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5" yWindow="-15" windowWidth="28860" windowHeight="6645"/>
  </bookViews>
  <sheets>
    <sheet name="2018" sheetId="18" r:id="rId1"/>
    <sheet name="2017" sheetId="17" r:id="rId2"/>
    <sheet name="2016" sheetId="16" r:id="rId3"/>
    <sheet name="2015" sheetId="15" r:id="rId4"/>
    <sheet name="2014" sheetId="14" r:id="rId5"/>
    <sheet name="2013" sheetId="13" r:id="rId6"/>
    <sheet name="2012" sheetId="12" r:id="rId7"/>
    <sheet name="2011" sheetId="3" r:id="rId8"/>
    <sheet name="2010" sheetId="4" r:id="rId9"/>
    <sheet name="2009" sheetId="5" r:id="rId10"/>
    <sheet name="2008" sheetId="6" r:id="rId11"/>
    <sheet name="2007" sheetId="7" r:id="rId12"/>
    <sheet name="2006" sheetId="8" r:id="rId13"/>
    <sheet name="2005" sheetId="9" r:id="rId14"/>
    <sheet name="2004" sheetId="10" r:id="rId15"/>
    <sheet name="2003" sheetId="11" r:id="rId16"/>
  </sheets>
  <calcPr calcId="162913" concurrentCalc="0"/>
</workbook>
</file>

<file path=xl/calcChain.xml><?xml version="1.0" encoding="utf-8"?>
<calcChain xmlns="http://schemas.openxmlformats.org/spreadsheetml/2006/main">
  <c r="AS9" i="16" l="1"/>
  <c r="AW75" i="18"/>
  <c r="AW70" i="18"/>
  <c r="AW65" i="18"/>
  <c r="AW64" i="18"/>
  <c r="AW63" i="18"/>
  <c r="AW61" i="18"/>
  <c r="AW60" i="18"/>
  <c r="AW59" i="18"/>
  <c r="AV69" i="18"/>
  <c r="AV67" i="18"/>
  <c r="AV61" i="18"/>
  <c r="AU75" i="18"/>
  <c r="AU74" i="18"/>
  <c r="AU70" i="18"/>
  <c r="AU69" i="18"/>
  <c r="AU68" i="18"/>
  <c r="AU67" i="18"/>
  <c r="AU66" i="18"/>
  <c r="AU63" i="18"/>
  <c r="AU61" i="18"/>
  <c r="AU60" i="18"/>
  <c r="AU59" i="18"/>
  <c r="AT80" i="18"/>
  <c r="AT74" i="18"/>
  <c r="AT70" i="18"/>
  <c r="AT69" i="18"/>
  <c r="AT68" i="18"/>
  <c r="AT67" i="18"/>
  <c r="AT66" i="18"/>
  <c r="AT65" i="18"/>
  <c r="AT64" i="18"/>
  <c r="AT63" i="18"/>
  <c r="AT60" i="18"/>
  <c r="AT59" i="18"/>
  <c r="AF6" i="17"/>
  <c r="D16" i="9"/>
  <c r="F67" i="9"/>
  <c r="F56" i="9"/>
  <c r="F30" i="9"/>
  <c r="F21" i="9"/>
  <c r="F16" i="9"/>
  <c r="F5" i="9"/>
  <c r="D5" i="9"/>
  <c r="O5" i="8"/>
  <c r="D24" i="11"/>
  <c r="D5" i="11"/>
  <c r="E5" i="9"/>
  <c r="V5" i="6"/>
  <c r="BL21" i="8"/>
  <c r="BK21" i="8"/>
  <c r="Z38" i="8"/>
  <c r="AD38" i="8"/>
  <c r="E7" i="9"/>
  <c r="E8" i="9"/>
  <c r="F7" i="9"/>
  <c r="G7" i="9"/>
  <c r="G8" i="9"/>
  <c r="H7" i="9"/>
  <c r="I7" i="9"/>
  <c r="I8" i="9"/>
  <c r="J7" i="9"/>
  <c r="K7" i="9"/>
  <c r="K8" i="9"/>
  <c r="L7" i="9"/>
  <c r="M7" i="9"/>
  <c r="M8" i="9"/>
  <c r="N7" i="9"/>
  <c r="O7" i="9"/>
  <c r="O8" i="9"/>
  <c r="P7" i="9"/>
  <c r="Q7" i="9"/>
  <c r="Q8" i="9"/>
  <c r="R7" i="9"/>
  <c r="S7" i="9"/>
  <c r="S8" i="9"/>
  <c r="T7" i="9"/>
  <c r="U7" i="9"/>
  <c r="U8" i="9"/>
  <c r="V7" i="9"/>
  <c r="W7" i="9"/>
  <c r="W8" i="9"/>
  <c r="X7" i="9"/>
  <c r="Y7" i="9"/>
  <c r="Y8" i="9"/>
  <c r="Z7" i="9"/>
  <c r="AA7" i="9"/>
  <c r="AA8" i="9"/>
  <c r="AB7" i="9"/>
  <c r="AD7" i="9"/>
  <c r="AE7" i="9"/>
  <c r="AE8" i="9"/>
  <c r="AF7" i="9"/>
  <c r="AF8" i="9"/>
  <c r="AG7" i="9"/>
  <c r="AG8" i="9"/>
  <c r="AH7" i="9"/>
  <c r="AI7" i="9"/>
  <c r="AI8" i="9"/>
  <c r="AJ7" i="9"/>
  <c r="AK7" i="9"/>
  <c r="AK8" i="9"/>
  <c r="AL7" i="9"/>
  <c r="AM7" i="9"/>
  <c r="AM8" i="9"/>
  <c r="AN7" i="9"/>
  <c r="AO7" i="9"/>
  <c r="AO8" i="9"/>
  <c r="AP7" i="9"/>
  <c r="AQ7" i="9"/>
  <c r="AQ8" i="9"/>
  <c r="AR7" i="9"/>
  <c r="AS7" i="9"/>
  <c r="AS8" i="9"/>
  <c r="AT7" i="9"/>
  <c r="AU7" i="9"/>
  <c r="AU8" i="9"/>
  <c r="AV7" i="9"/>
  <c r="AW7" i="9"/>
  <c r="AW8" i="9"/>
  <c r="AX7" i="9"/>
  <c r="AY7" i="9"/>
  <c r="AY8" i="9"/>
  <c r="AZ7" i="9"/>
  <c r="BA7" i="9"/>
  <c r="BA8" i="9"/>
  <c r="BB7" i="9"/>
  <c r="BC7" i="9"/>
  <c r="BC8" i="9"/>
  <c r="BD7" i="9"/>
  <c r="BE7" i="9"/>
  <c r="BE8" i="9"/>
  <c r="BF7" i="9"/>
  <c r="BG7" i="9"/>
  <c r="BG8" i="9"/>
  <c r="BH7" i="9"/>
  <c r="BI7" i="9"/>
  <c r="BI8" i="9"/>
  <c r="BJ7" i="9"/>
  <c r="BK7" i="9"/>
  <c r="BK8" i="9"/>
  <c r="BL7" i="9"/>
  <c r="BM7" i="9"/>
  <c r="BM8" i="9"/>
  <c r="BN7" i="9"/>
  <c r="BO7" i="9"/>
  <c r="BO8" i="9"/>
  <c r="BP7" i="9"/>
  <c r="BQ7" i="9"/>
  <c r="BQ8" i="9"/>
  <c r="BR7" i="9"/>
  <c r="BS7" i="9"/>
  <c r="BS8" i="9"/>
  <c r="BT7" i="9"/>
  <c r="BU7" i="9"/>
  <c r="BU8" i="9"/>
  <c r="D7" i="9"/>
  <c r="E7" i="8"/>
  <c r="F7" i="8"/>
  <c r="G7" i="8"/>
  <c r="G8" i="8"/>
  <c r="H7" i="8"/>
  <c r="I7" i="8"/>
  <c r="J7" i="8"/>
  <c r="K7" i="8"/>
  <c r="K8" i="8"/>
  <c r="L7" i="8"/>
  <c r="M7" i="8"/>
  <c r="N7" i="8"/>
  <c r="O7" i="8"/>
  <c r="O8" i="8"/>
  <c r="P7" i="8"/>
  <c r="Q7" i="8"/>
  <c r="R7" i="8"/>
  <c r="S7" i="8"/>
  <c r="S8" i="8"/>
  <c r="T7" i="8"/>
  <c r="U7" i="8"/>
  <c r="V7" i="8"/>
  <c r="W7" i="8"/>
  <c r="W8" i="8"/>
  <c r="X7" i="8"/>
  <c r="Y7" i="8"/>
  <c r="Z7" i="8"/>
  <c r="Z8" i="8"/>
  <c r="AA7" i="8"/>
  <c r="AA8" i="8"/>
  <c r="AB7" i="8"/>
  <c r="AB8" i="8"/>
  <c r="AC7" i="8"/>
  <c r="AD7" i="8"/>
  <c r="AD8" i="8"/>
  <c r="AE7" i="8"/>
  <c r="AE8" i="8"/>
  <c r="AF7" i="8"/>
  <c r="AG7" i="8"/>
  <c r="AG8" i="8"/>
  <c r="AH7" i="8"/>
  <c r="AI7" i="8"/>
  <c r="AI8" i="8"/>
  <c r="AJ7" i="8"/>
  <c r="AJ8" i="8"/>
  <c r="AK7" i="8"/>
  <c r="AL7" i="8"/>
  <c r="AM7" i="8"/>
  <c r="AM8" i="8"/>
  <c r="AN7" i="8"/>
  <c r="AO7" i="8"/>
  <c r="AP7" i="8"/>
  <c r="AQ7" i="8"/>
  <c r="AQ8" i="8"/>
  <c r="AR7" i="8"/>
  <c r="AS7" i="8"/>
  <c r="AT7" i="8"/>
  <c r="AT8" i="8"/>
  <c r="AU7" i="8"/>
  <c r="AU8" i="8"/>
  <c r="AV7" i="8"/>
  <c r="AW7" i="8"/>
  <c r="AX7" i="8"/>
  <c r="AY7" i="8"/>
  <c r="AY8" i="8"/>
  <c r="AZ7" i="8"/>
  <c r="BA7" i="8"/>
  <c r="BB7" i="8"/>
  <c r="BC7" i="8"/>
  <c r="BC8" i="8"/>
  <c r="BD7" i="8"/>
  <c r="BE7" i="8"/>
  <c r="BF7" i="8"/>
  <c r="BG7" i="8"/>
  <c r="BG8" i="8"/>
  <c r="BH7" i="8"/>
  <c r="BI7" i="8"/>
  <c r="BJ7" i="8"/>
  <c r="BK7" i="8"/>
  <c r="BK8" i="8"/>
  <c r="BL7" i="8"/>
  <c r="BM7" i="8"/>
  <c r="BN7" i="8"/>
  <c r="BO7" i="8"/>
  <c r="BO8" i="8"/>
  <c r="BP7" i="8"/>
  <c r="BQ7" i="8"/>
  <c r="BR7" i="8"/>
  <c r="BS7" i="8"/>
  <c r="BS8" i="8"/>
  <c r="BT7" i="8"/>
  <c r="BU7" i="8"/>
  <c r="D7" i="8"/>
  <c r="D8" i="8"/>
  <c r="E7" i="7"/>
  <c r="E8" i="7"/>
  <c r="F7" i="7"/>
  <c r="G7" i="7"/>
  <c r="H7" i="7"/>
  <c r="H8" i="7"/>
  <c r="I7" i="7"/>
  <c r="I8" i="7"/>
  <c r="J7" i="7"/>
  <c r="K7" i="7"/>
  <c r="L7" i="7"/>
  <c r="L8" i="7"/>
  <c r="M7" i="7"/>
  <c r="N7" i="7"/>
  <c r="O7" i="7"/>
  <c r="O8" i="7"/>
  <c r="P7" i="7"/>
  <c r="P8" i="7"/>
  <c r="Q7" i="7"/>
  <c r="R7" i="7"/>
  <c r="S7" i="7"/>
  <c r="T7" i="7"/>
  <c r="T8" i="7"/>
  <c r="U7" i="7"/>
  <c r="U8" i="7"/>
  <c r="V7" i="7"/>
  <c r="V8" i="7"/>
  <c r="W7" i="7"/>
  <c r="X7" i="7"/>
  <c r="X8" i="7"/>
  <c r="Y7" i="7"/>
  <c r="Z7" i="7"/>
  <c r="AA7" i="7"/>
  <c r="AB7" i="7"/>
  <c r="AB8" i="7"/>
  <c r="AC7" i="7"/>
  <c r="AD7" i="7"/>
  <c r="AE7" i="7"/>
  <c r="AE8" i="7"/>
  <c r="AF7" i="7"/>
  <c r="AF8" i="7"/>
  <c r="AG7" i="7"/>
  <c r="AH7" i="7"/>
  <c r="AI7" i="7"/>
  <c r="AI8" i="7"/>
  <c r="AJ7" i="7"/>
  <c r="AJ8" i="7"/>
  <c r="AK7" i="7"/>
  <c r="AK8" i="7"/>
  <c r="AL7" i="7"/>
  <c r="AM7" i="7"/>
  <c r="AN7" i="7"/>
  <c r="AN8" i="7"/>
  <c r="AO7" i="7"/>
  <c r="AP7" i="7"/>
  <c r="AQ7" i="7"/>
  <c r="AR7" i="7"/>
  <c r="AR8" i="7"/>
  <c r="AS7" i="7"/>
  <c r="AT7" i="7"/>
  <c r="AU7" i="7"/>
  <c r="AU8" i="7"/>
  <c r="AV7" i="7"/>
  <c r="AV8" i="7"/>
  <c r="AW7" i="7"/>
  <c r="AX7" i="7"/>
  <c r="AY7" i="7"/>
  <c r="AZ7" i="7"/>
  <c r="AZ8" i="7"/>
  <c r="BA7" i="7"/>
  <c r="BA8" i="7"/>
  <c r="BB7" i="7"/>
  <c r="BC7" i="7"/>
  <c r="BD7" i="7"/>
  <c r="BD8" i="7"/>
  <c r="BE7" i="7"/>
  <c r="BF7" i="7"/>
  <c r="BG7" i="7"/>
  <c r="BH7" i="7"/>
  <c r="BH8" i="7"/>
  <c r="BI7" i="7"/>
  <c r="BJ7" i="7"/>
  <c r="BK7" i="7"/>
  <c r="BK8" i="7"/>
  <c r="BL7" i="7"/>
  <c r="BL8" i="7"/>
  <c r="BM7" i="7"/>
  <c r="BN7" i="7"/>
  <c r="BN8" i="7"/>
  <c r="BO7" i="7"/>
  <c r="BO8" i="7"/>
  <c r="BP7" i="7"/>
  <c r="BP8" i="7"/>
  <c r="BQ7" i="7"/>
  <c r="BQ8" i="7"/>
  <c r="BR7" i="7"/>
  <c r="BR8" i="7"/>
  <c r="BS7" i="7"/>
  <c r="BT7" i="7"/>
  <c r="BT8" i="7"/>
  <c r="BU7" i="7"/>
  <c r="BU8" i="7"/>
  <c r="D7" i="7"/>
  <c r="E7" i="6"/>
  <c r="F7" i="6"/>
  <c r="G7" i="6"/>
  <c r="G8" i="6"/>
  <c r="H7" i="6"/>
  <c r="H8" i="6"/>
  <c r="I7" i="6"/>
  <c r="I8" i="6"/>
  <c r="J7" i="6"/>
  <c r="K7" i="6"/>
  <c r="K8" i="6"/>
  <c r="L7" i="6"/>
  <c r="L8" i="6"/>
  <c r="M7" i="6"/>
  <c r="N7" i="6"/>
  <c r="O7" i="6"/>
  <c r="O8" i="6"/>
  <c r="P7" i="6"/>
  <c r="Q7" i="6"/>
  <c r="R7" i="6"/>
  <c r="R8" i="6"/>
  <c r="S7" i="6"/>
  <c r="S8" i="6"/>
  <c r="T7" i="6"/>
  <c r="U7" i="6"/>
  <c r="V7" i="6"/>
  <c r="W7" i="6"/>
  <c r="W8" i="6"/>
  <c r="X7" i="6"/>
  <c r="Y7" i="6"/>
  <c r="Y8" i="6"/>
  <c r="Z7" i="6"/>
  <c r="AA7" i="6"/>
  <c r="AA8" i="6"/>
  <c r="AB7" i="6"/>
  <c r="AC7" i="6"/>
  <c r="AC8" i="6"/>
  <c r="AD7" i="6"/>
  <c r="AE7" i="6"/>
  <c r="AE8" i="6"/>
  <c r="AF7" i="6"/>
  <c r="AG7" i="6"/>
  <c r="AH7" i="6"/>
  <c r="AI7" i="6"/>
  <c r="AI8" i="6"/>
  <c r="AJ7" i="6"/>
  <c r="AK7" i="6"/>
  <c r="AL7" i="6"/>
  <c r="AM7" i="6"/>
  <c r="AM8" i="6"/>
  <c r="AN7" i="6"/>
  <c r="AO7" i="6"/>
  <c r="AP7" i="6"/>
  <c r="AQ7" i="6"/>
  <c r="AQ8" i="6"/>
  <c r="AR7" i="6"/>
  <c r="AS7" i="6"/>
  <c r="AT7" i="6"/>
  <c r="AU7" i="6"/>
  <c r="AU8" i="6"/>
  <c r="AV7" i="6"/>
  <c r="AW7" i="6"/>
  <c r="AX7" i="6"/>
  <c r="AY7" i="6"/>
  <c r="AY8" i="6"/>
  <c r="AZ7" i="6"/>
  <c r="BA7" i="6"/>
  <c r="BB7" i="6"/>
  <c r="BC7" i="6"/>
  <c r="BC8" i="6"/>
  <c r="BD7" i="6"/>
  <c r="BD8" i="6"/>
  <c r="BE7" i="6"/>
  <c r="BF7" i="6"/>
  <c r="BG7" i="6"/>
  <c r="BG8" i="6"/>
  <c r="BH7" i="6"/>
  <c r="BI7" i="6"/>
  <c r="BJ7" i="6"/>
  <c r="BK7" i="6"/>
  <c r="BK8" i="6"/>
  <c r="BL7" i="6"/>
  <c r="BM7" i="6"/>
  <c r="BN7" i="6"/>
  <c r="BO7" i="6"/>
  <c r="BO8" i="6"/>
  <c r="BP7" i="6"/>
  <c r="BQ7" i="6"/>
  <c r="BR7" i="6"/>
  <c r="BS7" i="6"/>
  <c r="BS8" i="6"/>
  <c r="BT7" i="6"/>
  <c r="BU7" i="6"/>
  <c r="BU8" i="6"/>
  <c r="D7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AZ5" i="6"/>
  <c r="BA5" i="6"/>
  <c r="BB5" i="6"/>
  <c r="BC5" i="6"/>
  <c r="BD5" i="6"/>
  <c r="BE5" i="6"/>
  <c r="BF5" i="6"/>
  <c r="BG5" i="6"/>
  <c r="BH5" i="6"/>
  <c r="BI5" i="6"/>
  <c r="BJ5" i="6"/>
  <c r="BK5" i="6"/>
  <c r="BL5" i="6"/>
  <c r="BM5" i="6"/>
  <c r="BN5" i="6"/>
  <c r="BO5" i="6"/>
  <c r="BP5" i="6"/>
  <c r="BQ5" i="6"/>
  <c r="BR5" i="6"/>
  <c r="BS5" i="6"/>
  <c r="BT5" i="6"/>
  <c r="BU5" i="6"/>
  <c r="D5" i="6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BG5" i="7"/>
  <c r="BH5" i="7"/>
  <c r="BI5" i="7"/>
  <c r="BJ5" i="7"/>
  <c r="BK5" i="7"/>
  <c r="BL5" i="7"/>
  <c r="BM5" i="7"/>
  <c r="BN5" i="7"/>
  <c r="BO5" i="7"/>
  <c r="BP5" i="7"/>
  <c r="BQ5" i="7"/>
  <c r="BR5" i="7"/>
  <c r="BS5" i="7"/>
  <c r="BT5" i="7"/>
  <c r="BU5" i="7"/>
  <c r="D5" i="7"/>
  <c r="E5" i="8"/>
  <c r="F5" i="8"/>
  <c r="G5" i="8"/>
  <c r="H5" i="8"/>
  <c r="I5" i="8"/>
  <c r="J5" i="8"/>
  <c r="K5" i="8"/>
  <c r="L5" i="8"/>
  <c r="M5" i="8"/>
  <c r="N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AN5" i="8"/>
  <c r="AO5" i="8"/>
  <c r="AP5" i="8"/>
  <c r="AQ5" i="8"/>
  <c r="AR5" i="8"/>
  <c r="AS5" i="8"/>
  <c r="AT5" i="8"/>
  <c r="AU5" i="8"/>
  <c r="AV5" i="8"/>
  <c r="AW5" i="8"/>
  <c r="AX5" i="8"/>
  <c r="AY5" i="8"/>
  <c r="AZ5" i="8"/>
  <c r="BA5" i="8"/>
  <c r="BB5" i="8"/>
  <c r="BC5" i="8"/>
  <c r="BD5" i="8"/>
  <c r="BE5" i="8"/>
  <c r="BF5" i="8"/>
  <c r="BG5" i="8"/>
  <c r="BH5" i="8"/>
  <c r="BI5" i="8"/>
  <c r="BJ5" i="8"/>
  <c r="BK5" i="8"/>
  <c r="BL5" i="8"/>
  <c r="BM5" i="8"/>
  <c r="BN5" i="8"/>
  <c r="BO5" i="8"/>
  <c r="BP5" i="8"/>
  <c r="BQ5" i="8"/>
  <c r="BR5" i="8"/>
  <c r="BS5" i="8"/>
  <c r="BT5" i="8"/>
  <c r="BU5" i="8"/>
  <c r="D5" i="8"/>
  <c r="J33" i="9"/>
  <c r="K33" i="9"/>
  <c r="R33" i="9"/>
  <c r="S33" i="9"/>
  <c r="Z33" i="9"/>
  <c r="AA33" i="9"/>
  <c r="AI33" i="9"/>
  <c r="AJ33" i="9"/>
  <c r="AQ33" i="9"/>
  <c r="AR33" i="9"/>
  <c r="AY33" i="9"/>
  <c r="AZ33" i="9"/>
  <c r="BG33" i="9"/>
  <c r="BH33" i="9"/>
  <c r="BO33" i="9"/>
  <c r="BP33" i="9"/>
  <c r="E32" i="9"/>
  <c r="F32" i="9"/>
  <c r="F33" i="9"/>
  <c r="G32" i="9"/>
  <c r="G33" i="9"/>
  <c r="H32" i="9"/>
  <c r="H33" i="9"/>
  <c r="I32" i="9"/>
  <c r="I33" i="9"/>
  <c r="J32" i="9"/>
  <c r="K32" i="9"/>
  <c r="L32" i="9"/>
  <c r="L33" i="9"/>
  <c r="M32" i="9"/>
  <c r="M33" i="9"/>
  <c r="N32" i="9"/>
  <c r="N33" i="9"/>
  <c r="O32" i="9"/>
  <c r="O33" i="9"/>
  <c r="P32" i="9"/>
  <c r="P33" i="9"/>
  <c r="Q32" i="9"/>
  <c r="Q33" i="9"/>
  <c r="R32" i="9"/>
  <c r="S32" i="9"/>
  <c r="T32" i="9"/>
  <c r="T33" i="9"/>
  <c r="U32" i="9"/>
  <c r="U33" i="9"/>
  <c r="V32" i="9"/>
  <c r="V33" i="9"/>
  <c r="W32" i="9"/>
  <c r="W33" i="9"/>
  <c r="X32" i="9"/>
  <c r="X33" i="9"/>
  <c r="Y32" i="9"/>
  <c r="Y33" i="9"/>
  <c r="Z32" i="9"/>
  <c r="AA32" i="9"/>
  <c r="AB32" i="9"/>
  <c r="AB33" i="9"/>
  <c r="AD32" i="9"/>
  <c r="AD33" i="9"/>
  <c r="AE32" i="9"/>
  <c r="AE33" i="9"/>
  <c r="AF32" i="9"/>
  <c r="AF33" i="9"/>
  <c r="AG32" i="9"/>
  <c r="AG33" i="9"/>
  <c r="AH32" i="9"/>
  <c r="AH33" i="9"/>
  <c r="AI32" i="9"/>
  <c r="AJ32" i="9"/>
  <c r="AK32" i="9"/>
  <c r="AK33" i="9"/>
  <c r="AL32" i="9"/>
  <c r="AL33" i="9"/>
  <c r="AM32" i="9"/>
  <c r="AM33" i="9"/>
  <c r="AN32" i="9"/>
  <c r="AN33" i="9"/>
  <c r="AO32" i="9"/>
  <c r="AO33" i="9"/>
  <c r="AP32" i="9"/>
  <c r="AP33" i="9"/>
  <c r="AQ32" i="9"/>
  <c r="AR32" i="9"/>
  <c r="AS32" i="9"/>
  <c r="AS33" i="9"/>
  <c r="AT32" i="9"/>
  <c r="AT33" i="9"/>
  <c r="AU32" i="9"/>
  <c r="AU33" i="9"/>
  <c r="AV32" i="9"/>
  <c r="AV33" i="9"/>
  <c r="AW32" i="9"/>
  <c r="AW33" i="9"/>
  <c r="AX32" i="9"/>
  <c r="AX33" i="9"/>
  <c r="AY32" i="9"/>
  <c r="AZ32" i="9"/>
  <c r="BA32" i="9"/>
  <c r="BA33" i="9"/>
  <c r="BB32" i="9"/>
  <c r="BB33" i="9"/>
  <c r="BC32" i="9"/>
  <c r="BC33" i="9"/>
  <c r="BD32" i="9"/>
  <c r="BD33" i="9"/>
  <c r="BE32" i="9"/>
  <c r="BE33" i="9"/>
  <c r="BF32" i="9"/>
  <c r="BF33" i="9"/>
  <c r="BG32" i="9"/>
  <c r="BH32" i="9"/>
  <c r="BI32" i="9"/>
  <c r="BI33" i="9"/>
  <c r="BJ32" i="9"/>
  <c r="BJ33" i="9"/>
  <c r="BK32" i="9"/>
  <c r="BK33" i="9"/>
  <c r="BL32" i="9"/>
  <c r="BL33" i="9"/>
  <c r="BM32" i="9"/>
  <c r="BM33" i="9"/>
  <c r="BN32" i="9"/>
  <c r="BN33" i="9"/>
  <c r="BO32" i="9"/>
  <c r="BP32" i="9"/>
  <c r="BQ32" i="9"/>
  <c r="BQ33" i="9"/>
  <c r="BR32" i="9"/>
  <c r="BR33" i="9"/>
  <c r="BS32" i="9"/>
  <c r="BS33" i="9"/>
  <c r="BT32" i="9"/>
  <c r="BT33" i="9"/>
  <c r="BU32" i="9"/>
  <c r="BU33" i="9"/>
  <c r="D32" i="9"/>
  <c r="I8" i="10"/>
  <c r="J8" i="10"/>
  <c r="Q8" i="10"/>
  <c r="R8" i="10"/>
  <c r="AD8" i="10"/>
  <c r="AE8" i="10"/>
  <c r="AL8" i="10"/>
  <c r="AM8" i="10"/>
  <c r="AT8" i="10"/>
  <c r="AU8" i="10"/>
  <c r="BB8" i="10"/>
  <c r="BC8" i="10"/>
  <c r="BJ8" i="10"/>
  <c r="BK8" i="10"/>
  <c r="BS8" i="10"/>
  <c r="BT8" i="10"/>
  <c r="F7" i="10"/>
  <c r="F8" i="10"/>
  <c r="G7" i="10"/>
  <c r="G8" i="10"/>
  <c r="H7" i="10"/>
  <c r="H8" i="10"/>
  <c r="I7" i="10"/>
  <c r="J7" i="10"/>
  <c r="K7" i="10"/>
  <c r="K8" i="10"/>
  <c r="L7" i="10"/>
  <c r="L8" i="10"/>
  <c r="M7" i="10"/>
  <c r="M8" i="10"/>
  <c r="N7" i="10"/>
  <c r="N8" i="10"/>
  <c r="O7" i="10"/>
  <c r="O8" i="10"/>
  <c r="P7" i="10"/>
  <c r="P8" i="10"/>
  <c r="Q7" i="10"/>
  <c r="R7" i="10"/>
  <c r="S7" i="10"/>
  <c r="S8" i="10"/>
  <c r="T7" i="10"/>
  <c r="T8" i="10"/>
  <c r="U7" i="10"/>
  <c r="U8" i="10"/>
  <c r="Z7" i="10"/>
  <c r="Z8" i="10"/>
  <c r="AA7" i="10"/>
  <c r="AA8" i="10"/>
  <c r="AB7" i="10"/>
  <c r="AB8" i="10"/>
  <c r="AD7" i="10"/>
  <c r="AE7" i="10"/>
  <c r="AF7" i="10"/>
  <c r="AF8" i="10"/>
  <c r="AG7" i="10"/>
  <c r="AG8" i="10"/>
  <c r="AH7" i="10"/>
  <c r="AH8" i="10"/>
  <c r="AI7" i="10"/>
  <c r="AI8" i="10"/>
  <c r="AJ7" i="10"/>
  <c r="AJ8" i="10"/>
  <c r="AK7" i="10"/>
  <c r="AK8" i="10"/>
  <c r="AL7" i="10"/>
  <c r="AM7" i="10"/>
  <c r="AN7" i="10"/>
  <c r="AN8" i="10"/>
  <c r="AO7" i="10"/>
  <c r="AO8" i="10"/>
  <c r="AP7" i="10"/>
  <c r="AP8" i="10"/>
  <c r="AQ7" i="10"/>
  <c r="AQ8" i="10"/>
  <c r="AR7" i="10"/>
  <c r="AR8" i="10"/>
  <c r="AS7" i="10"/>
  <c r="AS8" i="10"/>
  <c r="AT7" i="10"/>
  <c r="AU7" i="10"/>
  <c r="AV7" i="10"/>
  <c r="AV8" i="10"/>
  <c r="AW7" i="10"/>
  <c r="AW8" i="10"/>
  <c r="AX7" i="10"/>
  <c r="AX8" i="10"/>
  <c r="AY7" i="10"/>
  <c r="AY8" i="10"/>
  <c r="AZ7" i="10"/>
  <c r="AZ8" i="10"/>
  <c r="BA7" i="10"/>
  <c r="BA8" i="10"/>
  <c r="BB7" i="10"/>
  <c r="BC7" i="10"/>
  <c r="BD7" i="10"/>
  <c r="BD8" i="10"/>
  <c r="BE7" i="10"/>
  <c r="BE8" i="10"/>
  <c r="BF7" i="10"/>
  <c r="BF8" i="10"/>
  <c r="BG7" i="10"/>
  <c r="BG8" i="10"/>
  <c r="BH7" i="10"/>
  <c r="BH8" i="10"/>
  <c r="BI7" i="10"/>
  <c r="BI8" i="10"/>
  <c r="BJ7" i="10"/>
  <c r="BK7" i="10"/>
  <c r="BL7" i="10"/>
  <c r="BL8" i="10"/>
  <c r="BM7" i="10"/>
  <c r="BM8" i="10"/>
  <c r="BN7" i="10"/>
  <c r="BN8" i="10"/>
  <c r="BO7" i="10"/>
  <c r="BO8" i="10"/>
  <c r="BP7" i="10"/>
  <c r="BP8" i="10"/>
  <c r="BQ7" i="10"/>
  <c r="BQ8" i="10"/>
  <c r="BS7" i="10"/>
  <c r="BT7" i="10"/>
  <c r="BU7" i="10"/>
  <c r="BU8" i="10"/>
  <c r="D7" i="10"/>
  <c r="D8" i="10"/>
  <c r="C27" i="11"/>
  <c r="C7" i="11"/>
  <c r="C8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Z5" i="11"/>
  <c r="AA5" i="11"/>
  <c r="AB5" i="11"/>
  <c r="AD5" i="11"/>
  <c r="AE5" i="11"/>
  <c r="AF5" i="11"/>
  <c r="AG5" i="11"/>
  <c r="AH5" i="11"/>
  <c r="AI5" i="11"/>
  <c r="AJ5" i="11"/>
  <c r="AK5" i="11"/>
  <c r="AL5" i="11"/>
  <c r="AM5" i="11"/>
  <c r="AN5" i="11"/>
  <c r="AO5" i="11"/>
  <c r="AP5" i="11"/>
  <c r="AQ5" i="11"/>
  <c r="AR5" i="11"/>
  <c r="AS5" i="11"/>
  <c r="AT5" i="11"/>
  <c r="AU5" i="11"/>
  <c r="AV5" i="11"/>
  <c r="AW5" i="11"/>
  <c r="AX5" i="11"/>
  <c r="AY5" i="11"/>
  <c r="AZ5" i="11"/>
  <c r="BA5" i="11"/>
  <c r="BB5" i="11"/>
  <c r="BC5" i="11"/>
  <c r="BD5" i="11"/>
  <c r="BE5" i="11"/>
  <c r="BF5" i="11"/>
  <c r="BG5" i="11"/>
  <c r="BH5" i="11"/>
  <c r="BI5" i="11"/>
  <c r="BJ5" i="11"/>
  <c r="BK5" i="11"/>
  <c r="BL5" i="11"/>
  <c r="BM5" i="11"/>
  <c r="BN5" i="11"/>
  <c r="BO5" i="11"/>
  <c r="BR5" i="11"/>
  <c r="BS5" i="11"/>
  <c r="BT5" i="11"/>
  <c r="BU5" i="11"/>
  <c r="D33" i="9"/>
  <c r="AC22" i="7"/>
  <c r="C17" i="11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Z5" i="10"/>
  <c r="AA5" i="10"/>
  <c r="AB5" i="10"/>
  <c r="AD5" i="10"/>
  <c r="AE5" i="10"/>
  <c r="AF5" i="10"/>
  <c r="AG5" i="10"/>
  <c r="AH5" i="10"/>
  <c r="AI5" i="10"/>
  <c r="AJ5" i="10"/>
  <c r="AK5" i="10"/>
  <c r="AL5" i="10"/>
  <c r="AM5" i="10"/>
  <c r="AN5" i="10"/>
  <c r="AO5" i="10"/>
  <c r="AP5" i="10"/>
  <c r="AQ5" i="10"/>
  <c r="AR5" i="10"/>
  <c r="AS5" i="10"/>
  <c r="AT5" i="10"/>
  <c r="AU5" i="10"/>
  <c r="AV5" i="10"/>
  <c r="AW5" i="10"/>
  <c r="AX5" i="10"/>
  <c r="AY5" i="10"/>
  <c r="AZ5" i="10"/>
  <c r="BA5" i="10"/>
  <c r="BB5" i="10"/>
  <c r="BC5" i="10"/>
  <c r="BD5" i="10"/>
  <c r="BE5" i="10"/>
  <c r="BF5" i="10"/>
  <c r="BG5" i="10"/>
  <c r="BH5" i="10"/>
  <c r="BI5" i="10"/>
  <c r="BJ5" i="10"/>
  <c r="BK5" i="10"/>
  <c r="BL5" i="10"/>
  <c r="BM5" i="10"/>
  <c r="BN5" i="10"/>
  <c r="BO5" i="10"/>
  <c r="BP5" i="10"/>
  <c r="BQ5" i="10"/>
  <c r="BS5" i="10"/>
  <c r="BT5" i="10"/>
  <c r="D5" i="10"/>
  <c r="C17" i="10"/>
  <c r="C27" i="10"/>
  <c r="C8" i="10"/>
  <c r="C70" i="9"/>
  <c r="C59" i="9"/>
  <c r="C33" i="9"/>
  <c r="C24" i="9"/>
  <c r="C19" i="9"/>
  <c r="C8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BA5" i="9"/>
  <c r="BB5" i="9"/>
  <c r="BC5" i="9"/>
  <c r="BD5" i="9"/>
  <c r="BE5" i="9"/>
  <c r="BF5" i="9"/>
  <c r="BG5" i="9"/>
  <c r="BH5" i="9"/>
  <c r="BI5" i="9"/>
  <c r="BJ5" i="9"/>
  <c r="BK5" i="9"/>
  <c r="BL5" i="9"/>
  <c r="BM5" i="9"/>
  <c r="BN5" i="9"/>
  <c r="BO5" i="9"/>
  <c r="BP5" i="9"/>
  <c r="BQ5" i="9"/>
  <c r="BR5" i="9"/>
  <c r="BS5" i="9"/>
  <c r="BT5" i="9"/>
  <c r="BU5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D30" i="9"/>
  <c r="AE30" i="9"/>
  <c r="AF30" i="9"/>
  <c r="AG30" i="9"/>
  <c r="AH30" i="9"/>
  <c r="AI30" i="9"/>
  <c r="AJ30" i="9"/>
  <c r="AK30" i="9"/>
  <c r="AL30" i="9"/>
  <c r="AM30" i="9"/>
  <c r="AN30" i="9"/>
  <c r="AO30" i="9"/>
  <c r="AP30" i="9"/>
  <c r="AQ30" i="9"/>
  <c r="AR30" i="9"/>
  <c r="AS30" i="9"/>
  <c r="AT30" i="9"/>
  <c r="AU30" i="9"/>
  <c r="AV30" i="9"/>
  <c r="AW30" i="9"/>
  <c r="AX30" i="9"/>
  <c r="AY30" i="9"/>
  <c r="AZ30" i="9"/>
  <c r="BA30" i="9"/>
  <c r="BB30" i="9"/>
  <c r="BC30" i="9"/>
  <c r="BD30" i="9"/>
  <c r="BE30" i="9"/>
  <c r="BF30" i="9"/>
  <c r="BG30" i="9"/>
  <c r="BH30" i="9"/>
  <c r="BI30" i="9"/>
  <c r="BJ30" i="9"/>
  <c r="BK30" i="9"/>
  <c r="BL30" i="9"/>
  <c r="BM30" i="9"/>
  <c r="BN30" i="9"/>
  <c r="BO30" i="9"/>
  <c r="BP30" i="9"/>
  <c r="BQ30" i="9"/>
  <c r="BR30" i="9"/>
  <c r="BS30" i="9"/>
  <c r="BT30" i="9"/>
  <c r="BU30" i="9"/>
  <c r="D30" i="9"/>
  <c r="C92" i="8"/>
  <c r="C81" i="8"/>
  <c r="C54" i="8"/>
  <c r="C41" i="8"/>
  <c r="C32" i="8"/>
  <c r="C24" i="8"/>
  <c r="C19" i="8"/>
  <c r="C8" i="8"/>
  <c r="C94" i="7"/>
  <c r="C84" i="7"/>
  <c r="C57" i="7"/>
  <c r="C42" i="7"/>
  <c r="C33" i="7"/>
  <c r="C25" i="7"/>
  <c r="C20" i="7"/>
  <c r="C8" i="7"/>
  <c r="C91" i="6"/>
  <c r="C84" i="6"/>
  <c r="C58" i="6"/>
  <c r="C43" i="6"/>
  <c r="C35" i="6"/>
  <c r="C27" i="6"/>
  <c r="C22" i="6"/>
  <c r="C8" i="6"/>
  <c r="BU26" i="11"/>
  <c r="BU27" i="11"/>
  <c r="BT26" i="11"/>
  <c r="BT27" i="11"/>
  <c r="BS26" i="11"/>
  <c r="BS27" i="11"/>
  <c r="BR26" i="11"/>
  <c r="BR27" i="11"/>
  <c r="BQ26" i="11"/>
  <c r="BO26" i="11"/>
  <c r="BO27" i="11"/>
  <c r="BN26" i="11"/>
  <c r="BN27" i="11"/>
  <c r="BM26" i="11"/>
  <c r="BM27" i="11"/>
  <c r="BL26" i="11"/>
  <c r="BL27" i="11"/>
  <c r="BK26" i="11"/>
  <c r="BK27" i="11"/>
  <c r="BJ26" i="11"/>
  <c r="BJ27" i="11"/>
  <c r="BI26" i="11"/>
  <c r="BI27" i="11"/>
  <c r="BH26" i="11"/>
  <c r="BH27" i="11"/>
  <c r="BG26" i="11"/>
  <c r="BG27" i="11"/>
  <c r="BF26" i="11"/>
  <c r="BF27" i="11"/>
  <c r="BE26" i="11"/>
  <c r="BE27" i="11"/>
  <c r="BD26" i="11"/>
  <c r="BD27" i="11"/>
  <c r="BC26" i="11"/>
  <c r="BC27" i="11"/>
  <c r="BB26" i="11"/>
  <c r="BB27" i="11"/>
  <c r="BA26" i="11"/>
  <c r="BA27" i="11"/>
  <c r="AZ26" i="11"/>
  <c r="AZ27" i="11"/>
  <c r="AY26" i="11"/>
  <c r="AY27" i="11"/>
  <c r="AX26" i="11"/>
  <c r="AX27" i="11"/>
  <c r="AW26" i="11"/>
  <c r="AW27" i="11"/>
  <c r="AV26" i="11"/>
  <c r="AV27" i="11"/>
  <c r="AU26" i="11"/>
  <c r="AU27" i="11"/>
  <c r="AT26" i="11"/>
  <c r="AT27" i="11"/>
  <c r="AS26" i="11"/>
  <c r="AS27" i="11"/>
  <c r="AR26" i="11"/>
  <c r="AR27" i="11"/>
  <c r="AQ26" i="11"/>
  <c r="AQ27" i="11"/>
  <c r="AP26" i="11"/>
  <c r="AO26" i="11"/>
  <c r="AO27" i="11"/>
  <c r="AN26" i="11"/>
  <c r="AN27" i="11"/>
  <c r="AM26" i="11"/>
  <c r="AM27" i="11"/>
  <c r="AL26" i="11"/>
  <c r="AL27" i="11"/>
  <c r="AK26" i="11"/>
  <c r="AK27" i="11"/>
  <c r="AJ26" i="11"/>
  <c r="AJ27" i="11"/>
  <c r="AI26" i="11"/>
  <c r="AI27" i="11"/>
  <c r="AH26" i="11"/>
  <c r="AH27" i="11"/>
  <c r="AG26" i="11"/>
  <c r="AG27" i="11"/>
  <c r="AF26" i="11"/>
  <c r="AF27" i="11"/>
  <c r="AE26" i="11"/>
  <c r="AE27" i="11"/>
  <c r="AD26" i="11"/>
  <c r="AD27" i="11"/>
  <c r="AB26" i="11"/>
  <c r="AB27" i="11"/>
  <c r="AA26" i="11"/>
  <c r="AA27" i="11"/>
  <c r="Z26" i="11"/>
  <c r="Z27" i="11"/>
  <c r="U26" i="11"/>
  <c r="U27" i="11"/>
  <c r="T26" i="11"/>
  <c r="T27" i="11"/>
  <c r="S26" i="11"/>
  <c r="S27" i="11"/>
  <c r="R26" i="11"/>
  <c r="R27" i="11"/>
  <c r="Q26" i="11"/>
  <c r="Q27" i="11"/>
  <c r="P26" i="11"/>
  <c r="P27" i="11"/>
  <c r="O26" i="11"/>
  <c r="O27" i="11"/>
  <c r="N26" i="11"/>
  <c r="N27" i="11"/>
  <c r="M26" i="11"/>
  <c r="M27" i="11"/>
  <c r="L26" i="11"/>
  <c r="L27" i="11"/>
  <c r="K26" i="11"/>
  <c r="K27" i="11"/>
  <c r="J26" i="11"/>
  <c r="J27" i="11"/>
  <c r="I26" i="11"/>
  <c r="I27" i="11"/>
  <c r="H26" i="11"/>
  <c r="H27" i="11"/>
  <c r="G26" i="11"/>
  <c r="F26" i="11"/>
  <c r="F27" i="11"/>
  <c r="D26" i="11"/>
  <c r="D27" i="11"/>
  <c r="BT24" i="11"/>
  <c r="BS24" i="11"/>
  <c r="BR24" i="11"/>
  <c r="BQ24" i="11"/>
  <c r="BO24" i="11"/>
  <c r="BN24" i="11"/>
  <c r="BM24" i="11"/>
  <c r="BL24" i="11"/>
  <c r="BK24" i="11"/>
  <c r="BJ24" i="11"/>
  <c r="BI24" i="11"/>
  <c r="BH24" i="11"/>
  <c r="BG24" i="11"/>
  <c r="BF24" i="11"/>
  <c r="BE24" i="11"/>
  <c r="BD24" i="11"/>
  <c r="BC24" i="11"/>
  <c r="BB24" i="11"/>
  <c r="BA24" i="11"/>
  <c r="AZ24" i="11"/>
  <c r="AY24" i="11"/>
  <c r="AX24" i="11"/>
  <c r="AW24" i="11"/>
  <c r="AV24" i="11"/>
  <c r="AU24" i="11"/>
  <c r="AT24" i="11"/>
  <c r="AS24" i="11"/>
  <c r="AR24" i="11"/>
  <c r="AQ24" i="11"/>
  <c r="AP24" i="11"/>
  <c r="AO24" i="11"/>
  <c r="AN24" i="11"/>
  <c r="AM24" i="11"/>
  <c r="AL24" i="11"/>
  <c r="AK24" i="11"/>
  <c r="AJ24" i="11"/>
  <c r="AI24" i="11"/>
  <c r="AH24" i="11"/>
  <c r="AG24" i="11"/>
  <c r="AF24" i="11"/>
  <c r="AE24" i="11"/>
  <c r="AD24" i="11"/>
  <c r="AB24" i="11"/>
  <c r="AA24" i="11"/>
  <c r="Z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BU16" i="11"/>
  <c r="BU17" i="11"/>
  <c r="BT16" i="11"/>
  <c r="BT17" i="11"/>
  <c r="BS16" i="11"/>
  <c r="BS17" i="11"/>
  <c r="BR16" i="11"/>
  <c r="BR17" i="11"/>
  <c r="BQ16" i="11"/>
  <c r="BQ17" i="11"/>
  <c r="BO16" i="11"/>
  <c r="BO17" i="11"/>
  <c r="BN16" i="11"/>
  <c r="BN17" i="11"/>
  <c r="BM16" i="11"/>
  <c r="BM17" i="11"/>
  <c r="BL16" i="11"/>
  <c r="BL17" i="11"/>
  <c r="BK16" i="11"/>
  <c r="BK17" i="11"/>
  <c r="BJ16" i="11"/>
  <c r="BJ17" i="11"/>
  <c r="BI16" i="11"/>
  <c r="BI17" i="11"/>
  <c r="BH16" i="11"/>
  <c r="BH17" i="11"/>
  <c r="BG16" i="11"/>
  <c r="BG17" i="11"/>
  <c r="BF16" i="11"/>
  <c r="BF17" i="11"/>
  <c r="BE16" i="11"/>
  <c r="BE17" i="11"/>
  <c r="BD16" i="11"/>
  <c r="BD17" i="11"/>
  <c r="BC16" i="11"/>
  <c r="BC17" i="11"/>
  <c r="BB16" i="11"/>
  <c r="BB17" i="11"/>
  <c r="BA16" i="11"/>
  <c r="BA17" i="11"/>
  <c r="AZ16" i="11"/>
  <c r="AZ17" i="11"/>
  <c r="AY16" i="11"/>
  <c r="AY17" i="11"/>
  <c r="AX16" i="11"/>
  <c r="AX17" i="11"/>
  <c r="AW16" i="11"/>
  <c r="AW17" i="11"/>
  <c r="AV16" i="11"/>
  <c r="AV17" i="11"/>
  <c r="AU16" i="11"/>
  <c r="AU17" i="11"/>
  <c r="AT16" i="11"/>
  <c r="AT17" i="11"/>
  <c r="AS16" i="11"/>
  <c r="AS17" i="11"/>
  <c r="AR16" i="11"/>
  <c r="AR17" i="11"/>
  <c r="AQ16" i="11"/>
  <c r="AQ17" i="11"/>
  <c r="AP16" i="11"/>
  <c r="AP7" i="11"/>
  <c r="AP8" i="11"/>
  <c r="AP17" i="11"/>
  <c r="AO16" i="11"/>
  <c r="AO17" i="11"/>
  <c r="AN16" i="11"/>
  <c r="AN17" i="11"/>
  <c r="AM16" i="11"/>
  <c r="AM17" i="11"/>
  <c r="AL16" i="11"/>
  <c r="AL17" i="11"/>
  <c r="AK16" i="11"/>
  <c r="AK17" i="11"/>
  <c r="AJ16" i="11"/>
  <c r="AJ7" i="11"/>
  <c r="AJ8" i="11"/>
  <c r="AI16" i="11"/>
  <c r="AI17" i="11"/>
  <c r="AH16" i="11"/>
  <c r="AH17" i="11"/>
  <c r="AG16" i="11"/>
  <c r="AG17" i="11"/>
  <c r="AF16" i="11"/>
  <c r="AF17" i="11"/>
  <c r="AE16" i="11"/>
  <c r="AE17" i="11"/>
  <c r="AD16" i="11"/>
  <c r="AB16" i="11"/>
  <c r="AB17" i="11"/>
  <c r="AA16" i="11"/>
  <c r="AA17" i="11"/>
  <c r="Z16" i="11"/>
  <c r="Z17" i="11"/>
  <c r="U16" i="11"/>
  <c r="U17" i="11"/>
  <c r="T16" i="11"/>
  <c r="T17" i="11"/>
  <c r="S16" i="11"/>
  <c r="S17" i="11"/>
  <c r="R16" i="11"/>
  <c r="R17" i="11"/>
  <c r="Q16" i="11"/>
  <c r="Q17" i="11"/>
  <c r="P16" i="11"/>
  <c r="P17" i="11"/>
  <c r="O16" i="11"/>
  <c r="O17" i="11"/>
  <c r="N16" i="11"/>
  <c r="N17" i="11"/>
  <c r="M16" i="11"/>
  <c r="M17" i="11"/>
  <c r="L16" i="11"/>
  <c r="L17" i="11"/>
  <c r="K16" i="11"/>
  <c r="K17" i="11"/>
  <c r="J16" i="11"/>
  <c r="J17" i="11"/>
  <c r="I16" i="11"/>
  <c r="I17" i="11"/>
  <c r="H16" i="11"/>
  <c r="H17" i="11"/>
  <c r="G16" i="11"/>
  <c r="G17" i="11"/>
  <c r="F16" i="11"/>
  <c r="F17" i="11"/>
  <c r="D16" i="11"/>
  <c r="D17" i="11"/>
  <c r="BU14" i="11"/>
  <c r="BT14" i="11"/>
  <c r="BS14" i="11"/>
  <c r="BR14" i="11"/>
  <c r="BQ14" i="11"/>
  <c r="BO14" i="11"/>
  <c r="BN14" i="11"/>
  <c r="BM14" i="11"/>
  <c r="BL14" i="11"/>
  <c r="BK14" i="11"/>
  <c r="BJ14" i="11"/>
  <c r="BI14" i="11"/>
  <c r="BH14" i="11"/>
  <c r="BG14" i="11"/>
  <c r="BF14" i="11"/>
  <c r="BE14" i="11"/>
  <c r="BD14" i="11"/>
  <c r="BC14" i="11"/>
  <c r="BB14" i="11"/>
  <c r="BA14" i="11"/>
  <c r="AZ14" i="11"/>
  <c r="AY14" i="11"/>
  <c r="AX14" i="11"/>
  <c r="AW14" i="11"/>
  <c r="AV14" i="11"/>
  <c r="AU14" i="11"/>
  <c r="AT14" i="11"/>
  <c r="AS14" i="11"/>
  <c r="AR14" i="11"/>
  <c r="AQ14" i="11"/>
  <c r="AP14" i="11"/>
  <c r="AO14" i="11"/>
  <c r="AN14" i="11"/>
  <c r="AM14" i="11"/>
  <c r="AL14" i="11"/>
  <c r="AK14" i="11"/>
  <c r="AJ14" i="11"/>
  <c r="AI14" i="11"/>
  <c r="AH14" i="11"/>
  <c r="AG14" i="11"/>
  <c r="AF14" i="11"/>
  <c r="AE14" i="11"/>
  <c r="AD14" i="11"/>
  <c r="AB14" i="11"/>
  <c r="AA14" i="11"/>
  <c r="Z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D14" i="11"/>
  <c r="BU26" i="10"/>
  <c r="BU27" i="10"/>
  <c r="BT26" i="10"/>
  <c r="BT27" i="10"/>
  <c r="BS26" i="10"/>
  <c r="BS27" i="10"/>
  <c r="BQ26" i="10"/>
  <c r="BQ27" i="10"/>
  <c r="BP26" i="10"/>
  <c r="BP27" i="10"/>
  <c r="BO26" i="10"/>
  <c r="BO27" i="10"/>
  <c r="BN26" i="10"/>
  <c r="BN27" i="10"/>
  <c r="BM26" i="10"/>
  <c r="BM27" i="10"/>
  <c r="BL26" i="10"/>
  <c r="BL27" i="10"/>
  <c r="BK26" i="10"/>
  <c r="BK27" i="10"/>
  <c r="BJ26" i="10"/>
  <c r="BJ27" i="10"/>
  <c r="BI26" i="10"/>
  <c r="BI27" i="10"/>
  <c r="BH26" i="10"/>
  <c r="BH27" i="10"/>
  <c r="BG26" i="10"/>
  <c r="BG27" i="10"/>
  <c r="BF26" i="10"/>
  <c r="BF27" i="10"/>
  <c r="BE26" i="10"/>
  <c r="BE27" i="10"/>
  <c r="BD26" i="10"/>
  <c r="BD27" i="10"/>
  <c r="BC26" i="10"/>
  <c r="BC27" i="10"/>
  <c r="BB26" i="10"/>
  <c r="BB27" i="10"/>
  <c r="BA26" i="10"/>
  <c r="BA27" i="10"/>
  <c r="AZ26" i="10"/>
  <c r="AZ27" i="10"/>
  <c r="AY26" i="10"/>
  <c r="AY27" i="10"/>
  <c r="AX26" i="10"/>
  <c r="AX27" i="10"/>
  <c r="AW26" i="10"/>
  <c r="AW27" i="10"/>
  <c r="AV26" i="10"/>
  <c r="AV27" i="10"/>
  <c r="AU26" i="10"/>
  <c r="AU27" i="10"/>
  <c r="AT26" i="10"/>
  <c r="AT27" i="10"/>
  <c r="AS26" i="10"/>
  <c r="AS27" i="10"/>
  <c r="AR26" i="10"/>
  <c r="AR27" i="10"/>
  <c r="AQ26" i="10"/>
  <c r="AQ27" i="10"/>
  <c r="AP26" i="10"/>
  <c r="AP27" i="10"/>
  <c r="AO26" i="10"/>
  <c r="AO27" i="10"/>
  <c r="AN26" i="10"/>
  <c r="AN27" i="10"/>
  <c r="AM26" i="10"/>
  <c r="AM27" i="10"/>
  <c r="AL26" i="10"/>
  <c r="AL27" i="10"/>
  <c r="AK26" i="10"/>
  <c r="AK27" i="10"/>
  <c r="AJ26" i="10"/>
  <c r="AJ27" i="10"/>
  <c r="AI26" i="10"/>
  <c r="AI27" i="10"/>
  <c r="AH26" i="10"/>
  <c r="AH27" i="10"/>
  <c r="AG26" i="10"/>
  <c r="AG27" i="10"/>
  <c r="AF26" i="10"/>
  <c r="AF27" i="10"/>
  <c r="AE26" i="10"/>
  <c r="AE27" i="10"/>
  <c r="AD26" i="10"/>
  <c r="AD27" i="10"/>
  <c r="AB26" i="10"/>
  <c r="AB27" i="10"/>
  <c r="AA26" i="10"/>
  <c r="AA27" i="10"/>
  <c r="Z26" i="10"/>
  <c r="Z27" i="10"/>
  <c r="U26" i="10"/>
  <c r="U27" i="10"/>
  <c r="T26" i="10"/>
  <c r="T27" i="10"/>
  <c r="S26" i="10"/>
  <c r="S27" i="10"/>
  <c r="R26" i="10"/>
  <c r="R27" i="10"/>
  <c r="Q26" i="10"/>
  <c r="Q27" i="10"/>
  <c r="P26" i="10"/>
  <c r="P27" i="10"/>
  <c r="O26" i="10"/>
  <c r="O27" i="10"/>
  <c r="N26" i="10"/>
  <c r="N27" i="10"/>
  <c r="M26" i="10"/>
  <c r="M27" i="10"/>
  <c r="L26" i="10"/>
  <c r="L27" i="10"/>
  <c r="K26" i="10"/>
  <c r="K27" i="10"/>
  <c r="J26" i="10"/>
  <c r="J27" i="10"/>
  <c r="I26" i="10"/>
  <c r="I27" i="10"/>
  <c r="H26" i="10"/>
  <c r="H27" i="10"/>
  <c r="G26" i="10"/>
  <c r="G27" i="10"/>
  <c r="F26" i="10"/>
  <c r="F27" i="10"/>
  <c r="D26" i="10"/>
  <c r="D27" i="10"/>
  <c r="BT24" i="10"/>
  <c r="BS24" i="10"/>
  <c r="BQ24" i="10"/>
  <c r="BP24" i="10"/>
  <c r="BO24" i="10"/>
  <c r="BN24" i="10"/>
  <c r="BM24" i="10"/>
  <c r="BL24" i="10"/>
  <c r="BK24" i="10"/>
  <c r="BJ24" i="10"/>
  <c r="BI24" i="10"/>
  <c r="BH24" i="10"/>
  <c r="BG24" i="10"/>
  <c r="BF24" i="10"/>
  <c r="BE24" i="10"/>
  <c r="BD24" i="10"/>
  <c r="BC24" i="10"/>
  <c r="BB24" i="10"/>
  <c r="BA24" i="10"/>
  <c r="AZ24" i="10"/>
  <c r="AY24" i="10"/>
  <c r="AX24" i="10"/>
  <c r="AW24" i="10"/>
  <c r="AV24" i="10"/>
  <c r="AU24" i="10"/>
  <c r="AT24" i="10"/>
  <c r="AS24" i="10"/>
  <c r="AR24" i="10"/>
  <c r="AQ24" i="10"/>
  <c r="AP24" i="10"/>
  <c r="AO24" i="10"/>
  <c r="AN24" i="10"/>
  <c r="AM24" i="10"/>
  <c r="AL24" i="10"/>
  <c r="AK24" i="10"/>
  <c r="AJ24" i="10"/>
  <c r="AI24" i="10"/>
  <c r="AH24" i="10"/>
  <c r="AG24" i="10"/>
  <c r="AF24" i="10"/>
  <c r="AE24" i="10"/>
  <c r="AD24" i="10"/>
  <c r="AB24" i="10"/>
  <c r="AA24" i="10"/>
  <c r="Z24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D24" i="10"/>
  <c r="BU16" i="10"/>
  <c r="BU17" i="10"/>
  <c r="BT16" i="10"/>
  <c r="BT17" i="10"/>
  <c r="BS16" i="10"/>
  <c r="BS17" i="10"/>
  <c r="BQ16" i="10"/>
  <c r="BQ17" i="10"/>
  <c r="BP16" i="10"/>
  <c r="BP17" i="10"/>
  <c r="BO16" i="10"/>
  <c r="BO17" i="10"/>
  <c r="BN16" i="10"/>
  <c r="BN17" i="10"/>
  <c r="BM16" i="10"/>
  <c r="BM17" i="10"/>
  <c r="BL16" i="10"/>
  <c r="BL17" i="10"/>
  <c r="BK16" i="10"/>
  <c r="BK17" i="10"/>
  <c r="BJ16" i="10"/>
  <c r="BJ17" i="10"/>
  <c r="BI16" i="10"/>
  <c r="BI17" i="10"/>
  <c r="BH16" i="10"/>
  <c r="BH17" i="10"/>
  <c r="BG16" i="10"/>
  <c r="BG17" i="10"/>
  <c r="BF16" i="10"/>
  <c r="BF17" i="10"/>
  <c r="BE16" i="10"/>
  <c r="BE17" i="10"/>
  <c r="BD16" i="10"/>
  <c r="BD17" i="10"/>
  <c r="BC16" i="10"/>
  <c r="BC17" i="10"/>
  <c r="BB16" i="10"/>
  <c r="BB17" i="10"/>
  <c r="BA16" i="10"/>
  <c r="BA17" i="10"/>
  <c r="AZ16" i="10"/>
  <c r="AZ17" i="10"/>
  <c r="AY16" i="10"/>
  <c r="AY17" i="10"/>
  <c r="AX16" i="10"/>
  <c r="AX17" i="10"/>
  <c r="AW16" i="10"/>
  <c r="AW17" i="10"/>
  <c r="AV16" i="10"/>
  <c r="AV17" i="10"/>
  <c r="AU16" i="10"/>
  <c r="AU17" i="10"/>
  <c r="AT16" i="10"/>
  <c r="AT17" i="10"/>
  <c r="AS16" i="10"/>
  <c r="AS17" i="10"/>
  <c r="AR16" i="10"/>
  <c r="AR17" i="10"/>
  <c r="AQ16" i="10"/>
  <c r="AQ17" i="10"/>
  <c r="AP16" i="10"/>
  <c r="AP17" i="10"/>
  <c r="AO16" i="10"/>
  <c r="AO17" i="10"/>
  <c r="AN16" i="10"/>
  <c r="AN17" i="10"/>
  <c r="AM16" i="10"/>
  <c r="AM17" i="10"/>
  <c r="AL16" i="10"/>
  <c r="AL17" i="10"/>
  <c r="AK16" i="10"/>
  <c r="AK17" i="10"/>
  <c r="AJ16" i="10"/>
  <c r="AJ17" i="10"/>
  <c r="AI16" i="10"/>
  <c r="AI17" i="10"/>
  <c r="AH16" i="10"/>
  <c r="AH17" i="10"/>
  <c r="AG16" i="10"/>
  <c r="AG17" i="10"/>
  <c r="AF16" i="10"/>
  <c r="AF17" i="10"/>
  <c r="AE16" i="10"/>
  <c r="AE17" i="10"/>
  <c r="AD16" i="10"/>
  <c r="AD17" i="10"/>
  <c r="AB16" i="10"/>
  <c r="AB17" i="10"/>
  <c r="AA16" i="10"/>
  <c r="AA17" i="10"/>
  <c r="Z16" i="10"/>
  <c r="Z17" i="10"/>
  <c r="U16" i="10"/>
  <c r="U17" i="10"/>
  <c r="T16" i="10"/>
  <c r="T17" i="10"/>
  <c r="S16" i="10"/>
  <c r="S17" i="10"/>
  <c r="R16" i="10"/>
  <c r="R17" i="10"/>
  <c r="Q16" i="10"/>
  <c r="Q17" i="10"/>
  <c r="P16" i="10"/>
  <c r="P17" i="10"/>
  <c r="O16" i="10"/>
  <c r="O17" i="10"/>
  <c r="N16" i="10"/>
  <c r="N17" i="10"/>
  <c r="M16" i="10"/>
  <c r="M17" i="10"/>
  <c r="L16" i="10"/>
  <c r="L17" i="10"/>
  <c r="K16" i="10"/>
  <c r="K17" i="10"/>
  <c r="J16" i="10"/>
  <c r="J17" i="10"/>
  <c r="I16" i="10"/>
  <c r="I17" i="10"/>
  <c r="H16" i="10"/>
  <c r="H17" i="10"/>
  <c r="G16" i="10"/>
  <c r="G17" i="10"/>
  <c r="F16" i="10"/>
  <c r="F17" i="10"/>
  <c r="D16" i="10"/>
  <c r="D17" i="10"/>
  <c r="BU14" i="10"/>
  <c r="BT14" i="10"/>
  <c r="BS14" i="10"/>
  <c r="BQ14" i="10"/>
  <c r="BP14" i="10"/>
  <c r="BO14" i="10"/>
  <c r="BN14" i="10"/>
  <c r="BM14" i="10"/>
  <c r="BL14" i="10"/>
  <c r="BK14" i="10"/>
  <c r="BJ14" i="10"/>
  <c r="BI14" i="10"/>
  <c r="BH14" i="10"/>
  <c r="BG14" i="10"/>
  <c r="BF14" i="10"/>
  <c r="BE14" i="10"/>
  <c r="BD14" i="10"/>
  <c r="BC14" i="10"/>
  <c r="BB14" i="10"/>
  <c r="BA14" i="10"/>
  <c r="AZ14" i="10"/>
  <c r="AY14" i="10"/>
  <c r="AX14" i="10"/>
  <c r="AW14" i="10"/>
  <c r="AV14" i="10"/>
  <c r="AU14" i="10"/>
  <c r="AT14" i="10"/>
  <c r="AS14" i="10"/>
  <c r="AR14" i="10"/>
  <c r="AQ14" i="10"/>
  <c r="AP14" i="10"/>
  <c r="AO14" i="10"/>
  <c r="AN14" i="10"/>
  <c r="AM14" i="10"/>
  <c r="AL14" i="10"/>
  <c r="AK14" i="10"/>
  <c r="AJ14" i="10"/>
  <c r="AI14" i="10"/>
  <c r="AH14" i="10"/>
  <c r="AG14" i="10"/>
  <c r="AF14" i="10"/>
  <c r="AE14" i="10"/>
  <c r="AD14" i="10"/>
  <c r="AB14" i="10"/>
  <c r="AA14" i="10"/>
  <c r="Z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D14" i="10"/>
  <c r="BU69" i="9"/>
  <c r="BU70" i="9"/>
  <c r="BT69" i="9"/>
  <c r="BT70" i="9"/>
  <c r="BS69" i="9"/>
  <c r="BS70" i="9"/>
  <c r="BR69" i="9"/>
  <c r="BR70" i="9"/>
  <c r="BQ69" i="9"/>
  <c r="BQ70" i="9"/>
  <c r="BP69" i="9"/>
  <c r="BP70" i="9"/>
  <c r="BO69" i="9"/>
  <c r="BO70" i="9"/>
  <c r="BN69" i="9"/>
  <c r="BN70" i="9"/>
  <c r="BM69" i="9"/>
  <c r="BM70" i="9"/>
  <c r="BL69" i="9"/>
  <c r="BL70" i="9"/>
  <c r="BK69" i="9"/>
  <c r="BK70" i="9"/>
  <c r="BJ69" i="9"/>
  <c r="BJ70" i="9"/>
  <c r="BI69" i="9"/>
  <c r="BI70" i="9"/>
  <c r="BH69" i="9"/>
  <c r="BH70" i="9"/>
  <c r="BG69" i="9"/>
  <c r="BG70" i="9"/>
  <c r="BF69" i="9"/>
  <c r="BF70" i="9"/>
  <c r="BE69" i="9"/>
  <c r="BE70" i="9"/>
  <c r="BD69" i="9"/>
  <c r="BD70" i="9"/>
  <c r="BC69" i="9"/>
  <c r="BC70" i="9"/>
  <c r="BB69" i="9"/>
  <c r="BB70" i="9"/>
  <c r="BA69" i="9"/>
  <c r="BA70" i="9"/>
  <c r="AZ69" i="9"/>
  <c r="AZ70" i="9"/>
  <c r="AY69" i="9"/>
  <c r="AY70" i="9"/>
  <c r="AX69" i="9"/>
  <c r="AX70" i="9"/>
  <c r="AW69" i="9"/>
  <c r="AW70" i="9"/>
  <c r="AV69" i="9"/>
  <c r="AV70" i="9"/>
  <c r="AU69" i="9"/>
  <c r="AU70" i="9"/>
  <c r="AT69" i="9"/>
  <c r="AT70" i="9"/>
  <c r="AS69" i="9"/>
  <c r="AS70" i="9"/>
  <c r="AR69" i="9"/>
  <c r="AR70" i="9"/>
  <c r="AQ69" i="9"/>
  <c r="AQ70" i="9"/>
  <c r="AP69" i="9"/>
  <c r="AP70" i="9"/>
  <c r="AO69" i="9"/>
  <c r="AO70" i="9"/>
  <c r="AN69" i="9"/>
  <c r="AN70" i="9"/>
  <c r="AM69" i="9"/>
  <c r="AM70" i="9"/>
  <c r="AL69" i="9"/>
  <c r="AL70" i="9"/>
  <c r="AK69" i="9"/>
  <c r="AK70" i="9"/>
  <c r="AJ69" i="9"/>
  <c r="AJ70" i="9"/>
  <c r="AI69" i="9"/>
  <c r="AI70" i="9"/>
  <c r="AH69" i="9"/>
  <c r="AH70" i="9"/>
  <c r="AG69" i="9"/>
  <c r="AG70" i="9"/>
  <c r="AF69" i="9"/>
  <c r="AF70" i="9"/>
  <c r="AE69" i="9"/>
  <c r="AE70" i="9"/>
  <c r="AD69" i="9"/>
  <c r="AD70" i="9"/>
  <c r="AB69" i="9"/>
  <c r="AB70" i="9"/>
  <c r="AA69" i="9"/>
  <c r="AA70" i="9"/>
  <c r="Z69" i="9"/>
  <c r="Z70" i="9"/>
  <c r="Y69" i="9"/>
  <c r="Y70" i="9"/>
  <c r="X69" i="9"/>
  <c r="X70" i="9"/>
  <c r="W69" i="9"/>
  <c r="W70" i="9"/>
  <c r="V69" i="9"/>
  <c r="V70" i="9"/>
  <c r="U69" i="9"/>
  <c r="U70" i="9"/>
  <c r="T69" i="9"/>
  <c r="T70" i="9"/>
  <c r="S69" i="9"/>
  <c r="S70" i="9"/>
  <c r="R69" i="9"/>
  <c r="R70" i="9"/>
  <c r="Q69" i="9"/>
  <c r="Q70" i="9"/>
  <c r="P69" i="9"/>
  <c r="P70" i="9"/>
  <c r="O69" i="9"/>
  <c r="O70" i="9"/>
  <c r="N69" i="9"/>
  <c r="N70" i="9"/>
  <c r="M69" i="9"/>
  <c r="M70" i="9"/>
  <c r="L69" i="9"/>
  <c r="L70" i="9"/>
  <c r="K69" i="9"/>
  <c r="K70" i="9"/>
  <c r="J69" i="9"/>
  <c r="J70" i="9"/>
  <c r="I69" i="9"/>
  <c r="I70" i="9"/>
  <c r="H69" i="9"/>
  <c r="H70" i="9"/>
  <c r="G69" i="9"/>
  <c r="G70" i="9"/>
  <c r="F69" i="9"/>
  <c r="F70" i="9"/>
  <c r="E69" i="9"/>
  <c r="E70" i="9"/>
  <c r="D69" i="9"/>
  <c r="D70" i="9"/>
  <c r="BT67" i="9"/>
  <c r="BS67" i="9"/>
  <c r="BR67" i="9"/>
  <c r="BQ67" i="9"/>
  <c r="BP67" i="9"/>
  <c r="BO67" i="9"/>
  <c r="BN67" i="9"/>
  <c r="BM67" i="9"/>
  <c r="BL67" i="9"/>
  <c r="BK67" i="9"/>
  <c r="BJ67" i="9"/>
  <c r="BI67" i="9"/>
  <c r="BH67" i="9"/>
  <c r="BG67" i="9"/>
  <c r="BF67" i="9"/>
  <c r="BE67" i="9"/>
  <c r="BD67" i="9"/>
  <c r="BC67" i="9"/>
  <c r="BB67" i="9"/>
  <c r="BA67" i="9"/>
  <c r="AZ67" i="9"/>
  <c r="AY67" i="9"/>
  <c r="AX67" i="9"/>
  <c r="AW67" i="9"/>
  <c r="AV67" i="9"/>
  <c r="AU67" i="9"/>
  <c r="AT67" i="9"/>
  <c r="AS67" i="9"/>
  <c r="AR67" i="9"/>
  <c r="AQ67" i="9"/>
  <c r="AP67" i="9"/>
  <c r="AO67" i="9"/>
  <c r="AN67" i="9"/>
  <c r="AM67" i="9"/>
  <c r="AL67" i="9"/>
  <c r="AK67" i="9"/>
  <c r="AJ67" i="9"/>
  <c r="AI67" i="9"/>
  <c r="AH67" i="9"/>
  <c r="AG67" i="9"/>
  <c r="AF67" i="9"/>
  <c r="AE67" i="9"/>
  <c r="AD67" i="9"/>
  <c r="AB67" i="9"/>
  <c r="AA67" i="9"/>
  <c r="Z67" i="9"/>
  <c r="Y67" i="9"/>
  <c r="X67" i="9"/>
  <c r="W67" i="9"/>
  <c r="V67" i="9"/>
  <c r="U67" i="9"/>
  <c r="T67" i="9"/>
  <c r="S67" i="9"/>
  <c r="R67" i="9"/>
  <c r="Q67" i="9"/>
  <c r="P67" i="9"/>
  <c r="O67" i="9"/>
  <c r="N67" i="9"/>
  <c r="M67" i="9"/>
  <c r="L67" i="9"/>
  <c r="K67" i="9"/>
  <c r="J67" i="9"/>
  <c r="I67" i="9"/>
  <c r="H67" i="9"/>
  <c r="G67" i="9"/>
  <c r="D67" i="9"/>
  <c r="BU58" i="9"/>
  <c r="BU59" i="9"/>
  <c r="BT58" i="9"/>
  <c r="BT59" i="9"/>
  <c r="BS58" i="9"/>
  <c r="BS59" i="9"/>
  <c r="BR58" i="9"/>
  <c r="BR59" i="9"/>
  <c r="BQ58" i="9"/>
  <c r="BQ59" i="9"/>
  <c r="BP58" i="9"/>
  <c r="BP59" i="9"/>
  <c r="BO58" i="9"/>
  <c r="BO59" i="9"/>
  <c r="BN58" i="9"/>
  <c r="BN59" i="9"/>
  <c r="BM58" i="9"/>
  <c r="BM59" i="9"/>
  <c r="BL58" i="9"/>
  <c r="BL59" i="9"/>
  <c r="BK58" i="9"/>
  <c r="BK59" i="9"/>
  <c r="BJ58" i="9"/>
  <c r="BJ59" i="9"/>
  <c r="BI58" i="9"/>
  <c r="BI59" i="9"/>
  <c r="BH58" i="9"/>
  <c r="BH59" i="9"/>
  <c r="BG58" i="9"/>
  <c r="BG59" i="9"/>
  <c r="BF58" i="9"/>
  <c r="BF59" i="9"/>
  <c r="BE58" i="9"/>
  <c r="BE59" i="9"/>
  <c r="BD58" i="9"/>
  <c r="BD59" i="9"/>
  <c r="BC58" i="9"/>
  <c r="BC59" i="9"/>
  <c r="BB58" i="9"/>
  <c r="BB59" i="9"/>
  <c r="BA58" i="9"/>
  <c r="BA59" i="9"/>
  <c r="AZ58" i="9"/>
  <c r="AZ59" i="9"/>
  <c r="AY58" i="9"/>
  <c r="AY59" i="9"/>
  <c r="AX58" i="9"/>
  <c r="AX59" i="9"/>
  <c r="AW58" i="9"/>
  <c r="AW59" i="9"/>
  <c r="AV58" i="9"/>
  <c r="AV59" i="9"/>
  <c r="AU58" i="9"/>
  <c r="AU59" i="9"/>
  <c r="AT58" i="9"/>
  <c r="AT59" i="9"/>
  <c r="AS58" i="9"/>
  <c r="AS59" i="9"/>
  <c r="AR58" i="9"/>
  <c r="AR59" i="9"/>
  <c r="AQ58" i="9"/>
  <c r="AQ59" i="9"/>
  <c r="AP58" i="9"/>
  <c r="AP59" i="9"/>
  <c r="AO58" i="9"/>
  <c r="AO59" i="9"/>
  <c r="AN58" i="9"/>
  <c r="AN59" i="9"/>
  <c r="AM58" i="9"/>
  <c r="AM59" i="9"/>
  <c r="AL58" i="9"/>
  <c r="AL59" i="9"/>
  <c r="AK58" i="9"/>
  <c r="AK59" i="9"/>
  <c r="AJ58" i="9"/>
  <c r="AJ59" i="9"/>
  <c r="AI58" i="9"/>
  <c r="AI59" i="9"/>
  <c r="AH58" i="9"/>
  <c r="AH59" i="9"/>
  <c r="AG58" i="9"/>
  <c r="AG59" i="9"/>
  <c r="AF58" i="9"/>
  <c r="AF59" i="9"/>
  <c r="AE58" i="9"/>
  <c r="AE59" i="9"/>
  <c r="AD58" i="9"/>
  <c r="AD59" i="9"/>
  <c r="AB58" i="9"/>
  <c r="AB59" i="9"/>
  <c r="AA58" i="9"/>
  <c r="AA59" i="9"/>
  <c r="Z58" i="9"/>
  <c r="Z59" i="9"/>
  <c r="Y58" i="9"/>
  <c r="Y59" i="9"/>
  <c r="X58" i="9"/>
  <c r="X59" i="9"/>
  <c r="W58" i="9"/>
  <c r="W59" i="9"/>
  <c r="V58" i="9"/>
  <c r="V59" i="9"/>
  <c r="U58" i="9"/>
  <c r="U59" i="9"/>
  <c r="T58" i="9"/>
  <c r="T59" i="9"/>
  <c r="S58" i="9"/>
  <c r="S59" i="9"/>
  <c r="R58" i="9"/>
  <c r="R59" i="9"/>
  <c r="Q58" i="9"/>
  <c r="Q59" i="9"/>
  <c r="P58" i="9"/>
  <c r="P59" i="9"/>
  <c r="O58" i="9"/>
  <c r="O59" i="9"/>
  <c r="N58" i="9"/>
  <c r="N59" i="9"/>
  <c r="M58" i="9"/>
  <c r="M59" i="9"/>
  <c r="L58" i="9"/>
  <c r="L59" i="9"/>
  <c r="K58" i="9"/>
  <c r="K59" i="9"/>
  <c r="J58" i="9"/>
  <c r="J59" i="9"/>
  <c r="I58" i="9"/>
  <c r="I59" i="9"/>
  <c r="H58" i="9"/>
  <c r="H59" i="9"/>
  <c r="G58" i="9"/>
  <c r="G59" i="9"/>
  <c r="F58" i="9"/>
  <c r="F59" i="9"/>
  <c r="E58" i="9"/>
  <c r="E59" i="9"/>
  <c r="D58" i="9"/>
  <c r="D59" i="9"/>
  <c r="BU56" i="9"/>
  <c r="BT56" i="9"/>
  <c r="BS56" i="9"/>
  <c r="BR56" i="9"/>
  <c r="BQ56" i="9"/>
  <c r="BP56" i="9"/>
  <c r="BO56" i="9"/>
  <c r="BN56" i="9"/>
  <c r="BM56" i="9"/>
  <c r="BL56" i="9"/>
  <c r="BK56" i="9"/>
  <c r="BJ56" i="9"/>
  <c r="BI56" i="9"/>
  <c r="BH56" i="9"/>
  <c r="BG56" i="9"/>
  <c r="BF56" i="9"/>
  <c r="BE56" i="9"/>
  <c r="BD56" i="9"/>
  <c r="BC56" i="9"/>
  <c r="BB56" i="9"/>
  <c r="BA56" i="9"/>
  <c r="AZ56" i="9"/>
  <c r="AY56" i="9"/>
  <c r="AX56" i="9"/>
  <c r="AW56" i="9"/>
  <c r="AV56" i="9"/>
  <c r="AU56" i="9"/>
  <c r="AT56" i="9"/>
  <c r="AS56" i="9"/>
  <c r="AR56" i="9"/>
  <c r="AQ56" i="9"/>
  <c r="AP56" i="9"/>
  <c r="AO56" i="9"/>
  <c r="AN56" i="9"/>
  <c r="AM56" i="9"/>
  <c r="AL56" i="9"/>
  <c r="AK56" i="9"/>
  <c r="AJ56" i="9"/>
  <c r="AI56" i="9"/>
  <c r="AH56" i="9"/>
  <c r="AG56" i="9"/>
  <c r="AF56" i="9"/>
  <c r="AB56" i="9"/>
  <c r="AA56" i="9"/>
  <c r="Z56" i="9"/>
  <c r="Y56" i="9"/>
  <c r="X56" i="9"/>
  <c r="W56" i="9"/>
  <c r="V56" i="9"/>
  <c r="U56" i="9"/>
  <c r="T56" i="9"/>
  <c r="S56" i="9"/>
  <c r="R56" i="9"/>
  <c r="Q56" i="9"/>
  <c r="P56" i="9"/>
  <c r="O56" i="9"/>
  <c r="N56" i="9"/>
  <c r="M56" i="9"/>
  <c r="L56" i="9"/>
  <c r="K56" i="9"/>
  <c r="J56" i="9"/>
  <c r="I56" i="9"/>
  <c r="H56" i="9"/>
  <c r="G56" i="9"/>
  <c r="E56" i="9"/>
  <c r="D56" i="9"/>
  <c r="E33" i="9"/>
  <c r="BU23" i="9"/>
  <c r="BU24" i="9"/>
  <c r="BT23" i="9"/>
  <c r="BT24" i="9"/>
  <c r="BS23" i="9"/>
  <c r="BS24" i="9"/>
  <c r="BR23" i="9"/>
  <c r="BR24" i="9"/>
  <c r="BQ23" i="9"/>
  <c r="BQ24" i="9"/>
  <c r="BP23" i="9"/>
  <c r="BP24" i="9"/>
  <c r="BO23" i="9"/>
  <c r="BO24" i="9"/>
  <c r="BN23" i="9"/>
  <c r="BN24" i="9"/>
  <c r="BM23" i="9"/>
  <c r="BM24" i="9"/>
  <c r="BL23" i="9"/>
  <c r="BL24" i="9"/>
  <c r="BK23" i="9"/>
  <c r="BK24" i="9"/>
  <c r="BJ23" i="9"/>
  <c r="BJ24" i="9"/>
  <c r="BI23" i="9"/>
  <c r="BI24" i="9"/>
  <c r="BH23" i="9"/>
  <c r="BH24" i="9"/>
  <c r="BG23" i="9"/>
  <c r="BG24" i="9"/>
  <c r="BF23" i="9"/>
  <c r="BF24" i="9"/>
  <c r="BE23" i="9"/>
  <c r="BE24" i="9"/>
  <c r="BD23" i="9"/>
  <c r="BD24" i="9"/>
  <c r="BC23" i="9"/>
  <c r="BC24" i="9"/>
  <c r="BB23" i="9"/>
  <c r="BB24" i="9"/>
  <c r="BA23" i="9"/>
  <c r="BA24" i="9"/>
  <c r="AZ23" i="9"/>
  <c r="AZ24" i="9"/>
  <c r="AY23" i="9"/>
  <c r="AY24" i="9"/>
  <c r="AX23" i="9"/>
  <c r="AX24" i="9"/>
  <c r="AW23" i="9"/>
  <c r="AW24" i="9"/>
  <c r="AV23" i="9"/>
  <c r="AV24" i="9"/>
  <c r="AU23" i="9"/>
  <c r="AU24" i="9"/>
  <c r="AT23" i="9"/>
  <c r="AT24" i="9"/>
  <c r="AS23" i="9"/>
  <c r="AS24" i="9"/>
  <c r="AR23" i="9"/>
  <c r="AR24" i="9"/>
  <c r="AQ23" i="9"/>
  <c r="AQ24" i="9"/>
  <c r="AP23" i="9"/>
  <c r="AP24" i="9"/>
  <c r="AO23" i="9"/>
  <c r="AO24" i="9"/>
  <c r="AN23" i="9"/>
  <c r="AN24" i="9"/>
  <c r="AM23" i="9"/>
  <c r="AM24" i="9"/>
  <c r="AL23" i="9"/>
  <c r="AL24" i="9"/>
  <c r="AK23" i="9"/>
  <c r="AK24" i="9"/>
  <c r="AJ23" i="9"/>
  <c r="AJ24" i="9"/>
  <c r="AI23" i="9"/>
  <c r="AI24" i="9"/>
  <c r="AH23" i="9"/>
  <c r="AH24" i="9"/>
  <c r="AG23" i="9"/>
  <c r="AG24" i="9"/>
  <c r="AF23" i="9"/>
  <c r="AF24" i="9"/>
  <c r="AE23" i="9"/>
  <c r="AE24" i="9"/>
  <c r="AD23" i="9"/>
  <c r="AD24" i="9"/>
  <c r="AB23" i="9"/>
  <c r="AB24" i="9"/>
  <c r="AA23" i="9"/>
  <c r="AA24" i="9"/>
  <c r="Z23" i="9"/>
  <c r="Z24" i="9"/>
  <c r="Y23" i="9"/>
  <c r="Y24" i="9"/>
  <c r="X23" i="9"/>
  <c r="X24" i="9"/>
  <c r="W23" i="9"/>
  <c r="W24" i="9"/>
  <c r="V23" i="9"/>
  <c r="V24" i="9"/>
  <c r="U23" i="9"/>
  <c r="U24" i="9"/>
  <c r="T23" i="9"/>
  <c r="T24" i="9"/>
  <c r="S23" i="9"/>
  <c r="S24" i="9"/>
  <c r="R23" i="9"/>
  <c r="R24" i="9"/>
  <c r="Q23" i="9"/>
  <c r="Q24" i="9"/>
  <c r="P23" i="9"/>
  <c r="P24" i="9"/>
  <c r="O23" i="9"/>
  <c r="O24" i="9"/>
  <c r="N23" i="9"/>
  <c r="N24" i="9"/>
  <c r="M23" i="9"/>
  <c r="M24" i="9"/>
  <c r="L23" i="9"/>
  <c r="L24" i="9"/>
  <c r="K23" i="9"/>
  <c r="K24" i="9"/>
  <c r="J23" i="9"/>
  <c r="J24" i="9"/>
  <c r="I23" i="9"/>
  <c r="I24" i="9"/>
  <c r="H23" i="9"/>
  <c r="H24" i="9"/>
  <c r="G23" i="9"/>
  <c r="G24" i="9"/>
  <c r="F23" i="9"/>
  <c r="F24" i="9"/>
  <c r="E23" i="9"/>
  <c r="E24" i="9"/>
  <c r="D23" i="9"/>
  <c r="D24" i="9"/>
  <c r="BQ21" i="9"/>
  <c r="BK21" i="9"/>
  <c r="BJ21" i="9"/>
  <c r="BI21" i="9"/>
  <c r="BH21" i="9"/>
  <c r="BG21" i="9"/>
  <c r="BF21" i="9"/>
  <c r="BE21" i="9"/>
  <c r="BD21" i="9"/>
  <c r="BC21" i="9"/>
  <c r="BB21" i="9"/>
  <c r="BA21" i="9"/>
  <c r="AZ21" i="9"/>
  <c r="AY21" i="9"/>
  <c r="AX21" i="9"/>
  <c r="AW21" i="9"/>
  <c r="AV21" i="9"/>
  <c r="AU21" i="9"/>
  <c r="AT21" i="9"/>
  <c r="AS21" i="9"/>
  <c r="AR21" i="9"/>
  <c r="AQ21" i="9"/>
  <c r="AP21" i="9"/>
  <c r="AO21" i="9"/>
  <c r="AN21" i="9"/>
  <c r="AM21" i="9"/>
  <c r="AL21" i="9"/>
  <c r="AK21" i="9"/>
  <c r="AH21" i="9"/>
  <c r="AF21" i="9"/>
  <c r="AB21" i="9"/>
  <c r="AA21" i="9"/>
  <c r="Z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D21" i="9"/>
  <c r="BU18" i="9"/>
  <c r="BU19" i="9"/>
  <c r="BT18" i="9"/>
  <c r="BT19" i="9"/>
  <c r="BS18" i="9"/>
  <c r="BS19" i="9"/>
  <c r="BR18" i="9"/>
  <c r="BR19" i="9"/>
  <c r="BQ18" i="9"/>
  <c r="BQ19" i="9"/>
  <c r="BP18" i="9"/>
  <c r="BP19" i="9"/>
  <c r="BO18" i="9"/>
  <c r="BO19" i="9"/>
  <c r="BN18" i="9"/>
  <c r="BN19" i="9"/>
  <c r="BM18" i="9"/>
  <c r="BM19" i="9"/>
  <c r="BL18" i="9"/>
  <c r="BL19" i="9"/>
  <c r="BK18" i="9"/>
  <c r="BK19" i="9"/>
  <c r="BJ18" i="9"/>
  <c r="BJ19" i="9"/>
  <c r="BI18" i="9"/>
  <c r="BI19" i="9"/>
  <c r="BH18" i="9"/>
  <c r="BH19" i="9"/>
  <c r="BG18" i="9"/>
  <c r="BG19" i="9"/>
  <c r="BF18" i="9"/>
  <c r="BF19" i="9"/>
  <c r="BE18" i="9"/>
  <c r="BE19" i="9"/>
  <c r="BD18" i="9"/>
  <c r="BD19" i="9"/>
  <c r="BC18" i="9"/>
  <c r="BC19" i="9"/>
  <c r="BB18" i="9"/>
  <c r="BB19" i="9"/>
  <c r="BA18" i="9"/>
  <c r="BA19" i="9"/>
  <c r="AZ18" i="9"/>
  <c r="AZ19" i="9"/>
  <c r="AY18" i="9"/>
  <c r="AY19" i="9"/>
  <c r="AX18" i="9"/>
  <c r="AX19" i="9"/>
  <c r="AW18" i="9"/>
  <c r="AW19" i="9"/>
  <c r="AV18" i="9"/>
  <c r="AV19" i="9"/>
  <c r="AU18" i="9"/>
  <c r="AU19" i="9"/>
  <c r="AT18" i="9"/>
  <c r="AT19" i="9"/>
  <c r="AS18" i="9"/>
  <c r="AS19" i="9"/>
  <c r="AR18" i="9"/>
  <c r="AR19" i="9"/>
  <c r="AQ18" i="9"/>
  <c r="AQ19" i="9"/>
  <c r="AP18" i="9"/>
  <c r="AP19" i="9"/>
  <c r="AO18" i="9"/>
  <c r="AO19" i="9"/>
  <c r="AN18" i="9"/>
  <c r="AN19" i="9"/>
  <c r="AM18" i="9"/>
  <c r="AM19" i="9"/>
  <c r="AL18" i="9"/>
  <c r="AL19" i="9"/>
  <c r="AK18" i="9"/>
  <c r="AK19" i="9"/>
  <c r="AJ18" i="9"/>
  <c r="AJ19" i="9"/>
  <c r="AI18" i="9"/>
  <c r="AI19" i="9"/>
  <c r="AH18" i="9"/>
  <c r="AH19" i="9"/>
  <c r="AG18" i="9"/>
  <c r="AG19" i="9"/>
  <c r="AF18" i="9"/>
  <c r="AF19" i="9"/>
  <c r="AE18" i="9"/>
  <c r="AE19" i="9"/>
  <c r="AD18" i="9"/>
  <c r="AD19" i="9"/>
  <c r="AB18" i="9"/>
  <c r="AB19" i="9"/>
  <c r="AA18" i="9"/>
  <c r="AA19" i="9"/>
  <c r="Z18" i="9"/>
  <c r="Z19" i="9"/>
  <c r="Y18" i="9"/>
  <c r="Y19" i="9"/>
  <c r="X18" i="9"/>
  <c r="X19" i="9"/>
  <c r="W18" i="9"/>
  <c r="W19" i="9"/>
  <c r="V18" i="9"/>
  <c r="V19" i="9"/>
  <c r="U18" i="9"/>
  <c r="U19" i="9"/>
  <c r="T18" i="9"/>
  <c r="T19" i="9"/>
  <c r="S18" i="9"/>
  <c r="S19" i="9"/>
  <c r="R18" i="9"/>
  <c r="R19" i="9"/>
  <c r="Q18" i="9"/>
  <c r="Q19" i="9"/>
  <c r="P18" i="9"/>
  <c r="P19" i="9"/>
  <c r="O18" i="9"/>
  <c r="O19" i="9"/>
  <c r="N18" i="9"/>
  <c r="N19" i="9"/>
  <c r="M18" i="9"/>
  <c r="M19" i="9"/>
  <c r="L18" i="9"/>
  <c r="L19" i="9"/>
  <c r="K18" i="9"/>
  <c r="K19" i="9"/>
  <c r="J18" i="9"/>
  <c r="J19" i="9"/>
  <c r="I18" i="9"/>
  <c r="I19" i="9"/>
  <c r="H18" i="9"/>
  <c r="H19" i="9"/>
  <c r="G18" i="9"/>
  <c r="G19" i="9"/>
  <c r="F18" i="9"/>
  <c r="F19" i="9"/>
  <c r="E18" i="9"/>
  <c r="E19" i="9"/>
  <c r="D18" i="9"/>
  <c r="D19" i="9"/>
  <c r="BR16" i="9"/>
  <c r="BQ16" i="9"/>
  <c r="BP16" i="9"/>
  <c r="BO16" i="9"/>
  <c r="BN16" i="9"/>
  <c r="BM16" i="9"/>
  <c r="BL16" i="9"/>
  <c r="BK16" i="9"/>
  <c r="BJ16" i="9"/>
  <c r="BI16" i="9"/>
  <c r="BH16" i="9"/>
  <c r="BG16" i="9"/>
  <c r="BF16" i="9"/>
  <c r="BE16" i="9"/>
  <c r="BD16" i="9"/>
  <c r="BC16" i="9"/>
  <c r="BB16" i="9"/>
  <c r="BA16" i="9"/>
  <c r="AZ16" i="9"/>
  <c r="AY16" i="9"/>
  <c r="AX16" i="9"/>
  <c r="AW16" i="9"/>
  <c r="AV16" i="9"/>
  <c r="AU16" i="9"/>
  <c r="AT16" i="9"/>
  <c r="AS16" i="9"/>
  <c r="AR16" i="9"/>
  <c r="AQ16" i="9"/>
  <c r="AP16" i="9"/>
  <c r="AO16" i="9"/>
  <c r="AN16" i="9"/>
  <c r="AM16" i="9"/>
  <c r="AL16" i="9"/>
  <c r="AK16" i="9"/>
  <c r="AJ16" i="9"/>
  <c r="AI16" i="9"/>
  <c r="AH16" i="9"/>
  <c r="AG16" i="9"/>
  <c r="AF16" i="9"/>
  <c r="AE16" i="9"/>
  <c r="AD16" i="9"/>
  <c r="AB16" i="9"/>
  <c r="AA16" i="9"/>
  <c r="Z16" i="9"/>
  <c r="Y16" i="9"/>
  <c r="X16" i="9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BT8" i="9"/>
  <c r="BR8" i="9"/>
  <c r="BP8" i="9"/>
  <c r="BN8" i="9"/>
  <c r="BL8" i="9"/>
  <c r="BJ8" i="9"/>
  <c r="BH8" i="9"/>
  <c r="BF8" i="9"/>
  <c r="BD8" i="9"/>
  <c r="BB8" i="9"/>
  <c r="AZ8" i="9"/>
  <c r="AX8" i="9"/>
  <c r="AV8" i="9"/>
  <c r="AT8" i="9"/>
  <c r="AR8" i="9"/>
  <c r="AP8" i="9"/>
  <c r="AN8" i="9"/>
  <c r="AL8" i="9"/>
  <c r="AJ8" i="9"/>
  <c r="AH8" i="9"/>
  <c r="AD8" i="9"/>
  <c r="AB8" i="9"/>
  <c r="Z8" i="9"/>
  <c r="X8" i="9"/>
  <c r="V8" i="9"/>
  <c r="T8" i="9"/>
  <c r="R8" i="9"/>
  <c r="P8" i="9"/>
  <c r="N8" i="9"/>
  <c r="L8" i="9"/>
  <c r="J8" i="9"/>
  <c r="H8" i="9"/>
  <c r="F8" i="9"/>
  <c r="D8" i="9"/>
  <c r="BU91" i="8"/>
  <c r="BU92" i="8"/>
  <c r="BT91" i="8"/>
  <c r="BT92" i="8"/>
  <c r="BS91" i="8"/>
  <c r="BS92" i="8"/>
  <c r="BR91" i="8"/>
  <c r="BR92" i="8"/>
  <c r="BQ91" i="8"/>
  <c r="BQ92" i="8"/>
  <c r="BP91" i="8"/>
  <c r="BP92" i="8"/>
  <c r="BO91" i="8"/>
  <c r="BO92" i="8"/>
  <c r="BN91" i="8"/>
  <c r="BN92" i="8"/>
  <c r="BM91" i="8"/>
  <c r="BM92" i="8"/>
  <c r="BL91" i="8"/>
  <c r="BL92" i="8"/>
  <c r="BK91" i="8"/>
  <c r="BK92" i="8"/>
  <c r="BJ91" i="8"/>
  <c r="BJ92" i="8"/>
  <c r="BI91" i="8"/>
  <c r="BI92" i="8"/>
  <c r="BH91" i="8"/>
  <c r="BH92" i="8"/>
  <c r="BG91" i="8"/>
  <c r="BG92" i="8"/>
  <c r="BF91" i="8"/>
  <c r="BF92" i="8"/>
  <c r="BE91" i="8"/>
  <c r="BE92" i="8"/>
  <c r="BD91" i="8"/>
  <c r="BD92" i="8"/>
  <c r="BC91" i="8"/>
  <c r="BC92" i="8"/>
  <c r="BB91" i="8"/>
  <c r="BB92" i="8"/>
  <c r="BA91" i="8"/>
  <c r="BA92" i="8"/>
  <c r="AZ91" i="8"/>
  <c r="AZ92" i="8"/>
  <c r="AY91" i="8"/>
  <c r="AY92" i="8"/>
  <c r="AX91" i="8"/>
  <c r="AX92" i="8"/>
  <c r="AW91" i="8"/>
  <c r="AW92" i="8"/>
  <c r="AV91" i="8"/>
  <c r="AV92" i="8"/>
  <c r="AU91" i="8"/>
  <c r="AU92" i="8"/>
  <c r="AT91" i="8"/>
  <c r="AT92" i="8"/>
  <c r="AS91" i="8"/>
  <c r="AS92" i="8"/>
  <c r="AR91" i="8"/>
  <c r="AR92" i="8"/>
  <c r="AQ91" i="8"/>
  <c r="AQ92" i="8"/>
  <c r="AP91" i="8"/>
  <c r="AP92" i="8"/>
  <c r="AO91" i="8"/>
  <c r="AO92" i="8"/>
  <c r="AN91" i="8"/>
  <c r="AN92" i="8"/>
  <c r="AM91" i="8"/>
  <c r="AM92" i="8"/>
  <c r="AL91" i="8"/>
  <c r="AL92" i="8"/>
  <c r="AK91" i="8"/>
  <c r="AK92" i="8"/>
  <c r="AJ91" i="8"/>
  <c r="AJ92" i="8"/>
  <c r="AI91" i="8"/>
  <c r="AI92" i="8"/>
  <c r="AH91" i="8"/>
  <c r="AH92" i="8"/>
  <c r="AG91" i="8"/>
  <c r="AG92" i="8"/>
  <c r="AF91" i="8"/>
  <c r="AF92" i="8"/>
  <c r="AE91" i="8"/>
  <c r="AE92" i="8"/>
  <c r="AD91" i="8"/>
  <c r="AD92" i="8"/>
  <c r="AC91" i="8"/>
  <c r="AC92" i="8"/>
  <c r="AB91" i="8"/>
  <c r="AB92" i="8"/>
  <c r="AA91" i="8"/>
  <c r="AA92" i="8"/>
  <c r="Z91" i="8"/>
  <c r="Z92" i="8"/>
  <c r="Y91" i="8"/>
  <c r="Y92" i="8"/>
  <c r="X91" i="8"/>
  <c r="X92" i="8"/>
  <c r="W91" i="8"/>
  <c r="W92" i="8"/>
  <c r="V91" i="8"/>
  <c r="V92" i="8"/>
  <c r="U91" i="8"/>
  <c r="U92" i="8"/>
  <c r="T91" i="8"/>
  <c r="T92" i="8"/>
  <c r="S91" i="8"/>
  <c r="S92" i="8"/>
  <c r="R91" i="8"/>
  <c r="R92" i="8"/>
  <c r="Q91" i="8"/>
  <c r="Q92" i="8"/>
  <c r="P91" i="8"/>
  <c r="P92" i="8"/>
  <c r="O91" i="8"/>
  <c r="O92" i="8"/>
  <c r="N91" i="8"/>
  <c r="N92" i="8"/>
  <c r="M91" i="8"/>
  <c r="M92" i="8"/>
  <c r="L91" i="8"/>
  <c r="L92" i="8"/>
  <c r="K91" i="8"/>
  <c r="K92" i="8"/>
  <c r="J91" i="8"/>
  <c r="J92" i="8"/>
  <c r="I91" i="8"/>
  <c r="I92" i="8"/>
  <c r="H91" i="8"/>
  <c r="H92" i="8"/>
  <c r="G91" i="8"/>
  <c r="G92" i="8"/>
  <c r="F91" i="8"/>
  <c r="F92" i="8"/>
  <c r="E91" i="8"/>
  <c r="E92" i="8"/>
  <c r="D91" i="8"/>
  <c r="D92" i="8"/>
  <c r="BU89" i="8"/>
  <c r="BT89" i="8"/>
  <c r="BS89" i="8"/>
  <c r="BR89" i="8"/>
  <c r="BQ89" i="8"/>
  <c r="BP89" i="8"/>
  <c r="BO89" i="8"/>
  <c r="BN89" i="8"/>
  <c r="BM89" i="8"/>
  <c r="BL89" i="8"/>
  <c r="BK89" i="8"/>
  <c r="BJ89" i="8"/>
  <c r="BI89" i="8"/>
  <c r="BH89" i="8"/>
  <c r="BG89" i="8"/>
  <c r="BF89" i="8"/>
  <c r="BE89" i="8"/>
  <c r="BD89" i="8"/>
  <c r="BC89" i="8"/>
  <c r="BB89" i="8"/>
  <c r="BA89" i="8"/>
  <c r="AZ89" i="8"/>
  <c r="AY89" i="8"/>
  <c r="AX89" i="8"/>
  <c r="AW89" i="8"/>
  <c r="AV89" i="8"/>
  <c r="AU89" i="8"/>
  <c r="AT89" i="8"/>
  <c r="AS89" i="8"/>
  <c r="AR89" i="8"/>
  <c r="AQ89" i="8"/>
  <c r="AP89" i="8"/>
  <c r="AO89" i="8"/>
  <c r="AN89" i="8"/>
  <c r="AM89" i="8"/>
  <c r="AL89" i="8"/>
  <c r="AK89" i="8"/>
  <c r="AJ89" i="8"/>
  <c r="AI89" i="8"/>
  <c r="AH89" i="8"/>
  <c r="AG89" i="8"/>
  <c r="AF89" i="8"/>
  <c r="AE89" i="8"/>
  <c r="AD89" i="8"/>
  <c r="AC89" i="8"/>
  <c r="AB89" i="8"/>
  <c r="AA89" i="8"/>
  <c r="Z89" i="8"/>
  <c r="Y89" i="8"/>
  <c r="X89" i="8"/>
  <c r="W89" i="8"/>
  <c r="V89" i="8"/>
  <c r="U89" i="8"/>
  <c r="T89" i="8"/>
  <c r="S89" i="8"/>
  <c r="R89" i="8"/>
  <c r="Q89" i="8"/>
  <c r="P89" i="8"/>
  <c r="O89" i="8"/>
  <c r="N89" i="8"/>
  <c r="M89" i="8"/>
  <c r="L89" i="8"/>
  <c r="K89" i="8"/>
  <c r="J89" i="8"/>
  <c r="I89" i="8"/>
  <c r="H89" i="8"/>
  <c r="G89" i="8"/>
  <c r="F89" i="8"/>
  <c r="E89" i="8"/>
  <c r="D89" i="8"/>
  <c r="BU80" i="8"/>
  <c r="BU81" i="8"/>
  <c r="BT80" i="8"/>
  <c r="BT81" i="8"/>
  <c r="BS80" i="8"/>
  <c r="BS81" i="8"/>
  <c r="BR80" i="8"/>
  <c r="BR81" i="8"/>
  <c r="BQ80" i="8"/>
  <c r="BQ81" i="8"/>
  <c r="BP80" i="8"/>
  <c r="BP81" i="8"/>
  <c r="BO80" i="8"/>
  <c r="BO81" i="8"/>
  <c r="BN80" i="8"/>
  <c r="BN81" i="8"/>
  <c r="BM80" i="8"/>
  <c r="BM81" i="8"/>
  <c r="BL80" i="8"/>
  <c r="BL81" i="8"/>
  <c r="BK80" i="8"/>
  <c r="BK81" i="8"/>
  <c r="BJ80" i="8"/>
  <c r="BJ81" i="8"/>
  <c r="BI80" i="8"/>
  <c r="BI81" i="8"/>
  <c r="BH80" i="8"/>
  <c r="BH81" i="8"/>
  <c r="BG80" i="8"/>
  <c r="BG81" i="8"/>
  <c r="BF80" i="8"/>
  <c r="BF81" i="8"/>
  <c r="BE80" i="8"/>
  <c r="BE81" i="8"/>
  <c r="BD80" i="8"/>
  <c r="BD81" i="8"/>
  <c r="BC80" i="8"/>
  <c r="BC81" i="8"/>
  <c r="BB80" i="8"/>
  <c r="BB81" i="8"/>
  <c r="BA80" i="8"/>
  <c r="BA81" i="8"/>
  <c r="AZ80" i="8"/>
  <c r="AZ81" i="8"/>
  <c r="AY80" i="8"/>
  <c r="AY81" i="8"/>
  <c r="AX80" i="8"/>
  <c r="AX81" i="8"/>
  <c r="AW80" i="8"/>
  <c r="AW81" i="8"/>
  <c r="AV80" i="8"/>
  <c r="AV81" i="8"/>
  <c r="AU80" i="8"/>
  <c r="AU81" i="8"/>
  <c r="AT80" i="8"/>
  <c r="AT81" i="8"/>
  <c r="AS80" i="8"/>
  <c r="AS81" i="8"/>
  <c r="AR80" i="8"/>
  <c r="AR81" i="8"/>
  <c r="AQ80" i="8"/>
  <c r="AQ81" i="8"/>
  <c r="AP80" i="8"/>
  <c r="AP81" i="8"/>
  <c r="AO80" i="8"/>
  <c r="AO81" i="8"/>
  <c r="AN80" i="8"/>
  <c r="AN81" i="8"/>
  <c r="AM80" i="8"/>
  <c r="AM81" i="8"/>
  <c r="AL80" i="8"/>
  <c r="AL81" i="8"/>
  <c r="AK80" i="8"/>
  <c r="AK81" i="8"/>
  <c r="AJ80" i="8"/>
  <c r="AJ81" i="8"/>
  <c r="AI80" i="8"/>
  <c r="AI81" i="8"/>
  <c r="AH80" i="8"/>
  <c r="AH81" i="8"/>
  <c r="AG80" i="8"/>
  <c r="AG81" i="8"/>
  <c r="AF80" i="8"/>
  <c r="AF81" i="8"/>
  <c r="AE80" i="8"/>
  <c r="AE81" i="8"/>
  <c r="AD80" i="8"/>
  <c r="AD81" i="8"/>
  <c r="AC80" i="8"/>
  <c r="AC81" i="8"/>
  <c r="AB80" i="8"/>
  <c r="AB81" i="8"/>
  <c r="AA80" i="8"/>
  <c r="AA81" i="8"/>
  <c r="Z80" i="8"/>
  <c r="Z81" i="8"/>
  <c r="Y80" i="8"/>
  <c r="Y81" i="8"/>
  <c r="X80" i="8"/>
  <c r="X81" i="8"/>
  <c r="W80" i="8"/>
  <c r="W81" i="8"/>
  <c r="V80" i="8"/>
  <c r="V81" i="8"/>
  <c r="U80" i="8"/>
  <c r="U81" i="8"/>
  <c r="T80" i="8"/>
  <c r="T81" i="8"/>
  <c r="S80" i="8"/>
  <c r="S81" i="8"/>
  <c r="R80" i="8"/>
  <c r="R81" i="8"/>
  <c r="Q80" i="8"/>
  <c r="Q81" i="8"/>
  <c r="P80" i="8"/>
  <c r="P81" i="8"/>
  <c r="O80" i="8"/>
  <c r="O81" i="8"/>
  <c r="N80" i="8"/>
  <c r="N81" i="8"/>
  <c r="M80" i="8"/>
  <c r="M81" i="8"/>
  <c r="L80" i="8"/>
  <c r="L81" i="8"/>
  <c r="K80" i="8"/>
  <c r="K81" i="8"/>
  <c r="J80" i="8"/>
  <c r="J81" i="8"/>
  <c r="I80" i="8"/>
  <c r="I81" i="8"/>
  <c r="H80" i="8"/>
  <c r="H81" i="8"/>
  <c r="G80" i="8"/>
  <c r="G81" i="8"/>
  <c r="F80" i="8"/>
  <c r="F81" i="8"/>
  <c r="E80" i="8"/>
  <c r="E81" i="8"/>
  <c r="D80" i="8"/>
  <c r="D81" i="8"/>
  <c r="BU78" i="8"/>
  <c r="BT78" i="8"/>
  <c r="BS78" i="8"/>
  <c r="BR78" i="8"/>
  <c r="BQ78" i="8"/>
  <c r="BP78" i="8"/>
  <c r="BO78" i="8"/>
  <c r="BN78" i="8"/>
  <c r="BM78" i="8"/>
  <c r="BL78" i="8"/>
  <c r="BK78" i="8"/>
  <c r="BJ78" i="8"/>
  <c r="BI78" i="8"/>
  <c r="BH78" i="8"/>
  <c r="BG78" i="8"/>
  <c r="BF78" i="8"/>
  <c r="BE78" i="8"/>
  <c r="BD78" i="8"/>
  <c r="BC78" i="8"/>
  <c r="BB78" i="8"/>
  <c r="BA78" i="8"/>
  <c r="AZ78" i="8"/>
  <c r="AY78" i="8"/>
  <c r="AX78" i="8"/>
  <c r="AW78" i="8"/>
  <c r="AV78" i="8"/>
  <c r="AU78" i="8"/>
  <c r="AT78" i="8"/>
  <c r="AS78" i="8"/>
  <c r="AR78" i="8"/>
  <c r="AQ78" i="8"/>
  <c r="AP78" i="8"/>
  <c r="AO78" i="8"/>
  <c r="AN78" i="8"/>
  <c r="AM78" i="8"/>
  <c r="AL78" i="8"/>
  <c r="AK78" i="8"/>
  <c r="AJ78" i="8"/>
  <c r="AI78" i="8"/>
  <c r="AH78" i="8"/>
  <c r="AG78" i="8"/>
  <c r="AF78" i="8"/>
  <c r="AE78" i="8"/>
  <c r="AD78" i="8"/>
  <c r="AC78" i="8"/>
  <c r="AB78" i="8"/>
  <c r="AA78" i="8"/>
  <c r="Z78" i="8"/>
  <c r="Y78" i="8"/>
  <c r="X78" i="8"/>
  <c r="W78" i="8"/>
  <c r="V78" i="8"/>
  <c r="U78" i="8"/>
  <c r="T78" i="8"/>
  <c r="S78" i="8"/>
  <c r="R78" i="8"/>
  <c r="Q78" i="8"/>
  <c r="P78" i="8"/>
  <c r="O78" i="8"/>
  <c r="N78" i="8"/>
  <c r="M78" i="8"/>
  <c r="L78" i="8"/>
  <c r="K78" i="8"/>
  <c r="J78" i="8"/>
  <c r="I78" i="8"/>
  <c r="H78" i="8"/>
  <c r="G78" i="8"/>
  <c r="F78" i="8"/>
  <c r="E78" i="8"/>
  <c r="D78" i="8"/>
  <c r="BU53" i="8"/>
  <c r="BU54" i="8"/>
  <c r="BT53" i="8"/>
  <c r="BT54" i="8"/>
  <c r="BS53" i="8"/>
  <c r="BS54" i="8"/>
  <c r="BR53" i="8"/>
  <c r="BR54" i="8"/>
  <c r="BQ53" i="8"/>
  <c r="BQ54" i="8"/>
  <c r="BP53" i="8"/>
  <c r="BP54" i="8"/>
  <c r="BO53" i="8"/>
  <c r="BO54" i="8"/>
  <c r="BN53" i="8"/>
  <c r="BN54" i="8"/>
  <c r="BM53" i="8"/>
  <c r="BM54" i="8"/>
  <c r="BL53" i="8"/>
  <c r="BL54" i="8"/>
  <c r="BK53" i="8"/>
  <c r="BK54" i="8"/>
  <c r="BJ53" i="8"/>
  <c r="BJ54" i="8"/>
  <c r="BI53" i="8"/>
  <c r="BI54" i="8"/>
  <c r="BH53" i="8"/>
  <c r="BH54" i="8"/>
  <c r="BG53" i="8"/>
  <c r="BG54" i="8"/>
  <c r="BF53" i="8"/>
  <c r="BF54" i="8"/>
  <c r="BE53" i="8"/>
  <c r="BE54" i="8"/>
  <c r="BD53" i="8"/>
  <c r="BD54" i="8"/>
  <c r="BC53" i="8"/>
  <c r="BC54" i="8"/>
  <c r="BB53" i="8"/>
  <c r="BB54" i="8"/>
  <c r="BA53" i="8"/>
  <c r="BA54" i="8"/>
  <c r="AZ53" i="8"/>
  <c r="AZ54" i="8"/>
  <c r="AY53" i="8"/>
  <c r="AY54" i="8"/>
  <c r="AX53" i="8"/>
  <c r="AX54" i="8"/>
  <c r="AW53" i="8"/>
  <c r="AW54" i="8"/>
  <c r="AV53" i="8"/>
  <c r="AV54" i="8"/>
  <c r="AU53" i="8"/>
  <c r="AU54" i="8"/>
  <c r="AT53" i="8"/>
  <c r="AT54" i="8"/>
  <c r="AS53" i="8"/>
  <c r="AS54" i="8"/>
  <c r="AR53" i="8"/>
  <c r="AR54" i="8"/>
  <c r="AQ53" i="8"/>
  <c r="AQ54" i="8"/>
  <c r="AP53" i="8"/>
  <c r="AP54" i="8"/>
  <c r="AO53" i="8"/>
  <c r="AO54" i="8"/>
  <c r="AN53" i="8"/>
  <c r="AN54" i="8"/>
  <c r="AM53" i="8"/>
  <c r="AM54" i="8"/>
  <c r="AL53" i="8"/>
  <c r="AL54" i="8"/>
  <c r="AK53" i="8"/>
  <c r="AK54" i="8"/>
  <c r="AJ53" i="8"/>
  <c r="AJ54" i="8"/>
  <c r="AI53" i="8"/>
  <c r="AI54" i="8"/>
  <c r="AH53" i="8"/>
  <c r="AH54" i="8"/>
  <c r="AG53" i="8"/>
  <c r="AG54" i="8"/>
  <c r="AF53" i="8"/>
  <c r="AF54" i="8"/>
  <c r="AE53" i="8"/>
  <c r="AE54" i="8"/>
  <c r="AD53" i="8"/>
  <c r="AD54" i="8"/>
  <c r="AC53" i="8"/>
  <c r="AC54" i="8"/>
  <c r="AB53" i="8"/>
  <c r="AB54" i="8"/>
  <c r="AA53" i="8"/>
  <c r="AA54" i="8"/>
  <c r="Z53" i="8"/>
  <c r="Z54" i="8"/>
  <c r="Y53" i="8"/>
  <c r="Y54" i="8"/>
  <c r="X53" i="8"/>
  <c r="X54" i="8"/>
  <c r="W53" i="8"/>
  <c r="W54" i="8"/>
  <c r="V53" i="8"/>
  <c r="V54" i="8"/>
  <c r="U53" i="8"/>
  <c r="U54" i="8"/>
  <c r="T53" i="8"/>
  <c r="T54" i="8"/>
  <c r="S53" i="8"/>
  <c r="S54" i="8"/>
  <c r="R53" i="8"/>
  <c r="R54" i="8"/>
  <c r="Q53" i="8"/>
  <c r="Q54" i="8"/>
  <c r="P53" i="8"/>
  <c r="P54" i="8"/>
  <c r="O53" i="8"/>
  <c r="O54" i="8"/>
  <c r="N53" i="8"/>
  <c r="N54" i="8"/>
  <c r="M53" i="8"/>
  <c r="M54" i="8"/>
  <c r="L53" i="8"/>
  <c r="L54" i="8"/>
  <c r="K53" i="8"/>
  <c r="K54" i="8"/>
  <c r="J53" i="8"/>
  <c r="J54" i="8"/>
  <c r="I53" i="8"/>
  <c r="I54" i="8"/>
  <c r="H53" i="8"/>
  <c r="H54" i="8"/>
  <c r="G53" i="8"/>
  <c r="G54" i="8"/>
  <c r="F53" i="8"/>
  <c r="F54" i="8"/>
  <c r="E53" i="8"/>
  <c r="E54" i="8"/>
  <c r="D53" i="8"/>
  <c r="D54" i="8"/>
  <c r="BU51" i="8"/>
  <c r="BT51" i="8"/>
  <c r="BS51" i="8"/>
  <c r="BR51" i="8"/>
  <c r="BQ51" i="8"/>
  <c r="BP51" i="8"/>
  <c r="BO51" i="8"/>
  <c r="BN51" i="8"/>
  <c r="BM51" i="8"/>
  <c r="BL51" i="8"/>
  <c r="BK51" i="8"/>
  <c r="BJ51" i="8"/>
  <c r="BI51" i="8"/>
  <c r="BH51" i="8"/>
  <c r="BG51" i="8"/>
  <c r="BF51" i="8"/>
  <c r="BE51" i="8"/>
  <c r="BD51" i="8"/>
  <c r="BC51" i="8"/>
  <c r="BB51" i="8"/>
  <c r="BA51" i="8"/>
  <c r="AZ51" i="8"/>
  <c r="AY51" i="8"/>
  <c r="AX51" i="8"/>
  <c r="AW51" i="8"/>
  <c r="AV51" i="8"/>
  <c r="AU51" i="8"/>
  <c r="AT51" i="8"/>
  <c r="AS51" i="8"/>
  <c r="AR51" i="8"/>
  <c r="AQ51" i="8"/>
  <c r="AP51" i="8"/>
  <c r="AO51" i="8"/>
  <c r="AN51" i="8"/>
  <c r="AM51" i="8"/>
  <c r="AL51" i="8"/>
  <c r="AK51" i="8"/>
  <c r="AJ51" i="8"/>
  <c r="AI51" i="8"/>
  <c r="AH51" i="8"/>
  <c r="AG51" i="8"/>
  <c r="AF51" i="8"/>
  <c r="AE51" i="8"/>
  <c r="AD51" i="8"/>
  <c r="AC51" i="8"/>
  <c r="AB51" i="8"/>
  <c r="AA51" i="8"/>
  <c r="Z51" i="8"/>
  <c r="Y51" i="8"/>
  <c r="X51" i="8"/>
  <c r="W51" i="8"/>
  <c r="V51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BU40" i="8"/>
  <c r="BU41" i="8"/>
  <c r="BT40" i="8"/>
  <c r="BT41" i="8"/>
  <c r="BS40" i="8"/>
  <c r="BS41" i="8"/>
  <c r="BR40" i="8"/>
  <c r="BR41" i="8"/>
  <c r="BQ40" i="8"/>
  <c r="BQ41" i="8"/>
  <c r="BP40" i="8"/>
  <c r="BP41" i="8"/>
  <c r="BO40" i="8"/>
  <c r="BO41" i="8"/>
  <c r="BN40" i="8"/>
  <c r="BN41" i="8"/>
  <c r="BM40" i="8"/>
  <c r="BM41" i="8"/>
  <c r="BL40" i="8"/>
  <c r="BL41" i="8"/>
  <c r="BK40" i="8"/>
  <c r="BK41" i="8"/>
  <c r="BJ40" i="8"/>
  <c r="BJ41" i="8"/>
  <c r="BI40" i="8"/>
  <c r="BI41" i="8"/>
  <c r="BH40" i="8"/>
  <c r="BH41" i="8"/>
  <c r="BG40" i="8"/>
  <c r="BG41" i="8"/>
  <c r="BF40" i="8"/>
  <c r="BF41" i="8"/>
  <c r="BE40" i="8"/>
  <c r="BE41" i="8"/>
  <c r="BD40" i="8"/>
  <c r="BD41" i="8"/>
  <c r="BC40" i="8"/>
  <c r="BC41" i="8"/>
  <c r="BB40" i="8"/>
  <c r="BB41" i="8"/>
  <c r="BA40" i="8"/>
  <c r="BA41" i="8"/>
  <c r="AZ40" i="8"/>
  <c r="AZ41" i="8"/>
  <c r="AY40" i="8"/>
  <c r="AY41" i="8"/>
  <c r="AX40" i="8"/>
  <c r="AX41" i="8"/>
  <c r="AW40" i="8"/>
  <c r="AW41" i="8"/>
  <c r="AV40" i="8"/>
  <c r="AV41" i="8"/>
  <c r="AU40" i="8"/>
  <c r="AU41" i="8"/>
  <c r="AT40" i="8"/>
  <c r="AT41" i="8"/>
  <c r="AS40" i="8"/>
  <c r="AS41" i="8"/>
  <c r="AR40" i="8"/>
  <c r="AR41" i="8"/>
  <c r="AQ40" i="8"/>
  <c r="AQ41" i="8"/>
  <c r="AP40" i="8"/>
  <c r="AP41" i="8"/>
  <c r="AO40" i="8"/>
  <c r="AO41" i="8"/>
  <c r="AN40" i="8"/>
  <c r="AN41" i="8"/>
  <c r="AM40" i="8"/>
  <c r="AM41" i="8"/>
  <c r="AL40" i="8"/>
  <c r="AL41" i="8"/>
  <c r="AK40" i="8"/>
  <c r="AK41" i="8"/>
  <c r="AJ40" i="8"/>
  <c r="AJ41" i="8"/>
  <c r="AI40" i="8"/>
  <c r="AI41" i="8"/>
  <c r="AH40" i="8"/>
  <c r="AH41" i="8"/>
  <c r="AG40" i="8"/>
  <c r="AG41" i="8"/>
  <c r="AF40" i="8"/>
  <c r="AF41" i="8"/>
  <c r="AE40" i="8"/>
  <c r="AE41" i="8"/>
  <c r="AD40" i="8"/>
  <c r="AD41" i="8"/>
  <c r="AC40" i="8"/>
  <c r="AC41" i="8"/>
  <c r="AB40" i="8"/>
  <c r="AB41" i="8"/>
  <c r="AA40" i="8"/>
  <c r="AA41" i="8"/>
  <c r="Z40" i="8"/>
  <c r="Z41" i="8"/>
  <c r="Y40" i="8"/>
  <c r="Y41" i="8"/>
  <c r="X40" i="8"/>
  <c r="X41" i="8"/>
  <c r="W40" i="8"/>
  <c r="W41" i="8"/>
  <c r="V40" i="8"/>
  <c r="V41" i="8"/>
  <c r="U40" i="8"/>
  <c r="U41" i="8"/>
  <c r="T40" i="8"/>
  <c r="T41" i="8"/>
  <c r="S40" i="8"/>
  <c r="S41" i="8"/>
  <c r="R40" i="8"/>
  <c r="R41" i="8"/>
  <c r="Q40" i="8"/>
  <c r="Q41" i="8"/>
  <c r="P40" i="8"/>
  <c r="P41" i="8"/>
  <c r="O40" i="8"/>
  <c r="O41" i="8"/>
  <c r="N40" i="8"/>
  <c r="N41" i="8"/>
  <c r="M40" i="8"/>
  <c r="M41" i="8"/>
  <c r="L40" i="8"/>
  <c r="L41" i="8"/>
  <c r="K40" i="8"/>
  <c r="K41" i="8"/>
  <c r="J40" i="8"/>
  <c r="J41" i="8"/>
  <c r="I40" i="8"/>
  <c r="I41" i="8"/>
  <c r="H40" i="8"/>
  <c r="H41" i="8"/>
  <c r="G40" i="8"/>
  <c r="G41" i="8"/>
  <c r="F40" i="8"/>
  <c r="F41" i="8"/>
  <c r="E40" i="8"/>
  <c r="E41" i="8"/>
  <c r="D40" i="8"/>
  <c r="D41" i="8"/>
  <c r="BR38" i="8"/>
  <c r="BQ38" i="8"/>
  <c r="BP38" i="8"/>
  <c r="BO38" i="8"/>
  <c r="BN38" i="8"/>
  <c r="BM38" i="8"/>
  <c r="BL38" i="8"/>
  <c r="BK38" i="8"/>
  <c r="BJ38" i="8"/>
  <c r="BI38" i="8"/>
  <c r="BH38" i="8"/>
  <c r="BG38" i="8"/>
  <c r="BF38" i="8"/>
  <c r="BE38" i="8"/>
  <c r="BD38" i="8"/>
  <c r="BC38" i="8"/>
  <c r="BB38" i="8"/>
  <c r="BA38" i="8"/>
  <c r="AZ38" i="8"/>
  <c r="AY38" i="8"/>
  <c r="AX38" i="8"/>
  <c r="AW38" i="8"/>
  <c r="AV38" i="8"/>
  <c r="AU38" i="8"/>
  <c r="AT38" i="8"/>
  <c r="AS38" i="8"/>
  <c r="AR38" i="8"/>
  <c r="AQ38" i="8"/>
  <c r="AP38" i="8"/>
  <c r="AO38" i="8"/>
  <c r="AN38" i="8"/>
  <c r="AM38" i="8"/>
  <c r="AL38" i="8"/>
  <c r="AK38" i="8"/>
  <c r="AJ38" i="8"/>
  <c r="AI38" i="8"/>
  <c r="AH38" i="8"/>
  <c r="AG38" i="8"/>
  <c r="AF38" i="8"/>
  <c r="AE38" i="8"/>
  <c r="AC38" i="8"/>
  <c r="AB38" i="8"/>
  <c r="AA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D38" i="8"/>
  <c r="BU31" i="8"/>
  <c r="BU32" i="8"/>
  <c r="BT31" i="8"/>
  <c r="BT32" i="8"/>
  <c r="BS31" i="8"/>
  <c r="BS32" i="8"/>
  <c r="BR31" i="8"/>
  <c r="BR32" i="8"/>
  <c r="BQ31" i="8"/>
  <c r="BQ32" i="8"/>
  <c r="BP31" i="8"/>
  <c r="BP32" i="8"/>
  <c r="BO31" i="8"/>
  <c r="BO32" i="8"/>
  <c r="BN31" i="8"/>
  <c r="BN32" i="8"/>
  <c r="BM31" i="8"/>
  <c r="BM32" i="8"/>
  <c r="BL31" i="8"/>
  <c r="BL32" i="8"/>
  <c r="BK31" i="8"/>
  <c r="BK32" i="8"/>
  <c r="BJ31" i="8"/>
  <c r="BJ32" i="8"/>
  <c r="BI31" i="8"/>
  <c r="BI32" i="8"/>
  <c r="BH31" i="8"/>
  <c r="BH32" i="8"/>
  <c r="BG31" i="8"/>
  <c r="BG32" i="8"/>
  <c r="BF31" i="8"/>
  <c r="BF32" i="8"/>
  <c r="BE31" i="8"/>
  <c r="BE32" i="8"/>
  <c r="BD31" i="8"/>
  <c r="BD32" i="8"/>
  <c r="BC31" i="8"/>
  <c r="BC32" i="8"/>
  <c r="BB31" i="8"/>
  <c r="BB32" i="8"/>
  <c r="BA31" i="8"/>
  <c r="BA32" i="8"/>
  <c r="AZ31" i="8"/>
  <c r="AZ32" i="8"/>
  <c r="AY31" i="8"/>
  <c r="AY32" i="8"/>
  <c r="AX31" i="8"/>
  <c r="AX32" i="8"/>
  <c r="AW31" i="8"/>
  <c r="AW32" i="8"/>
  <c r="AV31" i="8"/>
  <c r="AV32" i="8"/>
  <c r="AU31" i="8"/>
  <c r="AU32" i="8"/>
  <c r="AT31" i="8"/>
  <c r="AT32" i="8"/>
  <c r="AS31" i="8"/>
  <c r="AS32" i="8"/>
  <c r="AR31" i="8"/>
  <c r="AR32" i="8"/>
  <c r="AQ31" i="8"/>
  <c r="AQ32" i="8"/>
  <c r="AP31" i="8"/>
  <c r="AP32" i="8"/>
  <c r="AO31" i="8"/>
  <c r="AO32" i="8"/>
  <c r="AN31" i="8"/>
  <c r="AN32" i="8"/>
  <c r="AM31" i="8"/>
  <c r="AM32" i="8"/>
  <c r="AL31" i="8"/>
  <c r="AL32" i="8"/>
  <c r="AK31" i="8"/>
  <c r="AK32" i="8"/>
  <c r="AJ31" i="8"/>
  <c r="AJ32" i="8"/>
  <c r="AI31" i="8"/>
  <c r="AI32" i="8"/>
  <c r="AH31" i="8"/>
  <c r="AH32" i="8"/>
  <c r="AG31" i="8"/>
  <c r="AG32" i="8"/>
  <c r="AF31" i="8"/>
  <c r="AF32" i="8"/>
  <c r="AE31" i="8"/>
  <c r="AE32" i="8"/>
  <c r="AD31" i="8"/>
  <c r="AD32" i="8"/>
  <c r="AC31" i="8"/>
  <c r="AC32" i="8"/>
  <c r="AB31" i="8"/>
  <c r="AB32" i="8"/>
  <c r="AA31" i="8"/>
  <c r="AA32" i="8"/>
  <c r="Z31" i="8"/>
  <c r="Z32" i="8"/>
  <c r="Y31" i="8"/>
  <c r="Y32" i="8"/>
  <c r="X31" i="8"/>
  <c r="X32" i="8"/>
  <c r="W31" i="8"/>
  <c r="W32" i="8"/>
  <c r="V31" i="8"/>
  <c r="V32" i="8"/>
  <c r="U31" i="8"/>
  <c r="U32" i="8"/>
  <c r="T31" i="8"/>
  <c r="T32" i="8"/>
  <c r="S31" i="8"/>
  <c r="S32" i="8"/>
  <c r="R31" i="8"/>
  <c r="R32" i="8"/>
  <c r="Q31" i="8"/>
  <c r="Q32" i="8"/>
  <c r="P31" i="8"/>
  <c r="P32" i="8"/>
  <c r="O31" i="8"/>
  <c r="O32" i="8"/>
  <c r="N31" i="8"/>
  <c r="N32" i="8"/>
  <c r="M31" i="8"/>
  <c r="M32" i="8"/>
  <c r="L31" i="8"/>
  <c r="L32" i="8"/>
  <c r="K31" i="8"/>
  <c r="K32" i="8"/>
  <c r="J31" i="8"/>
  <c r="J32" i="8"/>
  <c r="I31" i="8"/>
  <c r="I32" i="8"/>
  <c r="H31" i="8"/>
  <c r="H32" i="8"/>
  <c r="G31" i="8"/>
  <c r="G32" i="8"/>
  <c r="F31" i="8"/>
  <c r="F32" i="8"/>
  <c r="E31" i="8"/>
  <c r="E32" i="8"/>
  <c r="D31" i="8"/>
  <c r="D32" i="8"/>
  <c r="BU29" i="8"/>
  <c r="BT29" i="8"/>
  <c r="BS29" i="8"/>
  <c r="BQ29" i="8"/>
  <c r="BP29" i="8"/>
  <c r="BO29" i="8"/>
  <c r="BN29" i="8"/>
  <c r="BM29" i="8"/>
  <c r="BL29" i="8"/>
  <c r="BK29" i="8"/>
  <c r="BJ29" i="8"/>
  <c r="BI29" i="8"/>
  <c r="BH29" i="8"/>
  <c r="BG29" i="8"/>
  <c r="BF29" i="8"/>
  <c r="BE29" i="8"/>
  <c r="BD29" i="8"/>
  <c r="BC29" i="8"/>
  <c r="BB29" i="8"/>
  <c r="BA29" i="8"/>
  <c r="AZ29" i="8"/>
  <c r="AY29" i="8"/>
  <c r="AX29" i="8"/>
  <c r="AW29" i="8"/>
  <c r="AV29" i="8"/>
  <c r="AU29" i="8"/>
  <c r="AT29" i="8"/>
  <c r="AS29" i="8"/>
  <c r="AR29" i="8"/>
  <c r="AQ29" i="8"/>
  <c r="AP29" i="8"/>
  <c r="AO29" i="8"/>
  <c r="AN29" i="8"/>
  <c r="AM29" i="8"/>
  <c r="AL29" i="8"/>
  <c r="AK29" i="8"/>
  <c r="AJ29" i="8"/>
  <c r="AI29" i="8"/>
  <c r="AH29" i="8"/>
  <c r="AG29" i="8"/>
  <c r="AF29" i="8"/>
  <c r="AE29" i="8"/>
  <c r="AD29" i="8"/>
  <c r="AC29" i="8"/>
  <c r="AB29" i="8"/>
  <c r="AA29" i="8"/>
  <c r="Z29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BU23" i="8"/>
  <c r="BU24" i="8"/>
  <c r="BT23" i="8"/>
  <c r="BT24" i="8"/>
  <c r="BS23" i="8"/>
  <c r="BS24" i="8"/>
  <c r="BR23" i="8"/>
  <c r="BR24" i="8"/>
  <c r="BQ23" i="8"/>
  <c r="BQ24" i="8"/>
  <c r="BP23" i="8"/>
  <c r="BP24" i="8"/>
  <c r="BO23" i="8"/>
  <c r="BO24" i="8"/>
  <c r="BN23" i="8"/>
  <c r="BN24" i="8"/>
  <c r="BM23" i="8"/>
  <c r="BM24" i="8"/>
  <c r="BL23" i="8"/>
  <c r="BL24" i="8"/>
  <c r="BK23" i="8"/>
  <c r="BK24" i="8"/>
  <c r="BJ23" i="8"/>
  <c r="BJ24" i="8"/>
  <c r="BI23" i="8"/>
  <c r="BI24" i="8"/>
  <c r="BH23" i="8"/>
  <c r="BH24" i="8"/>
  <c r="BG23" i="8"/>
  <c r="BG24" i="8"/>
  <c r="BF23" i="8"/>
  <c r="BF24" i="8"/>
  <c r="BE23" i="8"/>
  <c r="BE24" i="8"/>
  <c r="BD23" i="8"/>
  <c r="BD24" i="8"/>
  <c r="BC23" i="8"/>
  <c r="BC24" i="8"/>
  <c r="BB23" i="8"/>
  <c r="BB24" i="8"/>
  <c r="BA23" i="8"/>
  <c r="BA24" i="8"/>
  <c r="AZ23" i="8"/>
  <c r="AZ24" i="8"/>
  <c r="AY23" i="8"/>
  <c r="AY24" i="8"/>
  <c r="AX23" i="8"/>
  <c r="AX24" i="8"/>
  <c r="AW23" i="8"/>
  <c r="AW24" i="8"/>
  <c r="AV23" i="8"/>
  <c r="AV24" i="8"/>
  <c r="AU23" i="8"/>
  <c r="AU24" i="8"/>
  <c r="AT23" i="8"/>
  <c r="AT24" i="8"/>
  <c r="AS23" i="8"/>
  <c r="AS24" i="8"/>
  <c r="AR23" i="8"/>
  <c r="AR24" i="8"/>
  <c r="AQ23" i="8"/>
  <c r="AQ24" i="8"/>
  <c r="AP23" i="8"/>
  <c r="AP24" i="8"/>
  <c r="AO23" i="8"/>
  <c r="AO24" i="8"/>
  <c r="AN23" i="8"/>
  <c r="AN24" i="8"/>
  <c r="AM23" i="8"/>
  <c r="AM24" i="8"/>
  <c r="AL23" i="8"/>
  <c r="AL24" i="8"/>
  <c r="AK23" i="8"/>
  <c r="AK24" i="8"/>
  <c r="AJ23" i="8"/>
  <c r="AJ24" i="8"/>
  <c r="AI23" i="8"/>
  <c r="AI24" i="8"/>
  <c r="AH23" i="8"/>
  <c r="AH24" i="8"/>
  <c r="AG23" i="8"/>
  <c r="AG24" i="8"/>
  <c r="AF23" i="8"/>
  <c r="AF24" i="8"/>
  <c r="AE23" i="8"/>
  <c r="AE24" i="8"/>
  <c r="AD23" i="8"/>
  <c r="AD24" i="8"/>
  <c r="AC23" i="8"/>
  <c r="AC24" i="8"/>
  <c r="AB23" i="8"/>
  <c r="AB24" i="8"/>
  <c r="AA23" i="8"/>
  <c r="AA24" i="8"/>
  <c r="Z23" i="8"/>
  <c r="Z24" i="8"/>
  <c r="Y23" i="8"/>
  <c r="Y24" i="8"/>
  <c r="X23" i="8"/>
  <c r="X24" i="8"/>
  <c r="W23" i="8"/>
  <c r="W24" i="8"/>
  <c r="V23" i="8"/>
  <c r="V24" i="8"/>
  <c r="U23" i="8"/>
  <c r="U24" i="8"/>
  <c r="T23" i="8"/>
  <c r="T24" i="8"/>
  <c r="S23" i="8"/>
  <c r="S24" i="8"/>
  <c r="R23" i="8"/>
  <c r="R24" i="8"/>
  <c r="Q23" i="8"/>
  <c r="Q24" i="8"/>
  <c r="P23" i="8"/>
  <c r="P24" i="8"/>
  <c r="O23" i="8"/>
  <c r="O24" i="8"/>
  <c r="N23" i="8"/>
  <c r="N24" i="8"/>
  <c r="M23" i="8"/>
  <c r="M24" i="8"/>
  <c r="L23" i="8"/>
  <c r="L24" i="8"/>
  <c r="K23" i="8"/>
  <c r="K24" i="8"/>
  <c r="J23" i="8"/>
  <c r="J24" i="8"/>
  <c r="I23" i="8"/>
  <c r="I24" i="8"/>
  <c r="H23" i="8"/>
  <c r="H24" i="8"/>
  <c r="G23" i="8"/>
  <c r="G24" i="8"/>
  <c r="F23" i="8"/>
  <c r="F24" i="8"/>
  <c r="E23" i="8"/>
  <c r="E24" i="8"/>
  <c r="D23" i="8"/>
  <c r="D24" i="8"/>
  <c r="BJ21" i="8"/>
  <c r="BI21" i="8"/>
  <c r="BH21" i="8"/>
  <c r="BG21" i="8"/>
  <c r="BF21" i="8"/>
  <c r="BE21" i="8"/>
  <c r="BD21" i="8"/>
  <c r="BC21" i="8"/>
  <c r="BB21" i="8"/>
  <c r="BA21" i="8"/>
  <c r="AZ21" i="8"/>
  <c r="AY21" i="8"/>
  <c r="AX21" i="8"/>
  <c r="AW21" i="8"/>
  <c r="AS21" i="8"/>
  <c r="AR21" i="8"/>
  <c r="AQ21" i="8"/>
  <c r="AP21" i="8"/>
  <c r="AO21" i="8"/>
  <c r="AN21" i="8"/>
  <c r="AM21" i="8"/>
  <c r="AL21" i="8"/>
  <c r="AK21" i="8"/>
  <c r="AH21" i="8"/>
  <c r="AF21" i="8"/>
  <c r="AC21" i="8"/>
  <c r="AB21" i="8"/>
  <c r="AA21" i="8"/>
  <c r="Z21" i="8"/>
  <c r="Y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D21" i="8"/>
  <c r="BU18" i="8"/>
  <c r="BU19" i="8"/>
  <c r="BT18" i="8"/>
  <c r="BT19" i="8"/>
  <c r="BS18" i="8"/>
  <c r="BS19" i="8"/>
  <c r="BR18" i="8"/>
  <c r="BR19" i="8"/>
  <c r="BQ18" i="8"/>
  <c r="BQ19" i="8"/>
  <c r="BP18" i="8"/>
  <c r="BP19" i="8"/>
  <c r="BO18" i="8"/>
  <c r="BO19" i="8"/>
  <c r="BN18" i="8"/>
  <c r="BN19" i="8"/>
  <c r="BM18" i="8"/>
  <c r="BM19" i="8"/>
  <c r="BL18" i="8"/>
  <c r="BL19" i="8"/>
  <c r="BK18" i="8"/>
  <c r="BK19" i="8"/>
  <c r="BJ18" i="8"/>
  <c r="BJ19" i="8"/>
  <c r="BI18" i="8"/>
  <c r="BI19" i="8"/>
  <c r="BH18" i="8"/>
  <c r="BH19" i="8"/>
  <c r="BG18" i="8"/>
  <c r="BG19" i="8"/>
  <c r="BF18" i="8"/>
  <c r="BF19" i="8"/>
  <c r="BE18" i="8"/>
  <c r="BE19" i="8"/>
  <c r="BD18" i="8"/>
  <c r="BD19" i="8"/>
  <c r="BC18" i="8"/>
  <c r="BC19" i="8"/>
  <c r="BB18" i="8"/>
  <c r="BB19" i="8"/>
  <c r="BA18" i="8"/>
  <c r="BA19" i="8"/>
  <c r="AZ18" i="8"/>
  <c r="AZ19" i="8"/>
  <c r="AY18" i="8"/>
  <c r="AY19" i="8"/>
  <c r="AX18" i="8"/>
  <c r="AX19" i="8"/>
  <c r="AW18" i="8"/>
  <c r="AW19" i="8"/>
  <c r="AV18" i="8"/>
  <c r="AV19" i="8"/>
  <c r="AU18" i="8"/>
  <c r="AU19" i="8"/>
  <c r="AT18" i="8"/>
  <c r="AT19" i="8"/>
  <c r="AS18" i="8"/>
  <c r="AS19" i="8"/>
  <c r="AR18" i="8"/>
  <c r="AR19" i="8"/>
  <c r="AQ18" i="8"/>
  <c r="AQ19" i="8"/>
  <c r="AP18" i="8"/>
  <c r="AP19" i="8"/>
  <c r="AO18" i="8"/>
  <c r="AO19" i="8"/>
  <c r="AN18" i="8"/>
  <c r="AN19" i="8"/>
  <c r="AM18" i="8"/>
  <c r="AM19" i="8"/>
  <c r="AL18" i="8"/>
  <c r="AL19" i="8"/>
  <c r="AK18" i="8"/>
  <c r="AK19" i="8"/>
  <c r="AJ18" i="8"/>
  <c r="AJ19" i="8"/>
  <c r="AI18" i="8"/>
  <c r="AI19" i="8"/>
  <c r="AH18" i="8"/>
  <c r="AH19" i="8"/>
  <c r="AG18" i="8"/>
  <c r="AG19" i="8"/>
  <c r="AF18" i="8"/>
  <c r="AF19" i="8"/>
  <c r="AE18" i="8"/>
  <c r="AE19" i="8"/>
  <c r="AD18" i="8"/>
  <c r="AD19" i="8"/>
  <c r="AC18" i="8"/>
  <c r="AC19" i="8"/>
  <c r="AB18" i="8"/>
  <c r="AB19" i="8"/>
  <c r="AA18" i="8"/>
  <c r="AA19" i="8"/>
  <c r="Z18" i="8"/>
  <c r="Z19" i="8"/>
  <c r="Y18" i="8"/>
  <c r="Y19" i="8"/>
  <c r="X18" i="8"/>
  <c r="X19" i="8"/>
  <c r="W18" i="8"/>
  <c r="W19" i="8"/>
  <c r="V18" i="8"/>
  <c r="V19" i="8"/>
  <c r="U18" i="8"/>
  <c r="U19" i="8"/>
  <c r="T18" i="8"/>
  <c r="T19" i="8"/>
  <c r="S18" i="8"/>
  <c r="S19" i="8"/>
  <c r="R18" i="8"/>
  <c r="R19" i="8"/>
  <c r="Q18" i="8"/>
  <c r="Q19" i="8"/>
  <c r="P18" i="8"/>
  <c r="P19" i="8"/>
  <c r="O18" i="8"/>
  <c r="O19" i="8"/>
  <c r="N18" i="8"/>
  <c r="N19" i="8"/>
  <c r="M18" i="8"/>
  <c r="M19" i="8"/>
  <c r="L18" i="8"/>
  <c r="L19" i="8"/>
  <c r="K18" i="8"/>
  <c r="K19" i="8"/>
  <c r="J18" i="8"/>
  <c r="J19" i="8"/>
  <c r="I18" i="8"/>
  <c r="I19" i="8"/>
  <c r="H18" i="8"/>
  <c r="H19" i="8"/>
  <c r="G18" i="8"/>
  <c r="G19" i="8"/>
  <c r="F18" i="8"/>
  <c r="F19" i="8"/>
  <c r="E18" i="8"/>
  <c r="E19" i="8"/>
  <c r="D18" i="8"/>
  <c r="D19" i="8"/>
  <c r="BU16" i="8"/>
  <c r="BT16" i="8"/>
  <c r="BS16" i="8"/>
  <c r="BR16" i="8"/>
  <c r="BQ16" i="8"/>
  <c r="BP16" i="8"/>
  <c r="BO16" i="8"/>
  <c r="BN16" i="8"/>
  <c r="BM16" i="8"/>
  <c r="BL16" i="8"/>
  <c r="BK16" i="8"/>
  <c r="BJ16" i="8"/>
  <c r="BI16" i="8"/>
  <c r="BH16" i="8"/>
  <c r="BG16" i="8"/>
  <c r="BF16" i="8"/>
  <c r="BE16" i="8"/>
  <c r="BD16" i="8"/>
  <c r="BC16" i="8"/>
  <c r="BB16" i="8"/>
  <c r="BA16" i="8"/>
  <c r="AZ16" i="8"/>
  <c r="AY16" i="8"/>
  <c r="AX16" i="8"/>
  <c r="AW16" i="8"/>
  <c r="AV16" i="8"/>
  <c r="AU16" i="8"/>
  <c r="AT16" i="8"/>
  <c r="AS16" i="8"/>
  <c r="AR16" i="8"/>
  <c r="AQ16" i="8"/>
  <c r="AP16" i="8"/>
  <c r="AO16" i="8"/>
  <c r="AN16" i="8"/>
  <c r="AM16" i="8"/>
  <c r="AL16" i="8"/>
  <c r="AK16" i="8"/>
  <c r="AJ16" i="8"/>
  <c r="AI16" i="8"/>
  <c r="AH16" i="8"/>
  <c r="AG16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BU8" i="8"/>
  <c r="BT8" i="8"/>
  <c r="BR8" i="8"/>
  <c r="BQ8" i="8"/>
  <c r="BP8" i="8"/>
  <c r="BN8" i="8"/>
  <c r="BM8" i="8"/>
  <c r="BL8" i="8"/>
  <c r="BJ8" i="8"/>
  <c r="BI8" i="8"/>
  <c r="BH8" i="8"/>
  <c r="BF8" i="8"/>
  <c r="BE8" i="8"/>
  <c r="BD8" i="8"/>
  <c r="BB8" i="8"/>
  <c r="BA8" i="8"/>
  <c r="AZ8" i="8"/>
  <c r="AX8" i="8"/>
  <c r="AW8" i="8"/>
  <c r="AV8" i="8"/>
  <c r="AS8" i="8"/>
  <c r="AR8" i="8"/>
  <c r="AP8" i="8"/>
  <c r="AO8" i="8"/>
  <c r="AN8" i="8"/>
  <c r="AL8" i="8"/>
  <c r="AK8" i="8"/>
  <c r="AH8" i="8"/>
  <c r="AF8" i="8"/>
  <c r="AC8" i="8"/>
  <c r="Y8" i="8"/>
  <c r="X8" i="8"/>
  <c r="V8" i="8"/>
  <c r="U8" i="8"/>
  <c r="T8" i="8"/>
  <c r="R8" i="8"/>
  <c r="Q8" i="8"/>
  <c r="P8" i="8"/>
  <c r="N8" i="8"/>
  <c r="M8" i="8"/>
  <c r="L8" i="8"/>
  <c r="J8" i="8"/>
  <c r="I8" i="8"/>
  <c r="H8" i="8"/>
  <c r="F8" i="8"/>
  <c r="E8" i="8"/>
  <c r="BU93" i="7"/>
  <c r="BU94" i="7"/>
  <c r="BT93" i="7"/>
  <c r="BT94" i="7"/>
  <c r="BS93" i="7"/>
  <c r="BS94" i="7"/>
  <c r="BR93" i="7"/>
  <c r="BR94" i="7"/>
  <c r="BQ93" i="7"/>
  <c r="BQ94" i="7"/>
  <c r="BP93" i="7"/>
  <c r="BP94" i="7"/>
  <c r="BO93" i="7"/>
  <c r="BO94" i="7"/>
  <c r="BN93" i="7"/>
  <c r="BN94" i="7"/>
  <c r="BM93" i="7"/>
  <c r="BM94" i="7"/>
  <c r="BL93" i="7"/>
  <c r="BL94" i="7"/>
  <c r="BK93" i="7"/>
  <c r="BK94" i="7"/>
  <c r="BJ93" i="7"/>
  <c r="BJ94" i="7"/>
  <c r="BI93" i="7"/>
  <c r="BI94" i="7"/>
  <c r="BH93" i="7"/>
  <c r="BH94" i="7"/>
  <c r="BG93" i="7"/>
  <c r="BG94" i="7"/>
  <c r="BF93" i="7"/>
  <c r="BF94" i="7"/>
  <c r="BE93" i="7"/>
  <c r="BE94" i="7"/>
  <c r="BD93" i="7"/>
  <c r="BD94" i="7"/>
  <c r="BC93" i="7"/>
  <c r="BC94" i="7"/>
  <c r="BB93" i="7"/>
  <c r="BB94" i="7"/>
  <c r="BA93" i="7"/>
  <c r="BA94" i="7"/>
  <c r="AZ93" i="7"/>
  <c r="AZ94" i="7"/>
  <c r="AY93" i="7"/>
  <c r="AY94" i="7"/>
  <c r="AX93" i="7"/>
  <c r="AX94" i="7"/>
  <c r="AW93" i="7"/>
  <c r="AW94" i="7"/>
  <c r="AV93" i="7"/>
  <c r="AV94" i="7"/>
  <c r="AU93" i="7"/>
  <c r="AU94" i="7"/>
  <c r="AT93" i="7"/>
  <c r="AT94" i="7"/>
  <c r="AS93" i="7"/>
  <c r="AS94" i="7"/>
  <c r="AR93" i="7"/>
  <c r="AR94" i="7"/>
  <c r="AQ93" i="7"/>
  <c r="AQ94" i="7"/>
  <c r="AP93" i="7"/>
  <c r="AP94" i="7"/>
  <c r="AO93" i="7"/>
  <c r="AO94" i="7"/>
  <c r="AN93" i="7"/>
  <c r="AN94" i="7"/>
  <c r="AM93" i="7"/>
  <c r="AM94" i="7"/>
  <c r="AL93" i="7"/>
  <c r="AL94" i="7"/>
  <c r="AK93" i="7"/>
  <c r="AK94" i="7"/>
  <c r="AJ93" i="7"/>
  <c r="AJ94" i="7"/>
  <c r="AI93" i="7"/>
  <c r="AI94" i="7"/>
  <c r="AH93" i="7"/>
  <c r="AH94" i="7"/>
  <c r="AG93" i="7"/>
  <c r="AG94" i="7"/>
  <c r="AF93" i="7"/>
  <c r="AF94" i="7"/>
  <c r="AE93" i="7"/>
  <c r="AE94" i="7"/>
  <c r="AD93" i="7"/>
  <c r="AD94" i="7"/>
  <c r="AC93" i="7"/>
  <c r="AC94" i="7"/>
  <c r="AB93" i="7"/>
  <c r="AB94" i="7"/>
  <c r="AA93" i="7"/>
  <c r="AA94" i="7"/>
  <c r="Z93" i="7"/>
  <c r="Z94" i="7"/>
  <c r="Y93" i="7"/>
  <c r="Y94" i="7"/>
  <c r="X93" i="7"/>
  <c r="X94" i="7"/>
  <c r="W93" i="7"/>
  <c r="W94" i="7"/>
  <c r="V93" i="7"/>
  <c r="V94" i="7"/>
  <c r="U93" i="7"/>
  <c r="U94" i="7"/>
  <c r="T93" i="7"/>
  <c r="T94" i="7"/>
  <c r="S93" i="7"/>
  <c r="S94" i="7"/>
  <c r="R93" i="7"/>
  <c r="R94" i="7"/>
  <c r="Q93" i="7"/>
  <c r="Q94" i="7"/>
  <c r="P93" i="7"/>
  <c r="P94" i="7"/>
  <c r="O93" i="7"/>
  <c r="O94" i="7"/>
  <c r="N93" i="7"/>
  <c r="N94" i="7"/>
  <c r="M93" i="7"/>
  <c r="M94" i="7"/>
  <c r="L93" i="7"/>
  <c r="L94" i="7"/>
  <c r="K93" i="7"/>
  <c r="K94" i="7"/>
  <c r="J93" i="7"/>
  <c r="J94" i="7"/>
  <c r="I93" i="7"/>
  <c r="I94" i="7"/>
  <c r="H93" i="7"/>
  <c r="H94" i="7"/>
  <c r="G93" i="7"/>
  <c r="G94" i="7"/>
  <c r="F93" i="7"/>
  <c r="F94" i="7"/>
  <c r="E93" i="7"/>
  <c r="E94" i="7"/>
  <c r="D93" i="7"/>
  <c r="D94" i="7"/>
  <c r="BU91" i="7"/>
  <c r="BT91" i="7"/>
  <c r="BS91" i="7"/>
  <c r="BR91" i="7"/>
  <c r="BQ91" i="7"/>
  <c r="BP91" i="7"/>
  <c r="BO91" i="7"/>
  <c r="BN91" i="7"/>
  <c r="BM91" i="7"/>
  <c r="BL91" i="7"/>
  <c r="BK91" i="7"/>
  <c r="BJ91" i="7"/>
  <c r="BI91" i="7"/>
  <c r="BH91" i="7"/>
  <c r="BG91" i="7"/>
  <c r="BF91" i="7"/>
  <c r="BE91" i="7"/>
  <c r="BD91" i="7"/>
  <c r="BC91" i="7"/>
  <c r="BB91" i="7"/>
  <c r="BA91" i="7"/>
  <c r="AZ91" i="7"/>
  <c r="AY91" i="7"/>
  <c r="AX91" i="7"/>
  <c r="AW91" i="7"/>
  <c r="AV91" i="7"/>
  <c r="AU91" i="7"/>
  <c r="AT91" i="7"/>
  <c r="AS91" i="7"/>
  <c r="AR91" i="7"/>
  <c r="AQ91" i="7"/>
  <c r="AP91" i="7"/>
  <c r="AO91" i="7"/>
  <c r="AN91" i="7"/>
  <c r="AM91" i="7"/>
  <c r="AL91" i="7"/>
  <c r="AK91" i="7"/>
  <c r="AJ91" i="7"/>
  <c r="AI91" i="7"/>
  <c r="AH91" i="7"/>
  <c r="AG91" i="7"/>
  <c r="AF91" i="7"/>
  <c r="AE91" i="7"/>
  <c r="AD91" i="7"/>
  <c r="AC91" i="7"/>
  <c r="AB91" i="7"/>
  <c r="AA91" i="7"/>
  <c r="Z91" i="7"/>
  <c r="Y91" i="7"/>
  <c r="X91" i="7"/>
  <c r="W91" i="7"/>
  <c r="V91" i="7"/>
  <c r="U91" i="7"/>
  <c r="T91" i="7"/>
  <c r="S91" i="7"/>
  <c r="R91" i="7"/>
  <c r="Q91" i="7"/>
  <c r="P91" i="7"/>
  <c r="O91" i="7"/>
  <c r="N91" i="7"/>
  <c r="M91" i="7"/>
  <c r="L91" i="7"/>
  <c r="K91" i="7"/>
  <c r="J91" i="7"/>
  <c r="I91" i="7"/>
  <c r="H91" i="7"/>
  <c r="G91" i="7"/>
  <c r="F91" i="7"/>
  <c r="E91" i="7"/>
  <c r="D91" i="7"/>
  <c r="BU83" i="7"/>
  <c r="BU84" i="7"/>
  <c r="BT83" i="7"/>
  <c r="BT84" i="7"/>
  <c r="BS83" i="7"/>
  <c r="BS84" i="7"/>
  <c r="BR83" i="7"/>
  <c r="BR84" i="7"/>
  <c r="BQ83" i="7"/>
  <c r="BQ84" i="7"/>
  <c r="BP83" i="7"/>
  <c r="BP84" i="7"/>
  <c r="BO83" i="7"/>
  <c r="BO84" i="7"/>
  <c r="BN83" i="7"/>
  <c r="BN84" i="7"/>
  <c r="BM83" i="7"/>
  <c r="BM84" i="7"/>
  <c r="BL83" i="7"/>
  <c r="BL84" i="7"/>
  <c r="BK83" i="7"/>
  <c r="BK84" i="7"/>
  <c r="BJ83" i="7"/>
  <c r="BJ84" i="7"/>
  <c r="BI83" i="7"/>
  <c r="BI84" i="7"/>
  <c r="BH83" i="7"/>
  <c r="BH84" i="7"/>
  <c r="BG83" i="7"/>
  <c r="BG84" i="7"/>
  <c r="BF83" i="7"/>
  <c r="BF84" i="7"/>
  <c r="BE83" i="7"/>
  <c r="BE84" i="7"/>
  <c r="BD83" i="7"/>
  <c r="BD84" i="7"/>
  <c r="BC83" i="7"/>
  <c r="BC84" i="7"/>
  <c r="BB83" i="7"/>
  <c r="BB84" i="7"/>
  <c r="BA83" i="7"/>
  <c r="BA84" i="7"/>
  <c r="AZ83" i="7"/>
  <c r="AZ84" i="7"/>
  <c r="AY83" i="7"/>
  <c r="AY84" i="7"/>
  <c r="AX83" i="7"/>
  <c r="AX84" i="7"/>
  <c r="AW83" i="7"/>
  <c r="AW84" i="7"/>
  <c r="AV83" i="7"/>
  <c r="AV84" i="7"/>
  <c r="AU83" i="7"/>
  <c r="AU84" i="7"/>
  <c r="AT83" i="7"/>
  <c r="AT84" i="7"/>
  <c r="AS83" i="7"/>
  <c r="AS84" i="7"/>
  <c r="AR83" i="7"/>
  <c r="AR84" i="7"/>
  <c r="AQ83" i="7"/>
  <c r="AQ84" i="7"/>
  <c r="AP83" i="7"/>
  <c r="AP84" i="7"/>
  <c r="AO83" i="7"/>
  <c r="AO84" i="7"/>
  <c r="AN83" i="7"/>
  <c r="AN84" i="7"/>
  <c r="AM83" i="7"/>
  <c r="AM84" i="7"/>
  <c r="AL83" i="7"/>
  <c r="AL84" i="7"/>
  <c r="AK83" i="7"/>
  <c r="AK84" i="7"/>
  <c r="AJ83" i="7"/>
  <c r="AJ84" i="7"/>
  <c r="AI83" i="7"/>
  <c r="AI84" i="7"/>
  <c r="AH83" i="7"/>
  <c r="AH84" i="7"/>
  <c r="AG83" i="7"/>
  <c r="AG84" i="7"/>
  <c r="AF83" i="7"/>
  <c r="AF84" i="7"/>
  <c r="AE83" i="7"/>
  <c r="AE84" i="7"/>
  <c r="AD83" i="7"/>
  <c r="AD84" i="7"/>
  <c r="AC83" i="7"/>
  <c r="AC84" i="7"/>
  <c r="AB83" i="7"/>
  <c r="AB84" i="7"/>
  <c r="AA83" i="7"/>
  <c r="AA84" i="7"/>
  <c r="Z83" i="7"/>
  <c r="Z84" i="7"/>
  <c r="Y83" i="7"/>
  <c r="Y84" i="7"/>
  <c r="X83" i="7"/>
  <c r="X84" i="7"/>
  <c r="W83" i="7"/>
  <c r="W84" i="7"/>
  <c r="V83" i="7"/>
  <c r="V84" i="7"/>
  <c r="U83" i="7"/>
  <c r="U84" i="7"/>
  <c r="T83" i="7"/>
  <c r="T84" i="7"/>
  <c r="S83" i="7"/>
  <c r="S84" i="7"/>
  <c r="R83" i="7"/>
  <c r="R84" i="7"/>
  <c r="Q83" i="7"/>
  <c r="Q84" i="7"/>
  <c r="P83" i="7"/>
  <c r="P84" i="7"/>
  <c r="O83" i="7"/>
  <c r="O84" i="7"/>
  <c r="N83" i="7"/>
  <c r="N84" i="7"/>
  <c r="M83" i="7"/>
  <c r="M84" i="7"/>
  <c r="L83" i="7"/>
  <c r="L84" i="7"/>
  <c r="K83" i="7"/>
  <c r="K84" i="7"/>
  <c r="J83" i="7"/>
  <c r="J84" i="7"/>
  <c r="I83" i="7"/>
  <c r="I84" i="7"/>
  <c r="H83" i="7"/>
  <c r="H84" i="7"/>
  <c r="G83" i="7"/>
  <c r="G84" i="7"/>
  <c r="F83" i="7"/>
  <c r="F84" i="7"/>
  <c r="E83" i="7"/>
  <c r="E84" i="7"/>
  <c r="D83" i="7"/>
  <c r="D84" i="7"/>
  <c r="BU81" i="7"/>
  <c r="BT81" i="7"/>
  <c r="BS81" i="7"/>
  <c r="BR81" i="7"/>
  <c r="BQ81" i="7"/>
  <c r="BP81" i="7"/>
  <c r="BO81" i="7"/>
  <c r="BN81" i="7"/>
  <c r="BM81" i="7"/>
  <c r="BL81" i="7"/>
  <c r="BK81" i="7"/>
  <c r="BJ81" i="7"/>
  <c r="BI81" i="7"/>
  <c r="BH81" i="7"/>
  <c r="BG81" i="7"/>
  <c r="BF81" i="7"/>
  <c r="BE81" i="7"/>
  <c r="BD81" i="7"/>
  <c r="BC81" i="7"/>
  <c r="BB81" i="7"/>
  <c r="BA81" i="7"/>
  <c r="AZ81" i="7"/>
  <c r="AY81" i="7"/>
  <c r="AX81" i="7"/>
  <c r="AW81" i="7"/>
  <c r="AV81" i="7"/>
  <c r="AU81" i="7"/>
  <c r="AT81" i="7"/>
  <c r="AS81" i="7"/>
  <c r="AR81" i="7"/>
  <c r="AQ81" i="7"/>
  <c r="AP81" i="7"/>
  <c r="AO81" i="7"/>
  <c r="AN81" i="7"/>
  <c r="AM81" i="7"/>
  <c r="AL81" i="7"/>
  <c r="AK81" i="7"/>
  <c r="AJ81" i="7"/>
  <c r="AI81" i="7"/>
  <c r="AH81" i="7"/>
  <c r="AG81" i="7"/>
  <c r="AF81" i="7"/>
  <c r="AB81" i="7"/>
  <c r="AA81" i="7"/>
  <c r="Z81" i="7"/>
  <c r="Y81" i="7"/>
  <c r="X81" i="7"/>
  <c r="W81" i="7"/>
  <c r="V81" i="7"/>
  <c r="U81" i="7"/>
  <c r="T81" i="7"/>
  <c r="S81" i="7"/>
  <c r="R81" i="7"/>
  <c r="Q81" i="7"/>
  <c r="P81" i="7"/>
  <c r="O81" i="7"/>
  <c r="N81" i="7"/>
  <c r="M81" i="7"/>
  <c r="L81" i="7"/>
  <c r="K81" i="7"/>
  <c r="J81" i="7"/>
  <c r="I81" i="7"/>
  <c r="H81" i="7"/>
  <c r="G81" i="7"/>
  <c r="F81" i="7"/>
  <c r="E81" i="7"/>
  <c r="D81" i="7"/>
  <c r="BU56" i="7"/>
  <c r="BU57" i="7"/>
  <c r="BT56" i="7"/>
  <c r="BT57" i="7"/>
  <c r="BS56" i="7"/>
  <c r="BS57" i="7"/>
  <c r="BR56" i="7"/>
  <c r="BR57" i="7"/>
  <c r="BQ56" i="7"/>
  <c r="BQ57" i="7"/>
  <c r="BP56" i="7"/>
  <c r="BP57" i="7"/>
  <c r="BO56" i="7"/>
  <c r="BO57" i="7"/>
  <c r="BN56" i="7"/>
  <c r="BN57" i="7"/>
  <c r="BM56" i="7"/>
  <c r="BM57" i="7"/>
  <c r="BL56" i="7"/>
  <c r="BL57" i="7"/>
  <c r="BK56" i="7"/>
  <c r="BK57" i="7"/>
  <c r="BJ56" i="7"/>
  <c r="BJ57" i="7"/>
  <c r="BI56" i="7"/>
  <c r="BI57" i="7"/>
  <c r="BH56" i="7"/>
  <c r="BH57" i="7"/>
  <c r="BG56" i="7"/>
  <c r="BG57" i="7"/>
  <c r="BF56" i="7"/>
  <c r="BF57" i="7"/>
  <c r="BE56" i="7"/>
  <c r="BE57" i="7"/>
  <c r="BD56" i="7"/>
  <c r="BD57" i="7"/>
  <c r="BC56" i="7"/>
  <c r="BC57" i="7"/>
  <c r="BB56" i="7"/>
  <c r="BB57" i="7"/>
  <c r="BA56" i="7"/>
  <c r="BA57" i="7"/>
  <c r="AZ56" i="7"/>
  <c r="AZ57" i="7"/>
  <c r="AY56" i="7"/>
  <c r="AY57" i="7"/>
  <c r="AX56" i="7"/>
  <c r="AX57" i="7"/>
  <c r="AW56" i="7"/>
  <c r="AW57" i="7"/>
  <c r="AV56" i="7"/>
  <c r="AV57" i="7"/>
  <c r="AU56" i="7"/>
  <c r="AU57" i="7"/>
  <c r="AT56" i="7"/>
  <c r="AT57" i="7"/>
  <c r="AS56" i="7"/>
  <c r="AS57" i="7"/>
  <c r="AR56" i="7"/>
  <c r="AR57" i="7"/>
  <c r="AQ56" i="7"/>
  <c r="AQ57" i="7"/>
  <c r="AP56" i="7"/>
  <c r="AP57" i="7"/>
  <c r="AO56" i="7"/>
  <c r="AO57" i="7"/>
  <c r="AN56" i="7"/>
  <c r="AN57" i="7"/>
  <c r="AM56" i="7"/>
  <c r="AM57" i="7"/>
  <c r="AL56" i="7"/>
  <c r="AL57" i="7"/>
  <c r="AK56" i="7"/>
  <c r="AK57" i="7"/>
  <c r="AJ56" i="7"/>
  <c r="AJ57" i="7"/>
  <c r="AI56" i="7"/>
  <c r="AI57" i="7"/>
  <c r="AH56" i="7"/>
  <c r="AH57" i="7"/>
  <c r="AG56" i="7"/>
  <c r="AG57" i="7"/>
  <c r="AF56" i="7"/>
  <c r="AF57" i="7"/>
  <c r="AE56" i="7"/>
  <c r="AE57" i="7"/>
  <c r="AD56" i="7"/>
  <c r="AD57" i="7"/>
  <c r="AC56" i="7"/>
  <c r="AC57" i="7"/>
  <c r="AB56" i="7"/>
  <c r="AB57" i="7"/>
  <c r="AA56" i="7"/>
  <c r="AA57" i="7"/>
  <c r="Z56" i="7"/>
  <c r="Z57" i="7"/>
  <c r="Y56" i="7"/>
  <c r="Y57" i="7"/>
  <c r="X56" i="7"/>
  <c r="X57" i="7"/>
  <c r="W56" i="7"/>
  <c r="W57" i="7"/>
  <c r="V56" i="7"/>
  <c r="V57" i="7"/>
  <c r="U56" i="7"/>
  <c r="U57" i="7"/>
  <c r="T56" i="7"/>
  <c r="T57" i="7"/>
  <c r="S56" i="7"/>
  <c r="S57" i="7"/>
  <c r="R56" i="7"/>
  <c r="R57" i="7"/>
  <c r="Q56" i="7"/>
  <c r="Q57" i="7"/>
  <c r="P56" i="7"/>
  <c r="P57" i="7"/>
  <c r="O56" i="7"/>
  <c r="O57" i="7"/>
  <c r="N56" i="7"/>
  <c r="N57" i="7"/>
  <c r="M56" i="7"/>
  <c r="M57" i="7"/>
  <c r="L56" i="7"/>
  <c r="L57" i="7"/>
  <c r="K56" i="7"/>
  <c r="K57" i="7"/>
  <c r="J56" i="7"/>
  <c r="J57" i="7"/>
  <c r="I56" i="7"/>
  <c r="I57" i="7"/>
  <c r="H56" i="7"/>
  <c r="H57" i="7"/>
  <c r="G56" i="7"/>
  <c r="G57" i="7"/>
  <c r="F56" i="7"/>
  <c r="F57" i="7"/>
  <c r="E56" i="7"/>
  <c r="E57" i="7"/>
  <c r="D56" i="7"/>
  <c r="D57" i="7"/>
  <c r="BU54" i="7"/>
  <c r="BT54" i="7"/>
  <c r="BR54" i="7"/>
  <c r="BQ54" i="7"/>
  <c r="BP54" i="7"/>
  <c r="BO54" i="7"/>
  <c r="BN54" i="7"/>
  <c r="BM54" i="7"/>
  <c r="BL54" i="7"/>
  <c r="BK54" i="7"/>
  <c r="BJ54" i="7"/>
  <c r="BI54" i="7"/>
  <c r="BH54" i="7"/>
  <c r="BG54" i="7"/>
  <c r="BF54" i="7"/>
  <c r="BE54" i="7"/>
  <c r="BD54" i="7"/>
  <c r="BC54" i="7"/>
  <c r="BB54" i="7"/>
  <c r="BA54" i="7"/>
  <c r="AZ54" i="7"/>
  <c r="AY54" i="7"/>
  <c r="AX54" i="7"/>
  <c r="AW54" i="7"/>
  <c r="AV54" i="7"/>
  <c r="AU54" i="7"/>
  <c r="AT54" i="7"/>
  <c r="AS54" i="7"/>
  <c r="AR54" i="7"/>
  <c r="AQ54" i="7"/>
  <c r="AP54" i="7"/>
  <c r="AO54" i="7"/>
  <c r="AN54" i="7"/>
  <c r="AM54" i="7"/>
  <c r="AL54" i="7"/>
  <c r="AK54" i="7"/>
  <c r="AJ54" i="7"/>
  <c r="AI54" i="7"/>
  <c r="AH54" i="7"/>
  <c r="AG54" i="7"/>
  <c r="AF54" i="7"/>
  <c r="AE54" i="7"/>
  <c r="AD54" i="7"/>
  <c r="AC54" i="7"/>
  <c r="AB54" i="7"/>
  <c r="AA54" i="7"/>
  <c r="Z54" i="7"/>
  <c r="Y54" i="7"/>
  <c r="X54" i="7"/>
  <c r="W54" i="7"/>
  <c r="V54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BU41" i="7"/>
  <c r="BU42" i="7"/>
  <c r="BT41" i="7"/>
  <c r="BT42" i="7"/>
  <c r="BS41" i="7"/>
  <c r="BS42" i="7"/>
  <c r="BR41" i="7"/>
  <c r="BR42" i="7"/>
  <c r="BQ41" i="7"/>
  <c r="BQ42" i="7"/>
  <c r="BP41" i="7"/>
  <c r="BP42" i="7"/>
  <c r="BO41" i="7"/>
  <c r="BO42" i="7"/>
  <c r="BN41" i="7"/>
  <c r="BN42" i="7"/>
  <c r="BM41" i="7"/>
  <c r="BM42" i="7"/>
  <c r="BL41" i="7"/>
  <c r="BL42" i="7"/>
  <c r="BK41" i="7"/>
  <c r="BK42" i="7"/>
  <c r="BJ41" i="7"/>
  <c r="BJ42" i="7"/>
  <c r="BI41" i="7"/>
  <c r="BI42" i="7"/>
  <c r="BH41" i="7"/>
  <c r="BH42" i="7"/>
  <c r="BG41" i="7"/>
  <c r="BG42" i="7"/>
  <c r="BF41" i="7"/>
  <c r="BF42" i="7"/>
  <c r="BE41" i="7"/>
  <c r="BE42" i="7"/>
  <c r="BD41" i="7"/>
  <c r="BD42" i="7"/>
  <c r="BC41" i="7"/>
  <c r="BC42" i="7"/>
  <c r="BB41" i="7"/>
  <c r="BB42" i="7"/>
  <c r="BA41" i="7"/>
  <c r="BA42" i="7"/>
  <c r="AZ41" i="7"/>
  <c r="AZ42" i="7"/>
  <c r="AY41" i="7"/>
  <c r="AY42" i="7"/>
  <c r="AX41" i="7"/>
  <c r="AX42" i="7"/>
  <c r="AW41" i="7"/>
  <c r="AW42" i="7"/>
  <c r="AV41" i="7"/>
  <c r="AV42" i="7"/>
  <c r="AU41" i="7"/>
  <c r="AU42" i="7"/>
  <c r="AT41" i="7"/>
  <c r="AT42" i="7"/>
  <c r="AS41" i="7"/>
  <c r="AS42" i="7"/>
  <c r="AR41" i="7"/>
  <c r="AR42" i="7"/>
  <c r="AQ41" i="7"/>
  <c r="AQ42" i="7"/>
  <c r="AP41" i="7"/>
  <c r="AP42" i="7"/>
  <c r="AO41" i="7"/>
  <c r="AO42" i="7"/>
  <c r="AN41" i="7"/>
  <c r="AN42" i="7"/>
  <c r="AM41" i="7"/>
  <c r="AM42" i="7"/>
  <c r="AL41" i="7"/>
  <c r="AL42" i="7"/>
  <c r="AK41" i="7"/>
  <c r="AK42" i="7"/>
  <c r="AJ41" i="7"/>
  <c r="AJ42" i="7"/>
  <c r="AI41" i="7"/>
  <c r="AI42" i="7"/>
  <c r="AH41" i="7"/>
  <c r="AH42" i="7"/>
  <c r="AG41" i="7"/>
  <c r="AG42" i="7"/>
  <c r="AF41" i="7"/>
  <c r="AF42" i="7"/>
  <c r="AE41" i="7"/>
  <c r="AE42" i="7"/>
  <c r="AD41" i="7"/>
  <c r="AD42" i="7"/>
  <c r="AC41" i="7"/>
  <c r="AC42" i="7"/>
  <c r="AB41" i="7"/>
  <c r="AB42" i="7"/>
  <c r="AA41" i="7"/>
  <c r="AA42" i="7"/>
  <c r="Z41" i="7"/>
  <c r="Z42" i="7"/>
  <c r="Y41" i="7"/>
  <c r="Y42" i="7"/>
  <c r="X41" i="7"/>
  <c r="X42" i="7"/>
  <c r="W41" i="7"/>
  <c r="W42" i="7"/>
  <c r="V41" i="7"/>
  <c r="V42" i="7"/>
  <c r="U41" i="7"/>
  <c r="U42" i="7"/>
  <c r="T41" i="7"/>
  <c r="T42" i="7"/>
  <c r="S41" i="7"/>
  <c r="S42" i="7"/>
  <c r="R41" i="7"/>
  <c r="R42" i="7"/>
  <c r="Q41" i="7"/>
  <c r="Q42" i="7"/>
  <c r="P41" i="7"/>
  <c r="P42" i="7"/>
  <c r="O41" i="7"/>
  <c r="O42" i="7"/>
  <c r="N41" i="7"/>
  <c r="N42" i="7"/>
  <c r="M41" i="7"/>
  <c r="M42" i="7"/>
  <c r="L41" i="7"/>
  <c r="L42" i="7"/>
  <c r="K41" i="7"/>
  <c r="K42" i="7"/>
  <c r="J41" i="7"/>
  <c r="J42" i="7"/>
  <c r="I41" i="7"/>
  <c r="I42" i="7"/>
  <c r="H41" i="7"/>
  <c r="H42" i="7"/>
  <c r="G41" i="7"/>
  <c r="G42" i="7"/>
  <c r="F41" i="7"/>
  <c r="F42" i="7"/>
  <c r="E41" i="7"/>
  <c r="E42" i="7"/>
  <c r="D41" i="7"/>
  <c r="D42" i="7"/>
  <c r="BR39" i="7"/>
  <c r="BQ39" i="7"/>
  <c r="BP39" i="7"/>
  <c r="BO39" i="7"/>
  <c r="BN39" i="7"/>
  <c r="BM39" i="7"/>
  <c r="BL39" i="7"/>
  <c r="BK39" i="7"/>
  <c r="BJ39" i="7"/>
  <c r="BI39" i="7"/>
  <c r="BH39" i="7"/>
  <c r="BG39" i="7"/>
  <c r="BF39" i="7"/>
  <c r="BE39" i="7"/>
  <c r="BD39" i="7"/>
  <c r="BC39" i="7"/>
  <c r="BB39" i="7"/>
  <c r="BA39" i="7"/>
  <c r="AZ39" i="7"/>
  <c r="AY39" i="7"/>
  <c r="AX39" i="7"/>
  <c r="AW39" i="7"/>
  <c r="AV39" i="7"/>
  <c r="AU39" i="7"/>
  <c r="AT39" i="7"/>
  <c r="AS39" i="7"/>
  <c r="AR39" i="7"/>
  <c r="AQ39" i="7"/>
  <c r="AP39" i="7"/>
  <c r="AO39" i="7"/>
  <c r="AN39" i="7"/>
  <c r="AM39" i="7"/>
  <c r="AL39" i="7"/>
  <c r="AK39" i="7"/>
  <c r="AJ39" i="7"/>
  <c r="AI39" i="7"/>
  <c r="AH39" i="7"/>
  <c r="AG39" i="7"/>
  <c r="AF39" i="7"/>
  <c r="AE39" i="7"/>
  <c r="AD39" i="7"/>
  <c r="AC39" i="7"/>
  <c r="AB39" i="7"/>
  <c r="AA39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D39" i="7"/>
  <c r="BU32" i="7"/>
  <c r="BU33" i="7"/>
  <c r="BT32" i="7"/>
  <c r="BT33" i="7"/>
  <c r="BS32" i="7"/>
  <c r="BS33" i="7"/>
  <c r="BR32" i="7"/>
  <c r="BR33" i="7"/>
  <c r="BQ32" i="7"/>
  <c r="BQ33" i="7"/>
  <c r="BP32" i="7"/>
  <c r="BP33" i="7"/>
  <c r="BO32" i="7"/>
  <c r="BO33" i="7"/>
  <c r="BN32" i="7"/>
  <c r="BN33" i="7"/>
  <c r="BM32" i="7"/>
  <c r="BM33" i="7"/>
  <c r="BL32" i="7"/>
  <c r="BL33" i="7"/>
  <c r="BK32" i="7"/>
  <c r="BK33" i="7"/>
  <c r="BJ32" i="7"/>
  <c r="BJ33" i="7"/>
  <c r="BI32" i="7"/>
  <c r="BI33" i="7"/>
  <c r="BH32" i="7"/>
  <c r="BH33" i="7"/>
  <c r="BG32" i="7"/>
  <c r="BG33" i="7"/>
  <c r="BF32" i="7"/>
  <c r="BF33" i="7"/>
  <c r="BE32" i="7"/>
  <c r="BE33" i="7"/>
  <c r="BD32" i="7"/>
  <c r="BD33" i="7"/>
  <c r="BC32" i="7"/>
  <c r="BC33" i="7"/>
  <c r="BB32" i="7"/>
  <c r="BB33" i="7"/>
  <c r="BA32" i="7"/>
  <c r="BA33" i="7"/>
  <c r="AZ32" i="7"/>
  <c r="AZ33" i="7"/>
  <c r="AY32" i="7"/>
  <c r="AY33" i="7"/>
  <c r="AX32" i="7"/>
  <c r="AX33" i="7"/>
  <c r="AW32" i="7"/>
  <c r="AW33" i="7"/>
  <c r="AV32" i="7"/>
  <c r="AV33" i="7"/>
  <c r="AU32" i="7"/>
  <c r="AU33" i="7"/>
  <c r="AT32" i="7"/>
  <c r="AT33" i="7"/>
  <c r="AS32" i="7"/>
  <c r="AS33" i="7"/>
  <c r="AR32" i="7"/>
  <c r="AR33" i="7"/>
  <c r="AQ32" i="7"/>
  <c r="AQ33" i="7"/>
  <c r="AP32" i="7"/>
  <c r="AP33" i="7"/>
  <c r="AO32" i="7"/>
  <c r="AO33" i="7"/>
  <c r="AN32" i="7"/>
  <c r="AN33" i="7"/>
  <c r="AM32" i="7"/>
  <c r="AM33" i="7"/>
  <c r="AL32" i="7"/>
  <c r="AL33" i="7"/>
  <c r="AK32" i="7"/>
  <c r="AK33" i="7"/>
  <c r="AJ32" i="7"/>
  <c r="AJ33" i="7"/>
  <c r="AI32" i="7"/>
  <c r="AI33" i="7"/>
  <c r="AH32" i="7"/>
  <c r="AH33" i="7"/>
  <c r="AG32" i="7"/>
  <c r="AG33" i="7"/>
  <c r="AF32" i="7"/>
  <c r="AF33" i="7"/>
  <c r="AE32" i="7"/>
  <c r="AE33" i="7"/>
  <c r="AD32" i="7"/>
  <c r="AD33" i="7"/>
  <c r="AC32" i="7"/>
  <c r="AC33" i="7"/>
  <c r="AB32" i="7"/>
  <c r="AB33" i="7"/>
  <c r="AA32" i="7"/>
  <c r="AA33" i="7"/>
  <c r="Z32" i="7"/>
  <c r="Z33" i="7"/>
  <c r="Y32" i="7"/>
  <c r="Y33" i="7"/>
  <c r="X32" i="7"/>
  <c r="X33" i="7"/>
  <c r="W32" i="7"/>
  <c r="W33" i="7"/>
  <c r="V32" i="7"/>
  <c r="V33" i="7"/>
  <c r="U32" i="7"/>
  <c r="U33" i="7"/>
  <c r="T32" i="7"/>
  <c r="T33" i="7"/>
  <c r="S32" i="7"/>
  <c r="S33" i="7"/>
  <c r="R32" i="7"/>
  <c r="R33" i="7"/>
  <c r="Q32" i="7"/>
  <c r="Q33" i="7"/>
  <c r="P32" i="7"/>
  <c r="P33" i="7"/>
  <c r="O32" i="7"/>
  <c r="O33" i="7"/>
  <c r="N32" i="7"/>
  <c r="N33" i="7"/>
  <c r="M32" i="7"/>
  <c r="M33" i="7"/>
  <c r="L32" i="7"/>
  <c r="L33" i="7"/>
  <c r="K32" i="7"/>
  <c r="K33" i="7"/>
  <c r="J32" i="7"/>
  <c r="J33" i="7"/>
  <c r="I32" i="7"/>
  <c r="I33" i="7"/>
  <c r="H32" i="7"/>
  <c r="H33" i="7"/>
  <c r="G32" i="7"/>
  <c r="G33" i="7"/>
  <c r="F32" i="7"/>
  <c r="F33" i="7"/>
  <c r="E32" i="7"/>
  <c r="E33" i="7"/>
  <c r="D32" i="7"/>
  <c r="D33" i="7"/>
  <c r="BS30" i="7"/>
  <c r="BR30" i="7"/>
  <c r="BQ30" i="7"/>
  <c r="BP30" i="7"/>
  <c r="BO30" i="7"/>
  <c r="BN30" i="7"/>
  <c r="BM30" i="7"/>
  <c r="BL30" i="7"/>
  <c r="BK30" i="7"/>
  <c r="BJ30" i="7"/>
  <c r="BI30" i="7"/>
  <c r="BH30" i="7"/>
  <c r="BG30" i="7"/>
  <c r="BF30" i="7"/>
  <c r="BE30" i="7"/>
  <c r="BD30" i="7"/>
  <c r="BC30" i="7"/>
  <c r="BB30" i="7"/>
  <c r="BA30" i="7"/>
  <c r="AZ30" i="7"/>
  <c r="AY30" i="7"/>
  <c r="AX30" i="7"/>
  <c r="AW30" i="7"/>
  <c r="AV30" i="7"/>
  <c r="AU30" i="7"/>
  <c r="AT30" i="7"/>
  <c r="AS30" i="7"/>
  <c r="AR30" i="7"/>
  <c r="AQ30" i="7"/>
  <c r="AP30" i="7"/>
  <c r="AO30" i="7"/>
  <c r="AN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BU24" i="7"/>
  <c r="BU25" i="7"/>
  <c r="BT24" i="7"/>
  <c r="BT25" i="7"/>
  <c r="BS24" i="7"/>
  <c r="BS25" i="7"/>
  <c r="BR24" i="7"/>
  <c r="BR25" i="7"/>
  <c r="BQ24" i="7"/>
  <c r="BQ25" i="7"/>
  <c r="BP24" i="7"/>
  <c r="BP25" i="7"/>
  <c r="BO24" i="7"/>
  <c r="BO25" i="7"/>
  <c r="BN24" i="7"/>
  <c r="BN25" i="7"/>
  <c r="BM24" i="7"/>
  <c r="BM25" i="7"/>
  <c r="BL24" i="7"/>
  <c r="BL25" i="7"/>
  <c r="BK24" i="7"/>
  <c r="BK25" i="7"/>
  <c r="BJ24" i="7"/>
  <c r="BJ25" i="7"/>
  <c r="BI24" i="7"/>
  <c r="BI25" i="7"/>
  <c r="BH24" i="7"/>
  <c r="BH25" i="7"/>
  <c r="BG24" i="7"/>
  <c r="BG25" i="7"/>
  <c r="BF24" i="7"/>
  <c r="BF25" i="7"/>
  <c r="BE24" i="7"/>
  <c r="BE25" i="7"/>
  <c r="BD24" i="7"/>
  <c r="BD25" i="7"/>
  <c r="BC24" i="7"/>
  <c r="BC25" i="7"/>
  <c r="BB24" i="7"/>
  <c r="BB25" i="7"/>
  <c r="BA24" i="7"/>
  <c r="BA25" i="7"/>
  <c r="AZ24" i="7"/>
  <c r="AZ25" i="7"/>
  <c r="AY24" i="7"/>
  <c r="AY25" i="7"/>
  <c r="AX24" i="7"/>
  <c r="AX25" i="7"/>
  <c r="AW24" i="7"/>
  <c r="AW25" i="7"/>
  <c r="AV24" i="7"/>
  <c r="AV25" i="7"/>
  <c r="AU24" i="7"/>
  <c r="AU25" i="7"/>
  <c r="AT24" i="7"/>
  <c r="AT25" i="7"/>
  <c r="AS24" i="7"/>
  <c r="AS25" i="7"/>
  <c r="AR24" i="7"/>
  <c r="AR25" i="7"/>
  <c r="AQ24" i="7"/>
  <c r="AQ25" i="7"/>
  <c r="AP24" i="7"/>
  <c r="AP25" i="7"/>
  <c r="AO24" i="7"/>
  <c r="AO25" i="7"/>
  <c r="AN24" i="7"/>
  <c r="AN25" i="7"/>
  <c r="AM24" i="7"/>
  <c r="AM25" i="7"/>
  <c r="AL24" i="7"/>
  <c r="AL25" i="7"/>
  <c r="AK24" i="7"/>
  <c r="AK25" i="7"/>
  <c r="AJ24" i="7"/>
  <c r="AJ25" i="7"/>
  <c r="AI24" i="7"/>
  <c r="AI25" i="7"/>
  <c r="AH24" i="7"/>
  <c r="AH25" i="7"/>
  <c r="AG24" i="7"/>
  <c r="AG25" i="7"/>
  <c r="AF24" i="7"/>
  <c r="AF25" i="7"/>
  <c r="AE24" i="7"/>
  <c r="AE25" i="7"/>
  <c r="AD24" i="7"/>
  <c r="AD25" i="7"/>
  <c r="AC24" i="7"/>
  <c r="AC25" i="7"/>
  <c r="AB24" i="7"/>
  <c r="AB25" i="7"/>
  <c r="AA24" i="7"/>
  <c r="AA25" i="7"/>
  <c r="Z24" i="7"/>
  <c r="Z25" i="7"/>
  <c r="Y24" i="7"/>
  <c r="Y25" i="7"/>
  <c r="X24" i="7"/>
  <c r="X25" i="7"/>
  <c r="W24" i="7"/>
  <c r="W25" i="7"/>
  <c r="V24" i="7"/>
  <c r="V25" i="7"/>
  <c r="U24" i="7"/>
  <c r="U25" i="7"/>
  <c r="T24" i="7"/>
  <c r="T25" i="7"/>
  <c r="S24" i="7"/>
  <c r="S25" i="7"/>
  <c r="R24" i="7"/>
  <c r="R25" i="7"/>
  <c r="Q24" i="7"/>
  <c r="Q25" i="7"/>
  <c r="P24" i="7"/>
  <c r="P25" i="7"/>
  <c r="O24" i="7"/>
  <c r="O25" i="7"/>
  <c r="N24" i="7"/>
  <c r="N25" i="7"/>
  <c r="M24" i="7"/>
  <c r="M25" i="7"/>
  <c r="L24" i="7"/>
  <c r="L25" i="7"/>
  <c r="K24" i="7"/>
  <c r="K25" i="7"/>
  <c r="J24" i="7"/>
  <c r="J25" i="7"/>
  <c r="I24" i="7"/>
  <c r="I25" i="7"/>
  <c r="H24" i="7"/>
  <c r="H25" i="7"/>
  <c r="G24" i="7"/>
  <c r="G25" i="7"/>
  <c r="F24" i="7"/>
  <c r="F25" i="7"/>
  <c r="E24" i="7"/>
  <c r="E25" i="7"/>
  <c r="D24" i="7"/>
  <c r="D25" i="7"/>
  <c r="BR22" i="7"/>
  <c r="BK22" i="7"/>
  <c r="BJ22" i="7"/>
  <c r="BH22" i="7"/>
  <c r="BG22" i="7"/>
  <c r="BF22" i="7"/>
  <c r="BD22" i="7"/>
  <c r="BC22" i="7"/>
  <c r="BB22" i="7"/>
  <c r="BA22" i="7"/>
  <c r="AZ22" i="7"/>
  <c r="AY22" i="7"/>
  <c r="AX22" i="7"/>
  <c r="AW22" i="7"/>
  <c r="AV22" i="7"/>
  <c r="AU22" i="7"/>
  <c r="AT22" i="7"/>
  <c r="AS22" i="7"/>
  <c r="AR22" i="7"/>
  <c r="AP22" i="7"/>
  <c r="AO22" i="7"/>
  <c r="AM22" i="7"/>
  <c r="AL22" i="7"/>
  <c r="AK22" i="7"/>
  <c r="AG22" i="7"/>
  <c r="AF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BU19" i="7"/>
  <c r="BU20" i="7"/>
  <c r="BT19" i="7"/>
  <c r="BT20" i="7"/>
  <c r="BS19" i="7"/>
  <c r="BS20" i="7"/>
  <c r="BR19" i="7"/>
  <c r="BR20" i="7"/>
  <c r="BQ19" i="7"/>
  <c r="BQ20" i="7"/>
  <c r="BP19" i="7"/>
  <c r="BP20" i="7"/>
  <c r="BO19" i="7"/>
  <c r="BO20" i="7"/>
  <c r="BN19" i="7"/>
  <c r="BN20" i="7"/>
  <c r="BM19" i="7"/>
  <c r="BM20" i="7"/>
  <c r="BL19" i="7"/>
  <c r="BL20" i="7"/>
  <c r="BK19" i="7"/>
  <c r="BK20" i="7"/>
  <c r="BJ19" i="7"/>
  <c r="BJ20" i="7"/>
  <c r="BI19" i="7"/>
  <c r="BI20" i="7"/>
  <c r="BH19" i="7"/>
  <c r="BH20" i="7"/>
  <c r="BG19" i="7"/>
  <c r="BG20" i="7"/>
  <c r="BF19" i="7"/>
  <c r="BF20" i="7"/>
  <c r="BE19" i="7"/>
  <c r="BE20" i="7"/>
  <c r="BD19" i="7"/>
  <c r="BD20" i="7"/>
  <c r="BC19" i="7"/>
  <c r="BC20" i="7"/>
  <c r="BB19" i="7"/>
  <c r="BB20" i="7"/>
  <c r="BA19" i="7"/>
  <c r="BA20" i="7"/>
  <c r="AZ19" i="7"/>
  <c r="AZ20" i="7"/>
  <c r="AY19" i="7"/>
  <c r="AY20" i="7"/>
  <c r="AX19" i="7"/>
  <c r="AX20" i="7"/>
  <c r="AW19" i="7"/>
  <c r="AW20" i="7"/>
  <c r="AV19" i="7"/>
  <c r="AV20" i="7"/>
  <c r="AU19" i="7"/>
  <c r="AU20" i="7"/>
  <c r="AT19" i="7"/>
  <c r="AT20" i="7"/>
  <c r="AS19" i="7"/>
  <c r="AS20" i="7"/>
  <c r="AR19" i="7"/>
  <c r="AR20" i="7"/>
  <c r="AQ19" i="7"/>
  <c r="AQ20" i="7"/>
  <c r="AP19" i="7"/>
  <c r="AP20" i="7"/>
  <c r="AO19" i="7"/>
  <c r="AO20" i="7"/>
  <c r="AN19" i="7"/>
  <c r="AN20" i="7"/>
  <c r="AM19" i="7"/>
  <c r="AM20" i="7"/>
  <c r="AL19" i="7"/>
  <c r="AL20" i="7"/>
  <c r="AK19" i="7"/>
  <c r="AK20" i="7"/>
  <c r="AJ19" i="7"/>
  <c r="AJ20" i="7"/>
  <c r="AI19" i="7"/>
  <c r="AI20" i="7"/>
  <c r="AH19" i="7"/>
  <c r="AH20" i="7"/>
  <c r="AG19" i="7"/>
  <c r="AG20" i="7"/>
  <c r="AF19" i="7"/>
  <c r="AF20" i="7"/>
  <c r="AE19" i="7"/>
  <c r="AE20" i="7"/>
  <c r="AD19" i="7"/>
  <c r="AD20" i="7"/>
  <c r="AC19" i="7"/>
  <c r="AC20" i="7"/>
  <c r="AB19" i="7"/>
  <c r="AB20" i="7"/>
  <c r="AA19" i="7"/>
  <c r="AA20" i="7"/>
  <c r="Z19" i="7"/>
  <c r="Z20" i="7"/>
  <c r="Y19" i="7"/>
  <c r="Y20" i="7"/>
  <c r="X19" i="7"/>
  <c r="X20" i="7"/>
  <c r="W19" i="7"/>
  <c r="W20" i="7"/>
  <c r="V19" i="7"/>
  <c r="V20" i="7"/>
  <c r="U19" i="7"/>
  <c r="U20" i="7"/>
  <c r="T19" i="7"/>
  <c r="T20" i="7"/>
  <c r="S19" i="7"/>
  <c r="S20" i="7"/>
  <c r="R19" i="7"/>
  <c r="R20" i="7"/>
  <c r="Q19" i="7"/>
  <c r="Q20" i="7"/>
  <c r="P19" i="7"/>
  <c r="P20" i="7"/>
  <c r="O19" i="7"/>
  <c r="O20" i="7"/>
  <c r="N19" i="7"/>
  <c r="N20" i="7"/>
  <c r="M19" i="7"/>
  <c r="M20" i="7"/>
  <c r="L19" i="7"/>
  <c r="L20" i="7"/>
  <c r="K19" i="7"/>
  <c r="K20" i="7"/>
  <c r="J19" i="7"/>
  <c r="J20" i="7"/>
  <c r="I19" i="7"/>
  <c r="I20" i="7"/>
  <c r="H19" i="7"/>
  <c r="H20" i="7"/>
  <c r="G19" i="7"/>
  <c r="G20" i="7"/>
  <c r="F19" i="7"/>
  <c r="F20" i="7"/>
  <c r="E19" i="7"/>
  <c r="E20" i="7"/>
  <c r="D19" i="7"/>
  <c r="D20" i="7"/>
  <c r="BU17" i="7"/>
  <c r="BT17" i="7"/>
  <c r="BS17" i="7"/>
  <c r="BR17" i="7"/>
  <c r="BQ17" i="7"/>
  <c r="BP17" i="7"/>
  <c r="BO17" i="7"/>
  <c r="BN17" i="7"/>
  <c r="BM17" i="7"/>
  <c r="BL17" i="7"/>
  <c r="BK17" i="7"/>
  <c r="BJ17" i="7"/>
  <c r="BI17" i="7"/>
  <c r="BH17" i="7"/>
  <c r="BG17" i="7"/>
  <c r="BF17" i="7"/>
  <c r="BE17" i="7"/>
  <c r="BD17" i="7"/>
  <c r="BC17" i="7"/>
  <c r="BB17" i="7"/>
  <c r="BA17" i="7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BS8" i="7"/>
  <c r="BM8" i="7"/>
  <c r="BJ8" i="7"/>
  <c r="BI8" i="7"/>
  <c r="BG8" i="7"/>
  <c r="BF8" i="7"/>
  <c r="BE8" i="7"/>
  <c r="BC8" i="7"/>
  <c r="BB8" i="7"/>
  <c r="AY8" i="7"/>
  <c r="AX8" i="7"/>
  <c r="AW8" i="7"/>
  <c r="AT8" i="7"/>
  <c r="AS8" i="7"/>
  <c r="AQ8" i="7"/>
  <c r="AP8" i="7"/>
  <c r="AO8" i="7"/>
  <c r="AM8" i="7"/>
  <c r="AL8" i="7"/>
  <c r="AH8" i="7"/>
  <c r="AG8" i="7"/>
  <c r="AD8" i="7"/>
  <c r="AC8" i="7"/>
  <c r="AA8" i="7"/>
  <c r="Z8" i="7"/>
  <c r="Y8" i="7"/>
  <c r="W8" i="7"/>
  <c r="S8" i="7"/>
  <c r="R8" i="7"/>
  <c r="Q8" i="7"/>
  <c r="N8" i="7"/>
  <c r="M8" i="7"/>
  <c r="K8" i="7"/>
  <c r="J8" i="7"/>
  <c r="G8" i="7"/>
  <c r="F8" i="7"/>
  <c r="D8" i="7"/>
  <c r="BU90" i="6"/>
  <c r="BU91" i="6"/>
  <c r="BT90" i="6"/>
  <c r="BT91" i="6"/>
  <c r="BS90" i="6"/>
  <c r="BS91" i="6"/>
  <c r="BR90" i="6"/>
  <c r="BR91" i="6"/>
  <c r="BQ90" i="6"/>
  <c r="BQ91" i="6"/>
  <c r="BP90" i="6"/>
  <c r="BP91" i="6"/>
  <c r="BO90" i="6"/>
  <c r="BO91" i="6"/>
  <c r="BN90" i="6"/>
  <c r="BN91" i="6"/>
  <c r="BM90" i="6"/>
  <c r="BM91" i="6"/>
  <c r="BL90" i="6"/>
  <c r="BL91" i="6"/>
  <c r="BK90" i="6"/>
  <c r="BK91" i="6"/>
  <c r="BJ90" i="6"/>
  <c r="BJ91" i="6"/>
  <c r="BI90" i="6"/>
  <c r="BI91" i="6"/>
  <c r="BH90" i="6"/>
  <c r="BH91" i="6"/>
  <c r="BG90" i="6"/>
  <c r="BG91" i="6"/>
  <c r="BF90" i="6"/>
  <c r="BF91" i="6"/>
  <c r="BE90" i="6"/>
  <c r="BE91" i="6"/>
  <c r="BD90" i="6"/>
  <c r="BD91" i="6"/>
  <c r="BC90" i="6"/>
  <c r="BC91" i="6"/>
  <c r="BB90" i="6"/>
  <c r="BB91" i="6"/>
  <c r="BA90" i="6"/>
  <c r="BA91" i="6"/>
  <c r="AZ90" i="6"/>
  <c r="AZ91" i="6"/>
  <c r="AY90" i="6"/>
  <c r="AY91" i="6"/>
  <c r="AX90" i="6"/>
  <c r="AX91" i="6"/>
  <c r="AW90" i="6"/>
  <c r="AW91" i="6"/>
  <c r="AV90" i="6"/>
  <c r="AV91" i="6"/>
  <c r="AU90" i="6"/>
  <c r="AU91" i="6"/>
  <c r="AT90" i="6"/>
  <c r="AT91" i="6"/>
  <c r="AS90" i="6"/>
  <c r="AS91" i="6"/>
  <c r="AR90" i="6"/>
  <c r="AR91" i="6"/>
  <c r="AQ90" i="6"/>
  <c r="AQ91" i="6"/>
  <c r="AP90" i="6"/>
  <c r="AP91" i="6"/>
  <c r="AO90" i="6"/>
  <c r="AO91" i="6"/>
  <c r="AN90" i="6"/>
  <c r="AN91" i="6"/>
  <c r="AM90" i="6"/>
  <c r="AM91" i="6"/>
  <c r="AL90" i="6"/>
  <c r="AL91" i="6"/>
  <c r="AK90" i="6"/>
  <c r="AK91" i="6"/>
  <c r="AJ90" i="6"/>
  <c r="AJ91" i="6"/>
  <c r="AI90" i="6"/>
  <c r="AI91" i="6"/>
  <c r="AH90" i="6"/>
  <c r="AH91" i="6"/>
  <c r="AG90" i="6"/>
  <c r="AG91" i="6"/>
  <c r="AF90" i="6"/>
  <c r="AF91" i="6"/>
  <c r="AE90" i="6"/>
  <c r="AE91" i="6"/>
  <c r="AD90" i="6"/>
  <c r="AD91" i="6"/>
  <c r="AC90" i="6"/>
  <c r="AC91" i="6"/>
  <c r="AB90" i="6"/>
  <c r="AB91" i="6"/>
  <c r="AA90" i="6"/>
  <c r="AA91" i="6"/>
  <c r="Z90" i="6"/>
  <c r="Z91" i="6"/>
  <c r="Y90" i="6"/>
  <c r="Y91" i="6"/>
  <c r="X90" i="6"/>
  <c r="X91" i="6"/>
  <c r="W90" i="6"/>
  <c r="W91" i="6"/>
  <c r="V90" i="6"/>
  <c r="V91" i="6"/>
  <c r="U90" i="6"/>
  <c r="U91" i="6"/>
  <c r="T90" i="6"/>
  <c r="T91" i="6"/>
  <c r="S90" i="6"/>
  <c r="S91" i="6"/>
  <c r="R90" i="6"/>
  <c r="R91" i="6"/>
  <c r="Q90" i="6"/>
  <c r="Q91" i="6"/>
  <c r="P90" i="6"/>
  <c r="P91" i="6"/>
  <c r="O90" i="6"/>
  <c r="O91" i="6"/>
  <c r="N90" i="6"/>
  <c r="N91" i="6"/>
  <c r="M90" i="6"/>
  <c r="M91" i="6"/>
  <c r="L90" i="6"/>
  <c r="L91" i="6"/>
  <c r="K90" i="6"/>
  <c r="K91" i="6"/>
  <c r="J90" i="6"/>
  <c r="J91" i="6"/>
  <c r="I90" i="6"/>
  <c r="I91" i="6"/>
  <c r="H90" i="6"/>
  <c r="H91" i="6"/>
  <c r="G90" i="6"/>
  <c r="G91" i="6"/>
  <c r="F90" i="6"/>
  <c r="F91" i="6"/>
  <c r="E90" i="6"/>
  <c r="E91" i="6"/>
  <c r="D90" i="6"/>
  <c r="D91" i="6"/>
  <c r="BU88" i="6"/>
  <c r="BT88" i="6"/>
  <c r="BS88" i="6"/>
  <c r="BR88" i="6"/>
  <c r="BQ88" i="6"/>
  <c r="BP88" i="6"/>
  <c r="BO88" i="6"/>
  <c r="BN88" i="6"/>
  <c r="BM88" i="6"/>
  <c r="BL88" i="6"/>
  <c r="BK88" i="6"/>
  <c r="BJ88" i="6"/>
  <c r="BI88" i="6"/>
  <c r="BH88" i="6"/>
  <c r="BG88" i="6"/>
  <c r="BF88" i="6"/>
  <c r="BE88" i="6"/>
  <c r="BD88" i="6"/>
  <c r="BC88" i="6"/>
  <c r="BB88" i="6"/>
  <c r="BA88" i="6"/>
  <c r="AZ88" i="6"/>
  <c r="AY88" i="6"/>
  <c r="AX88" i="6"/>
  <c r="AW88" i="6"/>
  <c r="AV88" i="6"/>
  <c r="AU88" i="6"/>
  <c r="AT88" i="6"/>
  <c r="AS88" i="6"/>
  <c r="AR88" i="6"/>
  <c r="AQ88" i="6"/>
  <c r="AP88" i="6"/>
  <c r="AO88" i="6"/>
  <c r="AN88" i="6"/>
  <c r="AM88" i="6"/>
  <c r="AL88" i="6"/>
  <c r="AK88" i="6"/>
  <c r="AJ88" i="6"/>
  <c r="AI88" i="6"/>
  <c r="AH88" i="6"/>
  <c r="AG88" i="6"/>
  <c r="AF88" i="6"/>
  <c r="AE88" i="6"/>
  <c r="AD88" i="6"/>
  <c r="AC88" i="6"/>
  <c r="AB88" i="6"/>
  <c r="AA88" i="6"/>
  <c r="Z88" i="6"/>
  <c r="Y88" i="6"/>
  <c r="X88" i="6"/>
  <c r="W88" i="6"/>
  <c r="V88" i="6"/>
  <c r="U88" i="6"/>
  <c r="T88" i="6"/>
  <c r="S88" i="6"/>
  <c r="R88" i="6"/>
  <c r="Q88" i="6"/>
  <c r="P88" i="6"/>
  <c r="O88" i="6"/>
  <c r="N88" i="6"/>
  <c r="M88" i="6"/>
  <c r="L88" i="6"/>
  <c r="K88" i="6"/>
  <c r="J88" i="6"/>
  <c r="I88" i="6"/>
  <c r="H88" i="6"/>
  <c r="G88" i="6"/>
  <c r="F88" i="6"/>
  <c r="E88" i="6"/>
  <c r="D88" i="6"/>
  <c r="BU83" i="6"/>
  <c r="BU84" i="6"/>
  <c r="BT83" i="6"/>
  <c r="BT84" i="6"/>
  <c r="BS83" i="6"/>
  <c r="BS84" i="6"/>
  <c r="BR83" i="6"/>
  <c r="BR84" i="6"/>
  <c r="BQ83" i="6"/>
  <c r="BQ84" i="6"/>
  <c r="BP83" i="6"/>
  <c r="BP84" i="6"/>
  <c r="BO83" i="6"/>
  <c r="BO84" i="6"/>
  <c r="BN83" i="6"/>
  <c r="BN84" i="6"/>
  <c r="BM83" i="6"/>
  <c r="BM84" i="6"/>
  <c r="BL83" i="6"/>
  <c r="BL84" i="6"/>
  <c r="BK83" i="6"/>
  <c r="BK84" i="6"/>
  <c r="BJ83" i="6"/>
  <c r="BJ84" i="6"/>
  <c r="BI83" i="6"/>
  <c r="BI84" i="6"/>
  <c r="BH83" i="6"/>
  <c r="BH84" i="6"/>
  <c r="BG83" i="6"/>
  <c r="BG84" i="6"/>
  <c r="BF83" i="6"/>
  <c r="BF84" i="6"/>
  <c r="BE83" i="6"/>
  <c r="BE84" i="6"/>
  <c r="BD83" i="6"/>
  <c r="BD84" i="6"/>
  <c r="BC83" i="6"/>
  <c r="BC84" i="6"/>
  <c r="BB83" i="6"/>
  <c r="BB84" i="6"/>
  <c r="BA83" i="6"/>
  <c r="BA84" i="6"/>
  <c r="AZ83" i="6"/>
  <c r="AZ84" i="6"/>
  <c r="AY83" i="6"/>
  <c r="AY84" i="6"/>
  <c r="AX83" i="6"/>
  <c r="AX84" i="6"/>
  <c r="AW83" i="6"/>
  <c r="AW84" i="6"/>
  <c r="AV83" i="6"/>
  <c r="AV84" i="6"/>
  <c r="AU83" i="6"/>
  <c r="AU84" i="6"/>
  <c r="AT83" i="6"/>
  <c r="AT84" i="6"/>
  <c r="AS83" i="6"/>
  <c r="AS84" i="6"/>
  <c r="AR83" i="6"/>
  <c r="AR84" i="6"/>
  <c r="AQ83" i="6"/>
  <c r="AQ84" i="6"/>
  <c r="AP83" i="6"/>
  <c r="AP84" i="6"/>
  <c r="AO83" i="6"/>
  <c r="AO84" i="6"/>
  <c r="AN83" i="6"/>
  <c r="AN84" i="6"/>
  <c r="AM83" i="6"/>
  <c r="AM84" i="6"/>
  <c r="AL83" i="6"/>
  <c r="AL84" i="6"/>
  <c r="AK83" i="6"/>
  <c r="AK84" i="6"/>
  <c r="AJ83" i="6"/>
  <c r="AJ84" i="6"/>
  <c r="AI83" i="6"/>
  <c r="AI84" i="6"/>
  <c r="AH83" i="6"/>
  <c r="AH84" i="6"/>
  <c r="AG83" i="6"/>
  <c r="AG84" i="6"/>
  <c r="AF83" i="6"/>
  <c r="AF84" i="6"/>
  <c r="AE83" i="6"/>
  <c r="AE84" i="6"/>
  <c r="AD83" i="6"/>
  <c r="AD84" i="6"/>
  <c r="AC83" i="6"/>
  <c r="AC84" i="6"/>
  <c r="AB83" i="6"/>
  <c r="AB84" i="6"/>
  <c r="AA83" i="6"/>
  <c r="AA84" i="6"/>
  <c r="Z83" i="6"/>
  <c r="Z84" i="6"/>
  <c r="Y83" i="6"/>
  <c r="Y84" i="6"/>
  <c r="X83" i="6"/>
  <c r="X84" i="6"/>
  <c r="W83" i="6"/>
  <c r="W84" i="6"/>
  <c r="V83" i="6"/>
  <c r="V84" i="6"/>
  <c r="U83" i="6"/>
  <c r="U84" i="6"/>
  <c r="T83" i="6"/>
  <c r="T84" i="6"/>
  <c r="S83" i="6"/>
  <c r="S84" i="6"/>
  <c r="R83" i="6"/>
  <c r="R84" i="6"/>
  <c r="Q83" i="6"/>
  <c r="Q84" i="6"/>
  <c r="P83" i="6"/>
  <c r="P84" i="6"/>
  <c r="O83" i="6"/>
  <c r="O84" i="6"/>
  <c r="N83" i="6"/>
  <c r="N84" i="6"/>
  <c r="M83" i="6"/>
  <c r="M84" i="6"/>
  <c r="L83" i="6"/>
  <c r="L84" i="6"/>
  <c r="K83" i="6"/>
  <c r="K84" i="6"/>
  <c r="J83" i="6"/>
  <c r="J84" i="6"/>
  <c r="I83" i="6"/>
  <c r="I84" i="6"/>
  <c r="H83" i="6"/>
  <c r="H84" i="6"/>
  <c r="G83" i="6"/>
  <c r="G84" i="6"/>
  <c r="F83" i="6"/>
  <c r="F84" i="6"/>
  <c r="E83" i="6"/>
  <c r="E84" i="6"/>
  <c r="D83" i="6"/>
  <c r="D84" i="6"/>
  <c r="BU81" i="6"/>
  <c r="BT81" i="6"/>
  <c r="BS81" i="6"/>
  <c r="BR81" i="6"/>
  <c r="BQ81" i="6"/>
  <c r="BP81" i="6"/>
  <c r="BO81" i="6"/>
  <c r="BN81" i="6"/>
  <c r="BM81" i="6"/>
  <c r="BL81" i="6"/>
  <c r="BK81" i="6"/>
  <c r="BJ81" i="6"/>
  <c r="BI81" i="6"/>
  <c r="BH81" i="6"/>
  <c r="BG81" i="6"/>
  <c r="BF81" i="6"/>
  <c r="BE81" i="6"/>
  <c r="BD81" i="6"/>
  <c r="BC81" i="6"/>
  <c r="BB81" i="6"/>
  <c r="BA81" i="6"/>
  <c r="AZ81" i="6"/>
  <c r="AY81" i="6"/>
  <c r="AX81" i="6"/>
  <c r="AW81" i="6"/>
  <c r="AV81" i="6"/>
  <c r="AU81" i="6"/>
  <c r="AT81" i="6"/>
  <c r="AS81" i="6"/>
  <c r="AR81" i="6"/>
  <c r="AQ81" i="6"/>
  <c r="AP81" i="6"/>
  <c r="AO81" i="6"/>
  <c r="AN81" i="6"/>
  <c r="AM81" i="6"/>
  <c r="AL81" i="6"/>
  <c r="AK81" i="6"/>
  <c r="AJ81" i="6"/>
  <c r="AI81" i="6"/>
  <c r="AH81" i="6"/>
  <c r="AG81" i="6"/>
  <c r="AF81" i="6"/>
  <c r="AE81" i="6"/>
  <c r="AD81" i="6"/>
  <c r="AB81" i="6"/>
  <c r="AA81" i="6"/>
  <c r="Z81" i="6"/>
  <c r="Y81" i="6"/>
  <c r="X81" i="6"/>
  <c r="W81" i="6"/>
  <c r="V81" i="6"/>
  <c r="U81" i="6"/>
  <c r="T81" i="6"/>
  <c r="S81" i="6"/>
  <c r="R81" i="6"/>
  <c r="Q81" i="6"/>
  <c r="P81" i="6"/>
  <c r="O81" i="6"/>
  <c r="N81" i="6"/>
  <c r="M81" i="6"/>
  <c r="L81" i="6"/>
  <c r="K81" i="6"/>
  <c r="J81" i="6"/>
  <c r="I81" i="6"/>
  <c r="H81" i="6"/>
  <c r="G81" i="6"/>
  <c r="F81" i="6"/>
  <c r="E81" i="6"/>
  <c r="D81" i="6"/>
  <c r="BU57" i="6"/>
  <c r="BU58" i="6"/>
  <c r="BT57" i="6"/>
  <c r="BT58" i="6"/>
  <c r="BS57" i="6"/>
  <c r="BS58" i="6"/>
  <c r="BR57" i="6"/>
  <c r="BR58" i="6"/>
  <c r="BQ57" i="6"/>
  <c r="BQ58" i="6"/>
  <c r="BP57" i="6"/>
  <c r="BP58" i="6"/>
  <c r="BO57" i="6"/>
  <c r="BO58" i="6"/>
  <c r="BN57" i="6"/>
  <c r="BN58" i="6"/>
  <c r="BM57" i="6"/>
  <c r="BM58" i="6"/>
  <c r="BL57" i="6"/>
  <c r="BL58" i="6"/>
  <c r="BK57" i="6"/>
  <c r="BK58" i="6"/>
  <c r="BJ57" i="6"/>
  <c r="BJ58" i="6"/>
  <c r="BI57" i="6"/>
  <c r="BI58" i="6"/>
  <c r="BH57" i="6"/>
  <c r="BH58" i="6"/>
  <c r="BG57" i="6"/>
  <c r="BG58" i="6"/>
  <c r="BF57" i="6"/>
  <c r="BF58" i="6"/>
  <c r="BE57" i="6"/>
  <c r="BE58" i="6"/>
  <c r="BD57" i="6"/>
  <c r="BD58" i="6"/>
  <c r="BC57" i="6"/>
  <c r="BC58" i="6"/>
  <c r="BB57" i="6"/>
  <c r="BB58" i="6"/>
  <c r="BA57" i="6"/>
  <c r="BA58" i="6"/>
  <c r="AZ57" i="6"/>
  <c r="AZ58" i="6"/>
  <c r="AY57" i="6"/>
  <c r="AY58" i="6"/>
  <c r="AX57" i="6"/>
  <c r="AX58" i="6"/>
  <c r="AW57" i="6"/>
  <c r="AW58" i="6"/>
  <c r="AV57" i="6"/>
  <c r="AV58" i="6"/>
  <c r="AU57" i="6"/>
  <c r="AU58" i="6"/>
  <c r="AT57" i="6"/>
  <c r="AT58" i="6"/>
  <c r="AS57" i="6"/>
  <c r="AS58" i="6"/>
  <c r="AR57" i="6"/>
  <c r="AR58" i="6"/>
  <c r="AQ57" i="6"/>
  <c r="AQ58" i="6"/>
  <c r="AP57" i="6"/>
  <c r="AP58" i="6"/>
  <c r="AO57" i="6"/>
  <c r="AO58" i="6"/>
  <c r="AN57" i="6"/>
  <c r="AN58" i="6"/>
  <c r="AM57" i="6"/>
  <c r="AM58" i="6"/>
  <c r="AL57" i="6"/>
  <c r="AL58" i="6"/>
  <c r="AK57" i="6"/>
  <c r="AK58" i="6"/>
  <c r="AJ57" i="6"/>
  <c r="AJ58" i="6"/>
  <c r="AI57" i="6"/>
  <c r="AI58" i="6"/>
  <c r="AH57" i="6"/>
  <c r="AH58" i="6"/>
  <c r="AG57" i="6"/>
  <c r="AG58" i="6"/>
  <c r="AF57" i="6"/>
  <c r="AF58" i="6"/>
  <c r="AE57" i="6"/>
  <c r="AE58" i="6"/>
  <c r="AD57" i="6"/>
  <c r="AD58" i="6"/>
  <c r="AC57" i="6"/>
  <c r="AC58" i="6"/>
  <c r="AB57" i="6"/>
  <c r="AB58" i="6"/>
  <c r="AA57" i="6"/>
  <c r="AA58" i="6"/>
  <c r="Z57" i="6"/>
  <c r="Z58" i="6"/>
  <c r="Y57" i="6"/>
  <c r="Y58" i="6"/>
  <c r="X57" i="6"/>
  <c r="X58" i="6"/>
  <c r="W57" i="6"/>
  <c r="W58" i="6"/>
  <c r="V57" i="6"/>
  <c r="V58" i="6"/>
  <c r="U57" i="6"/>
  <c r="U58" i="6"/>
  <c r="T57" i="6"/>
  <c r="T58" i="6"/>
  <c r="S57" i="6"/>
  <c r="S58" i="6"/>
  <c r="R57" i="6"/>
  <c r="R58" i="6"/>
  <c r="Q57" i="6"/>
  <c r="Q58" i="6"/>
  <c r="P57" i="6"/>
  <c r="P58" i="6"/>
  <c r="O57" i="6"/>
  <c r="O58" i="6"/>
  <c r="N57" i="6"/>
  <c r="N58" i="6"/>
  <c r="M57" i="6"/>
  <c r="M58" i="6"/>
  <c r="L57" i="6"/>
  <c r="L58" i="6"/>
  <c r="K57" i="6"/>
  <c r="K58" i="6"/>
  <c r="J57" i="6"/>
  <c r="J58" i="6"/>
  <c r="I57" i="6"/>
  <c r="I58" i="6"/>
  <c r="H57" i="6"/>
  <c r="H58" i="6"/>
  <c r="G57" i="6"/>
  <c r="G58" i="6"/>
  <c r="F57" i="6"/>
  <c r="F58" i="6"/>
  <c r="E57" i="6"/>
  <c r="E58" i="6"/>
  <c r="D57" i="6"/>
  <c r="D58" i="6"/>
  <c r="BR55" i="6"/>
  <c r="BQ55" i="6"/>
  <c r="BP55" i="6"/>
  <c r="BO55" i="6"/>
  <c r="BN55" i="6"/>
  <c r="BM55" i="6"/>
  <c r="BL55" i="6"/>
  <c r="BK55" i="6"/>
  <c r="BJ55" i="6"/>
  <c r="BI55" i="6"/>
  <c r="BH55" i="6"/>
  <c r="BG55" i="6"/>
  <c r="BF55" i="6"/>
  <c r="BE55" i="6"/>
  <c r="BD55" i="6"/>
  <c r="BC55" i="6"/>
  <c r="BB55" i="6"/>
  <c r="BA55" i="6"/>
  <c r="AZ55" i="6"/>
  <c r="AY55" i="6"/>
  <c r="AX55" i="6"/>
  <c r="AW55" i="6"/>
  <c r="AV55" i="6"/>
  <c r="AU55" i="6"/>
  <c r="AT55" i="6"/>
  <c r="AS55" i="6"/>
  <c r="AR55" i="6"/>
  <c r="AQ55" i="6"/>
  <c r="AP55" i="6"/>
  <c r="AO55" i="6"/>
  <c r="AN55" i="6"/>
  <c r="AM55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BU42" i="6"/>
  <c r="BU43" i="6"/>
  <c r="BT42" i="6"/>
  <c r="BT43" i="6"/>
  <c r="BS42" i="6"/>
  <c r="BS43" i="6"/>
  <c r="BR42" i="6"/>
  <c r="BR43" i="6"/>
  <c r="BQ42" i="6"/>
  <c r="BQ43" i="6"/>
  <c r="BP42" i="6"/>
  <c r="BP43" i="6"/>
  <c r="BO42" i="6"/>
  <c r="BO43" i="6"/>
  <c r="BN42" i="6"/>
  <c r="BN43" i="6"/>
  <c r="BM42" i="6"/>
  <c r="BM43" i="6"/>
  <c r="BL42" i="6"/>
  <c r="BL43" i="6"/>
  <c r="BK42" i="6"/>
  <c r="BK43" i="6"/>
  <c r="BJ42" i="6"/>
  <c r="BJ43" i="6"/>
  <c r="BI42" i="6"/>
  <c r="BI43" i="6"/>
  <c r="BH42" i="6"/>
  <c r="BH43" i="6"/>
  <c r="BG42" i="6"/>
  <c r="BG43" i="6"/>
  <c r="BF42" i="6"/>
  <c r="BF43" i="6"/>
  <c r="BE42" i="6"/>
  <c r="BE43" i="6"/>
  <c r="BD42" i="6"/>
  <c r="BD43" i="6"/>
  <c r="BC42" i="6"/>
  <c r="BC43" i="6"/>
  <c r="BB42" i="6"/>
  <c r="BB43" i="6"/>
  <c r="BA42" i="6"/>
  <c r="BA43" i="6"/>
  <c r="AZ42" i="6"/>
  <c r="AZ43" i="6"/>
  <c r="AY42" i="6"/>
  <c r="AY43" i="6"/>
  <c r="AX42" i="6"/>
  <c r="AX43" i="6"/>
  <c r="AW42" i="6"/>
  <c r="AW43" i="6"/>
  <c r="AV42" i="6"/>
  <c r="AV43" i="6"/>
  <c r="AU42" i="6"/>
  <c r="AU43" i="6"/>
  <c r="AT42" i="6"/>
  <c r="AT43" i="6"/>
  <c r="AS42" i="6"/>
  <c r="AS43" i="6"/>
  <c r="AR42" i="6"/>
  <c r="AR43" i="6"/>
  <c r="AQ42" i="6"/>
  <c r="AQ43" i="6"/>
  <c r="AP42" i="6"/>
  <c r="AP43" i="6"/>
  <c r="AO42" i="6"/>
  <c r="AO43" i="6"/>
  <c r="AN42" i="6"/>
  <c r="AN43" i="6"/>
  <c r="AM42" i="6"/>
  <c r="AM43" i="6"/>
  <c r="AL42" i="6"/>
  <c r="AL43" i="6"/>
  <c r="AK42" i="6"/>
  <c r="AK43" i="6"/>
  <c r="AJ42" i="6"/>
  <c r="AJ43" i="6"/>
  <c r="AI42" i="6"/>
  <c r="AI43" i="6"/>
  <c r="AH42" i="6"/>
  <c r="AH43" i="6"/>
  <c r="AG42" i="6"/>
  <c r="AG43" i="6"/>
  <c r="AF42" i="6"/>
  <c r="AF43" i="6"/>
  <c r="AE42" i="6"/>
  <c r="AE43" i="6"/>
  <c r="AD42" i="6"/>
  <c r="AD43" i="6"/>
  <c r="AC42" i="6"/>
  <c r="AC43" i="6"/>
  <c r="AB42" i="6"/>
  <c r="AB43" i="6"/>
  <c r="AA42" i="6"/>
  <c r="AA43" i="6"/>
  <c r="Z42" i="6"/>
  <c r="Z43" i="6"/>
  <c r="Y42" i="6"/>
  <c r="Y43" i="6"/>
  <c r="X42" i="6"/>
  <c r="X43" i="6"/>
  <c r="W42" i="6"/>
  <c r="W43" i="6"/>
  <c r="V42" i="6"/>
  <c r="V43" i="6"/>
  <c r="U42" i="6"/>
  <c r="U43" i="6"/>
  <c r="T42" i="6"/>
  <c r="T43" i="6"/>
  <c r="S42" i="6"/>
  <c r="S43" i="6"/>
  <c r="R42" i="6"/>
  <c r="R43" i="6"/>
  <c r="Q42" i="6"/>
  <c r="Q43" i="6"/>
  <c r="P42" i="6"/>
  <c r="P43" i="6"/>
  <c r="O42" i="6"/>
  <c r="O43" i="6"/>
  <c r="N42" i="6"/>
  <c r="N43" i="6"/>
  <c r="M42" i="6"/>
  <c r="M43" i="6"/>
  <c r="L42" i="6"/>
  <c r="L43" i="6"/>
  <c r="K42" i="6"/>
  <c r="K43" i="6"/>
  <c r="J42" i="6"/>
  <c r="J43" i="6"/>
  <c r="I42" i="6"/>
  <c r="I43" i="6"/>
  <c r="H42" i="6"/>
  <c r="H43" i="6"/>
  <c r="G42" i="6"/>
  <c r="G43" i="6"/>
  <c r="F42" i="6"/>
  <c r="F43" i="6"/>
  <c r="E42" i="6"/>
  <c r="E43" i="6"/>
  <c r="D42" i="6"/>
  <c r="D43" i="6"/>
  <c r="BS40" i="6"/>
  <c r="BR40" i="6"/>
  <c r="BQ40" i="6"/>
  <c r="BP40" i="6"/>
  <c r="BO40" i="6"/>
  <c r="BN40" i="6"/>
  <c r="BM40" i="6"/>
  <c r="BL40" i="6"/>
  <c r="BK40" i="6"/>
  <c r="BJ40" i="6"/>
  <c r="BI40" i="6"/>
  <c r="BH40" i="6"/>
  <c r="BG40" i="6"/>
  <c r="BF40" i="6"/>
  <c r="BE40" i="6"/>
  <c r="BD40" i="6"/>
  <c r="BC40" i="6"/>
  <c r="BB40" i="6"/>
  <c r="BA40" i="6"/>
  <c r="AZ40" i="6"/>
  <c r="AY40" i="6"/>
  <c r="AX40" i="6"/>
  <c r="AW40" i="6"/>
  <c r="AV40" i="6"/>
  <c r="AU40" i="6"/>
  <c r="AT40" i="6"/>
  <c r="AS40" i="6"/>
  <c r="AR40" i="6"/>
  <c r="AQ40" i="6"/>
  <c r="AP40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D40" i="6"/>
  <c r="BU34" i="6"/>
  <c r="BU35" i="6"/>
  <c r="BT34" i="6"/>
  <c r="BT35" i="6"/>
  <c r="BS34" i="6"/>
  <c r="BS35" i="6"/>
  <c r="BR34" i="6"/>
  <c r="BR35" i="6"/>
  <c r="BQ34" i="6"/>
  <c r="BQ35" i="6"/>
  <c r="BP34" i="6"/>
  <c r="BP35" i="6"/>
  <c r="BO34" i="6"/>
  <c r="BO35" i="6"/>
  <c r="BN34" i="6"/>
  <c r="BN35" i="6"/>
  <c r="BM34" i="6"/>
  <c r="BM35" i="6"/>
  <c r="BL34" i="6"/>
  <c r="BL35" i="6"/>
  <c r="BK34" i="6"/>
  <c r="BK35" i="6"/>
  <c r="BJ34" i="6"/>
  <c r="BJ35" i="6"/>
  <c r="BI34" i="6"/>
  <c r="BI35" i="6"/>
  <c r="BH34" i="6"/>
  <c r="BH35" i="6"/>
  <c r="BG34" i="6"/>
  <c r="BG35" i="6"/>
  <c r="BF34" i="6"/>
  <c r="BF35" i="6"/>
  <c r="BE34" i="6"/>
  <c r="BE35" i="6"/>
  <c r="BD34" i="6"/>
  <c r="BD35" i="6"/>
  <c r="BC34" i="6"/>
  <c r="BC35" i="6"/>
  <c r="BB34" i="6"/>
  <c r="BB35" i="6"/>
  <c r="BA34" i="6"/>
  <c r="BA35" i="6"/>
  <c r="AZ34" i="6"/>
  <c r="AZ35" i="6"/>
  <c r="AY34" i="6"/>
  <c r="AY35" i="6"/>
  <c r="AX34" i="6"/>
  <c r="AX35" i="6"/>
  <c r="AW34" i="6"/>
  <c r="AW35" i="6"/>
  <c r="AV34" i="6"/>
  <c r="AV35" i="6"/>
  <c r="AU34" i="6"/>
  <c r="AU35" i="6"/>
  <c r="AT34" i="6"/>
  <c r="AT35" i="6"/>
  <c r="AS34" i="6"/>
  <c r="AS35" i="6"/>
  <c r="AR34" i="6"/>
  <c r="AR35" i="6"/>
  <c r="AQ34" i="6"/>
  <c r="AQ35" i="6"/>
  <c r="AP34" i="6"/>
  <c r="AP35" i="6"/>
  <c r="AO34" i="6"/>
  <c r="AO35" i="6"/>
  <c r="AN34" i="6"/>
  <c r="AN35" i="6"/>
  <c r="AM34" i="6"/>
  <c r="AM35" i="6"/>
  <c r="AL34" i="6"/>
  <c r="AL35" i="6"/>
  <c r="AK34" i="6"/>
  <c r="AK35" i="6"/>
  <c r="AJ34" i="6"/>
  <c r="AJ35" i="6"/>
  <c r="AI34" i="6"/>
  <c r="AI35" i="6"/>
  <c r="AH34" i="6"/>
  <c r="AH35" i="6"/>
  <c r="AG34" i="6"/>
  <c r="AG35" i="6"/>
  <c r="AF34" i="6"/>
  <c r="AF35" i="6"/>
  <c r="AE34" i="6"/>
  <c r="AE35" i="6"/>
  <c r="AD34" i="6"/>
  <c r="AD35" i="6"/>
  <c r="AC34" i="6"/>
  <c r="AC35" i="6"/>
  <c r="AB34" i="6"/>
  <c r="AB35" i="6"/>
  <c r="AA34" i="6"/>
  <c r="AA35" i="6"/>
  <c r="Z34" i="6"/>
  <c r="Z35" i="6"/>
  <c r="Y34" i="6"/>
  <c r="Y35" i="6"/>
  <c r="X34" i="6"/>
  <c r="X35" i="6"/>
  <c r="W34" i="6"/>
  <c r="W35" i="6"/>
  <c r="V34" i="6"/>
  <c r="V35" i="6"/>
  <c r="U34" i="6"/>
  <c r="U35" i="6"/>
  <c r="T34" i="6"/>
  <c r="T35" i="6"/>
  <c r="S34" i="6"/>
  <c r="S35" i="6"/>
  <c r="R34" i="6"/>
  <c r="R35" i="6"/>
  <c r="Q34" i="6"/>
  <c r="Q35" i="6"/>
  <c r="P34" i="6"/>
  <c r="P35" i="6"/>
  <c r="O34" i="6"/>
  <c r="O35" i="6"/>
  <c r="N34" i="6"/>
  <c r="N35" i="6"/>
  <c r="M34" i="6"/>
  <c r="M35" i="6"/>
  <c r="L34" i="6"/>
  <c r="L35" i="6"/>
  <c r="K34" i="6"/>
  <c r="K35" i="6"/>
  <c r="J34" i="6"/>
  <c r="J35" i="6"/>
  <c r="I34" i="6"/>
  <c r="I35" i="6"/>
  <c r="H34" i="6"/>
  <c r="H35" i="6"/>
  <c r="G34" i="6"/>
  <c r="G35" i="6"/>
  <c r="F34" i="6"/>
  <c r="F35" i="6"/>
  <c r="E34" i="6"/>
  <c r="E35" i="6"/>
  <c r="D34" i="6"/>
  <c r="D35" i="6"/>
  <c r="BS32" i="6"/>
  <c r="BR32" i="6"/>
  <c r="BQ32" i="6"/>
  <c r="BP32" i="6"/>
  <c r="BO32" i="6"/>
  <c r="BN32" i="6"/>
  <c r="BM32" i="6"/>
  <c r="BL32" i="6"/>
  <c r="BK32" i="6"/>
  <c r="BJ32" i="6"/>
  <c r="BI32" i="6"/>
  <c r="BH32" i="6"/>
  <c r="BG32" i="6"/>
  <c r="BF32" i="6"/>
  <c r="BE32" i="6"/>
  <c r="BD32" i="6"/>
  <c r="BC32" i="6"/>
  <c r="BB32" i="6"/>
  <c r="BA32" i="6"/>
  <c r="AZ32" i="6"/>
  <c r="AY32" i="6"/>
  <c r="AX32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BU26" i="6"/>
  <c r="BU27" i="6"/>
  <c r="BT26" i="6"/>
  <c r="BT27" i="6"/>
  <c r="BS26" i="6"/>
  <c r="BS27" i="6"/>
  <c r="BR26" i="6"/>
  <c r="BR27" i="6"/>
  <c r="BQ26" i="6"/>
  <c r="BQ27" i="6"/>
  <c r="BP26" i="6"/>
  <c r="BP27" i="6"/>
  <c r="BO26" i="6"/>
  <c r="BO27" i="6"/>
  <c r="BN26" i="6"/>
  <c r="BN27" i="6"/>
  <c r="BM26" i="6"/>
  <c r="BM27" i="6"/>
  <c r="BL26" i="6"/>
  <c r="BL27" i="6"/>
  <c r="BK26" i="6"/>
  <c r="BK27" i="6"/>
  <c r="BJ26" i="6"/>
  <c r="BJ27" i="6"/>
  <c r="BI26" i="6"/>
  <c r="BI27" i="6"/>
  <c r="BH26" i="6"/>
  <c r="BH27" i="6"/>
  <c r="BG26" i="6"/>
  <c r="BG27" i="6"/>
  <c r="BF26" i="6"/>
  <c r="BF27" i="6"/>
  <c r="BE26" i="6"/>
  <c r="BE27" i="6"/>
  <c r="BD26" i="6"/>
  <c r="BD27" i="6"/>
  <c r="BC26" i="6"/>
  <c r="BC27" i="6"/>
  <c r="BB26" i="6"/>
  <c r="BB27" i="6"/>
  <c r="BA26" i="6"/>
  <c r="BA27" i="6"/>
  <c r="AZ26" i="6"/>
  <c r="AZ27" i="6"/>
  <c r="AY26" i="6"/>
  <c r="AY27" i="6"/>
  <c r="AX26" i="6"/>
  <c r="AX27" i="6"/>
  <c r="AW26" i="6"/>
  <c r="AW27" i="6"/>
  <c r="AV26" i="6"/>
  <c r="AV27" i="6"/>
  <c r="AU26" i="6"/>
  <c r="AU27" i="6"/>
  <c r="AT26" i="6"/>
  <c r="AT27" i="6"/>
  <c r="AS26" i="6"/>
  <c r="AS27" i="6"/>
  <c r="AR26" i="6"/>
  <c r="AR27" i="6"/>
  <c r="AQ26" i="6"/>
  <c r="AQ27" i="6"/>
  <c r="AP26" i="6"/>
  <c r="AP27" i="6"/>
  <c r="AO26" i="6"/>
  <c r="AO27" i="6"/>
  <c r="AN26" i="6"/>
  <c r="AN27" i="6"/>
  <c r="AM26" i="6"/>
  <c r="AM27" i="6"/>
  <c r="AL26" i="6"/>
  <c r="AL27" i="6"/>
  <c r="AK26" i="6"/>
  <c r="AK27" i="6"/>
  <c r="AJ26" i="6"/>
  <c r="AJ27" i="6"/>
  <c r="AI26" i="6"/>
  <c r="AI27" i="6"/>
  <c r="AH26" i="6"/>
  <c r="AH27" i="6"/>
  <c r="AG26" i="6"/>
  <c r="AG27" i="6"/>
  <c r="AF26" i="6"/>
  <c r="AF27" i="6"/>
  <c r="AE26" i="6"/>
  <c r="AE27" i="6"/>
  <c r="AD26" i="6"/>
  <c r="AD27" i="6"/>
  <c r="AC26" i="6"/>
  <c r="AC27" i="6"/>
  <c r="AB26" i="6"/>
  <c r="AB27" i="6"/>
  <c r="AA26" i="6"/>
  <c r="AA27" i="6"/>
  <c r="Z26" i="6"/>
  <c r="Z27" i="6"/>
  <c r="Y26" i="6"/>
  <c r="Y27" i="6"/>
  <c r="X26" i="6"/>
  <c r="X27" i="6"/>
  <c r="W26" i="6"/>
  <c r="W27" i="6"/>
  <c r="V26" i="6"/>
  <c r="V27" i="6"/>
  <c r="U26" i="6"/>
  <c r="U27" i="6"/>
  <c r="T26" i="6"/>
  <c r="T27" i="6"/>
  <c r="S26" i="6"/>
  <c r="S27" i="6"/>
  <c r="R26" i="6"/>
  <c r="R27" i="6"/>
  <c r="Q26" i="6"/>
  <c r="Q27" i="6"/>
  <c r="P26" i="6"/>
  <c r="P27" i="6"/>
  <c r="O26" i="6"/>
  <c r="O27" i="6"/>
  <c r="N26" i="6"/>
  <c r="N27" i="6"/>
  <c r="M26" i="6"/>
  <c r="M27" i="6"/>
  <c r="L26" i="6"/>
  <c r="L27" i="6"/>
  <c r="K26" i="6"/>
  <c r="K27" i="6"/>
  <c r="J26" i="6"/>
  <c r="J27" i="6"/>
  <c r="I26" i="6"/>
  <c r="I27" i="6"/>
  <c r="H26" i="6"/>
  <c r="H27" i="6"/>
  <c r="G26" i="6"/>
  <c r="G27" i="6"/>
  <c r="F26" i="6"/>
  <c r="F27" i="6"/>
  <c r="E26" i="6"/>
  <c r="E27" i="6"/>
  <c r="D26" i="6"/>
  <c r="D27" i="6"/>
  <c r="BS24" i="6"/>
  <c r="BR24" i="6"/>
  <c r="BQ24" i="6"/>
  <c r="BP24" i="6"/>
  <c r="BO24" i="6"/>
  <c r="BN24" i="6"/>
  <c r="BM24" i="6"/>
  <c r="BL24" i="6"/>
  <c r="BK24" i="6"/>
  <c r="BJ24" i="6"/>
  <c r="BI24" i="6"/>
  <c r="BH24" i="6"/>
  <c r="BG24" i="6"/>
  <c r="BF24" i="6"/>
  <c r="BE24" i="6"/>
  <c r="BD24" i="6"/>
  <c r="BC24" i="6"/>
  <c r="BB24" i="6"/>
  <c r="BA24" i="6"/>
  <c r="AZ24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BU21" i="6"/>
  <c r="BU22" i="6"/>
  <c r="BT21" i="6"/>
  <c r="BT22" i="6"/>
  <c r="BS21" i="6"/>
  <c r="BS22" i="6"/>
  <c r="BR21" i="6"/>
  <c r="BR22" i="6"/>
  <c r="BQ21" i="6"/>
  <c r="BQ22" i="6"/>
  <c r="BP21" i="6"/>
  <c r="BP22" i="6"/>
  <c r="BO21" i="6"/>
  <c r="BO22" i="6"/>
  <c r="BN21" i="6"/>
  <c r="BN22" i="6"/>
  <c r="BM21" i="6"/>
  <c r="BM22" i="6"/>
  <c r="BL21" i="6"/>
  <c r="BL22" i="6"/>
  <c r="BK21" i="6"/>
  <c r="BK22" i="6"/>
  <c r="BJ21" i="6"/>
  <c r="BJ22" i="6"/>
  <c r="BI21" i="6"/>
  <c r="BI22" i="6"/>
  <c r="BH21" i="6"/>
  <c r="BH22" i="6"/>
  <c r="BG21" i="6"/>
  <c r="BG22" i="6"/>
  <c r="BF21" i="6"/>
  <c r="BF22" i="6"/>
  <c r="BE21" i="6"/>
  <c r="BE22" i="6"/>
  <c r="BD21" i="6"/>
  <c r="BD22" i="6"/>
  <c r="BC21" i="6"/>
  <c r="BC22" i="6"/>
  <c r="BB21" i="6"/>
  <c r="BB22" i="6"/>
  <c r="BA21" i="6"/>
  <c r="BA22" i="6"/>
  <c r="AZ21" i="6"/>
  <c r="AZ22" i="6"/>
  <c r="AY21" i="6"/>
  <c r="AY22" i="6"/>
  <c r="AX21" i="6"/>
  <c r="AX22" i="6"/>
  <c r="AW21" i="6"/>
  <c r="AW22" i="6"/>
  <c r="AV21" i="6"/>
  <c r="AV22" i="6"/>
  <c r="AU21" i="6"/>
  <c r="AU22" i="6"/>
  <c r="AT21" i="6"/>
  <c r="AT22" i="6"/>
  <c r="AS21" i="6"/>
  <c r="AS22" i="6"/>
  <c r="AR21" i="6"/>
  <c r="AR22" i="6"/>
  <c r="AQ21" i="6"/>
  <c r="AQ22" i="6"/>
  <c r="AP21" i="6"/>
  <c r="AP22" i="6"/>
  <c r="AO21" i="6"/>
  <c r="AO22" i="6"/>
  <c r="AN21" i="6"/>
  <c r="AN22" i="6"/>
  <c r="AM21" i="6"/>
  <c r="AM22" i="6"/>
  <c r="AL21" i="6"/>
  <c r="AL22" i="6"/>
  <c r="AK21" i="6"/>
  <c r="AK22" i="6"/>
  <c r="AJ21" i="6"/>
  <c r="AJ22" i="6"/>
  <c r="AI21" i="6"/>
  <c r="AI22" i="6"/>
  <c r="AH21" i="6"/>
  <c r="AH22" i="6"/>
  <c r="AG21" i="6"/>
  <c r="AG22" i="6"/>
  <c r="AF21" i="6"/>
  <c r="AF22" i="6"/>
  <c r="AE21" i="6"/>
  <c r="AE22" i="6"/>
  <c r="AD21" i="6"/>
  <c r="AD22" i="6"/>
  <c r="AC21" i="6"/>
  <c r="AC22" i="6"/>
  <c r="AB21" i="6"/>
  <c r="AB22" i="6"/>
  <c r="AA21" i="6"/>
  <c r="AA22" i="6"/>
  <c r="Z21" i="6"/>
  <c r="Z22" i="6"/>
  <c r="Y21" i="6"/>
  <c r="Y22" i="6"/>
  <c r="X21" i="6"/>
  <c r="X22" i="6"/>
  <c r="W21" i="6"/>
  <c r="W22" i="6"/>
  <c r="V21" i="6"/>
  <c r="V22" i="6"/>
  <c r="U21" i="6"/>
  <c r="U22" i="6"/>
  <c r="T21" i="6"/>
  <c r="T22" i="6"/>
  <c r="S21" i="6"/>
  <c r="S22" i="6"/>
  <c r="R21" i="6"/>
  <c r="R22" i="6"/>
  <c r="Q21" i="6"/>
  <c r="Q22" i="6"/>
  <c r="P21" i="6"/>
  <c r="P22" i="6"/>
  <c r="O21" i="6"/>
  <c r="O22" i="6"/>
  <c r="N21" i="6"/>
  <c r="N22" i="6"/>
  <c r="M21" i="6"/>
  <c r="M22" i="6"/>
  <c r="L21" i="6"/>
  <c r="L22" i="6"/>
  <c r="K21" i="6"/>
  <c r="K22" i="6"/>
  <c r="J21" i="6"/>
  <c r="J22" i="6"/>
  <c r="I21" i="6"/>
  <c r="I22" i="6"/>
  <c r="H21" i="6"/>
  <c r="H22" i="6"/>
  <c r="G21" i="6"/>
  <c r="G22" i="6"/>
  <c r="F21" i="6"/>
  <c r="F22" i="6"/>
  <c r="E21" i="6"/>
  <c r="E22" i="6"/>
  <c r="D21" i="6"/>
  <c r="D22" i="6"/>
  <c r="BU19" i="6"/>
  <c r="BT19" i="6"/>
  <c r="BS19" i="6"/>
  <c r="BR19" i="6"/>
  <c r="BQ19" i="6"/>
  <c r="BP19" i="6"/>
  <c r="BO19" i="6"/>
  <c r="BN19" i="6"/>
  <c r="BM19" i="6"/>
  <c r="BL19" i="6"/>
  <c r="BK19" i="6"/>
  <c r="BJ19" i="6"/>
  <c r="BI19" i="6"/>
  <c r="BH19" i="6"/>
  <c r="BG19" i="6"/>
  <c r="BF19" i="6"/>
  <c r="BE19" i="6"/>
  <c r="BD19" i="6"/>
  <c r="BC19" i="6"/>
  <c r="BB19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BT8" i="6"/>
  <c r="BR8" i="6"/>
  <c r="BQ8" i="6"/>
  <c r="BP8" i="6"/>
  <c r="BN8" i="6"/>
  <c r="BM8" i="6"/>
  <c r="BL8" i="6"/>
  <c r="BJ8" i="6"/>
  <c r="BI8" i="6"/>
  <c r="BH8" i="6"/>
  <c r="BF8" i="6"/>
  <c r="BE8" i="6"/>
  <c r="BB8" i="6"/>
  <c r="BA8" i="6"/>
  <c r="AZ8" i="6"/>
  <c r="AX8" i="6"/>
  <c r="AW8" i="6"/>
  <c r="AV8" i="6"/>
  <c r="AT8" i="6"/>
  <c r="AS8" i="6"/>
  <c r="AR8" i="6"/>
  <c r="AP8" i="6"/>
  <c r="AO8" i="6"/>
  <c r="AN8" i="6"/>
  <c r="AL8" i="6"/>
  <c r="AK8" i="6"/>
  <c r="AJ8" i="6"/>
  <c r="AH8" i="6"/>
  <c r="AG8" i="6"/>
  <c r="AF8" i="6"/>
  <c r="AD8" i="6"/>
  <c r="AB8" i="6"/>
  <c r="Z8" i="6"/>
  <c r="X8" i="6"/>
  <c r="V8" i="6"/>
  <c r="U8" i="6"/>
  <c r="T8" i="6"/>
  <c r="Q8" i="6"/>
  <c r="P8" i="6"/>
  <c r="N8" i="6"/>
  <c r="M8" i="6"/>
  <c r="J8" i="6"/>
  <c r="F8" i="6"/>
  <c r="E8" i="6"/>
  <c r="D8" i="6"/>
  <c r="BI7" i="11"/>
  <c r="BI8" i="11"/>
  <c r="AS7" i="11"/>
  <c r="AS8" i="11"/>
  <c r="BH7" i="11"/>
  <c r="BH8" i="11"/>
  <c r="AB7" i="11"/>
  <c r="AB8" i="11"/>
  <c r="BS7" i="11"/>
  <c r="BS8" i="11"/>
  <c r="BC7" i="11"/>
  <c r="BC8" i="11"/>
  <c r="AM7" i="11"/>
  <c r="AM8" i="11"/>
  <c r="AA7" i="11"/>
  <c r="AA8" i="11"/>
  <c r="Q7" i="11"/>
  <c r="Q8" i="11"/>
  <c r="BR7" i="11"/>
  <c r="BR8" i="11"/>
  <c r="BF7" i="11"/>
  <c r="BF8" i="11"/>
  <c r="P7" i="11"/>
  <c r="P8" i="11"/>
  <c r="D7" i="11"/>
  <c r="D8" i="11"/>
  <c r="AP27" i="11"/>
  <c r="Z7" i="11"/>
  <c r="Z8" i="11"/>
  <c r="BJ7" i="11"/>
  <c r="BJ8" i="11"/>
  <c r="U7" i="11"/>
  <c r="U8" i="11"/>
  <c r="H7" i="11"/>
  <c r="H8" i="11"/>
  <c r="BG7" i="11"/>
  <c r="BG8" i="11"/>
  <c r="BA7" i="11"/>
  <c r="BA8" i="11"/>
  <c r="BM7" i="11"/>
  <c r="BM8" i="11"/>
  <c r="BB7" i="11"/>
  <c r="BB8" i="11"/>
  <c r="G7" i="11"/>
  <c r="G8" i="11"/>
  <c r="BQ7" i="11"/>
  <c r="BQ8" i="11"/>
  <c r="AL7" i="11"/>
  <c r="AL8" i="11"/>
  <c r="AX7" i="11"/>
  <c r="AX8" i="11"/>
  <c r="AE7" i="11"/>
  <c r="AE8" i="11"/>
  <c r="BK7" i="11"/>
  <c r="BK8" i="11"/>
  <c r="AN7" i="11"/>
  <c r="AN8" i="11"/>
  <c r="AK7" i="11"/>
  <c r="AK8" i="11"/>
  <c r="K7" i="11"/>
  <c r="K8" i="11"/>
  <c r="I7" i="11"/>
  <c r="I8" i="11"/>
  <c r="AT7" i="11"/>
  <c r="AT8" i="11"/>
  <c r="AY7" i="11"/>
  <c r="AY8" i="11"/>
  <c r="N7" i="11"/>
  <c r="N8" i="11"/>
  <c r="AF7" i="11"/>
  <c r="AF8" i="11"/>
  <c r="AZ7" i="11"/>
  <c r="AZ8" i="11"/>
  <c r="BL7" i="11"/>
  <c r="BL8" i="11"/>
  <c r="S7" i="11"/>
  <c r="S8" i="11"/>
  <c r="O7" i="11"/>
  <c r="O8" i="11"/>
  <c r="BQ27" i="11"/>
  <c r="G27" i="11"/>
  <c r="T7" i="11"/>
  <c r="T8" i="11"/>
  <c r="AQ7" i="11"/>
  <c r="AQ8" i="11"/>
  <c r="F7" i="11"/>
  <c r="F8" i="11"/>
  <c r="AR7" i="11"/>
  <c r="AR8" i="11"/>
  <c r="BD7" i="11"/>
  <c r="BD8" i="11"/>
  <c r="AW7" i="11"/>
  <c r="AW8" i="11"/>
  <c r="L7" i="11"/>
  <c r="L8" i="11"/>
  <c r="AH7" i="11"/>
  <c r="AH8" i="11"/>
  <c r="BN7" i="11"/>
  <c r="BN8" i="11"/>
  <c r="M7" i="11"/>
  <c r="M8" i="11"/>
  <c r="AI7" i="11"/>
  <c r="AI8" i="11"/>
  <c r="AU7" i="11"/>
  <c r="AU8" i="11"/>
  <c r="BO7" i="11"/>
  <c r="BO8" i="11"/>
  <c r="J7" i="11"/>
  <c r="J8" i="11"/>
  <c r="AV7" i="11"/>
  <c r="AV8" i="11"/>
  <c r="BT7" i="11"/>
  <c r="BT8" i="11"/>
  <c r="AO7" i="11"/>
  <c r="AO8" i="11"/>
  <c r="BU7" i="11"/>
  <c r="BU8" i="11"/>
  <c r="BE7" i="11"/>
  <c r="BE8" i="11"/>
  <c r="R7" i="11"/>
  <c r="R8" i="11"/>
  <c r="AG7" i="11"/>
  <c r="AG8" i="11"/>
  <c r="AD7" i="11"/>
  <c r="AD8" i="11"/>
  <c r="AD17" i="11"/>
  <c r="AJ17" i="11"/>
</calcChain>
</file>

<file path=xl/sharedStrings.xml><?xml version="1.0" encoding="utf-8"?>
<sst xmlns="http://schemas.openxmlformats.org/spreadsheetml/2006/main" count="15371" uniqueCount="519">
  <si>
    <t>Utilisateurs actifs (total personnes)</t>
  </si>
  <si>
    <t>Fréquentation (total visites)</t>
  </si>
  <si>
    <t>Total employés (total personnes)</t>
  </si>
  <si>
    <t>dont:
collaborateurs à plein temps (au moins 90%)</t>
  </si>
  <si>
    <t>dont: 
collaborateurs à temps partiel (de 50% à 89%)</t>
  </si>
  <si>
    <t>dont: 
collaborateurs à temps partiel (moins de 50%)</t>
  </si>
  <si>
    <t>Equivalents plein temps (total postes)</t>
  </si>
  <si>
    <t>dont:
collaborateurs fixes</t>
  </si>
  <si>
    <t>dont: 
collaborateurs temporaires</t>
  </si>
  <si>
    <t>dont:                        
personnes en formation</t>
  </si>
  <si>
    <t>Points de desserte (nombre d'établissements 
recensés, soit bibliothèque principale et filiales)</t>
  </si>
  <si>
    <t>Surface d'exploitation</t>
  </si>
  <si>
    <t>dont:
surface accessible au public</t>
  </si>
  <si>
    <t xml:space="preserve">Total places de travail publiques </t>
  </si>
  <si>
    <t>dont:
places de travail informatisées</t>
  </si>
  <si>
    <t>dont:                    
places de travail audiovisuelles</t>
  </si>
  <si>
    <t>Durée d'ouverture annuelle (en jours)</t>
  </si>
  <si>
    <t>Durée d'ouverture hebdomadaire (en heures)</t>
  </si>
  <si>
    <t>Collection en libre accès</t>
  </si>
  <si>
    <t>Collections de référence</t>
  </si>
  <si>
    <t>Collections en magasins ouverts</t>
  </si>
  <si>
    <t>Collections en magasins fermés</t>
  </si>
  <si>
    <t>Total des dépenses courantes</t>
  </si>
  <si>
    <t xml:space="preserve">dont:
charges de personnel </t>
  </si>
  <si>
    <t>dont:                                       
dépenses de fonctionnement</t>
  </si>
  <si>
    <t>toutes autres dépenses</t>
  </si>
  <si>
    <t>dépenses immobilières</t>
  </si>
  <si>
    <t>dépenses informatiques</t>
  </si>
  <si>
    <t xml:space="preserve">frais d'acquisition de documents </t>
  </si>
  <si>
    <t>dont:
frais d'acquisition de documents 
sur support électronique</t>
  </si>
  <si>
    <t>Contributions de ou des organisme(s) de tutelle</t>
  </si>
  <si>
    <t>Autres contributions publiques</t>
  </si>
  <si>
    <t>Contributions privées</t>
  </si>
  <si>
    <t>Ressources provenant de la bibliothèque</t>
  </si>
  <si>
    <t>Offre totale (documents)</t>
  </si>
  <si>
    <t>dont:
imprimés</t>
  </si>
  <si>
    <t>dont:                 
manuscrits</t>
  </si>
  <si>
    <t>dont:                    
cartes et plans</t>
  </si>
  <si>
    <t>dont:                     
documents iconographiques</t>
  </si>
  <si>
    <t>dont:                     
microformes</t>
  </si>
  <si>
    <t>dont:                            
documents audiovisuels</t>
  </si>
  <si>
    <t>dont:                    
autres médias</t>
  </si>
  <si>
    <t>Journaux et périodiques électroniques</t>
  </si>
  <si>
    <t>Bases de données / Documents numériques individuels - consultables sur supports numériques (DVD, CD-Rom, disquettes, etc.)</t>
  </si>
  <si>
    <t>Bases de données / Documents numériques individuels - consultables sur serveur local ou en ligne</t>
  </si>
  <si>
    <t>Accroissement (documents)</t>
  </si>
  <si>
    <t>dont:
accroissements imprimés</t>
  </si>
  <si>
    <t>dont:                    
accroissement manuscrits</t>
  </si>
  <si>
    <t>dont:                     
accroissement cartes et plans</t>
  </si>
  <si>
    <t>dont:                     
accroissement documents iconographiques</t>
  </si>
  <si>
    <t>dont:                       
accroissement  microformes</t>
  </si>
  <si>
    <t>dont:                    
accroissement documents audiovisuels</t>
  </si>
  <si>
    <t>dont:                     
accroissement autres médias</t>
  </si>
  <si>
    <t>Documents éliminés</t>
  </si>
  <si>
    <t>Manifestations  (y compris les expositions)</t>
  </si>
  <si>
    <t>Visites guidées et formations</t>
  </si>
  <si>
    <t>Total prêts</t>
  </si>
  <si>
    <t>dont:
prêts envoyés à d'autres bibliothèques</t>
  </si>
  <si>
    <t>dont:                     
prêts reçus d'autres bibliothèques</t>
  </si>
  <si>
    <t>Articles</t>
  </si>
  <si>
    <t>Utilisation de documents spéciaux ou précieux</t>
  </si>
  <si>
    <t>dont:
manuscripts ou imprimés anciens</t>
  </si>
  <si>
    <t>dont:                  
documents iconographiques</t>
  </si>
  <si>
    <t>dont:                
cartes et plans</t>
  </si>
  <si>
    <t>dont:                       
autres médias</t>
  </si>
  <si>
    <t>Reproductions effectuées</t>
  </si>
  <si>
    <t>Propositions d'achat réalisés</t>
  </si>
  <si>
    <t>Accès au site web de la bibliothèque</t>
  </si>
  <si>
    <t>Accès aux bases de données / Documents numériques individuels</t>
  </si>
  <si>
    <t>Accès aux journaux et périodiques électroniques</t>
  </si>
  <si>
    <t>B4</t>
  </si>
  <si>
    <t>B5</t>
  </si>
  <si>
    <t>C6</t>
  </si>
  <si>
    <t>C7</t>
  </si>
  <si>
    <t>C8</t>
  </si>
  <si>
    <t>C9</t>
  </si>
  <si>
    <t>C10</t>
  </si>
  <si>
    <t>C11</t>
  </si>
  <si>
    <t>C12</t>
  </si>
  <si>
    <t>C13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</si>
  <si>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</si>
  <si>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</si>
  <si>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</si>
  <si>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</si>
  <si>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</si>
  <si>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</si>
  <si>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</si>
  <si>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</si>
  <si>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</si>
  <si>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</si>
  <si>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</si>
  <si>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</si>
  <si>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E26 (E27+E28)</t>
  </si>
  <si>
    <t>E27</t>
  </si>
  <si>
    <t>E28 (E28b+E29+ E30+E31)</t>
  </si>
  <si>
    <t>E28b</t>
  </si>
  <si>
    <t>E29</t>
  </si>
  <si>
    <t>E30</t>
  </si>
  <si>
    <t>E31</t>
  </si>
  <si>
    <t>E32</t>
  </si>
  <si>
    <t>E33</t>
  </si>
  <si>
    <t>E34</t>
  </si>
  <si>
    <t>E35</t>
  </si>
  <si>
    <t>E36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</si>
  <si>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</si>
  <si>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</si>
  <si>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</si>
  <si>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</si>
  <si>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</si>
  <si>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</si>
  <si>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</si>
  <si>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</si>
  <si>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</si>
  <si>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</si>
  <si>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</si>
  <si>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</si>
  <si>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</si>
  <si>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</si>
  <si>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</si>
  <si>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</si>
  <si>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</si>
  <si>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</si>
  <si>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</si>
  <si>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</si>
  <si>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G57</t>
  </si>
  <si>
    <t>G58</t>
  </si>
  <si>
    <t>G59</t>
  </si>
  <si>
    <t>G60</t>
  </si>
  <si>
    <t>G61</t>
  </si>
  <si>
    <t>G62</t>
  </si>
  <si>
    <t>G63</t>
  </si>
  <si>
    <t>G64</t>
  </si>
  <si>
    <t>G65</t>
  </si>
  <si>
    <t>G66</t>
  </si>
  <si>
    <t>G67</t>
  </si>
  <si>
    <t>G68</t>
  </si>
  <si>
    <t>G69</t>
  </si>
  <si>
    <t>G70</t>
  </si>
  <si>
    <t>G71</t>
  </si>
  <si>
    <t>G72</t>
  </si>
  <si>
    <t>Identifiant de la bibliothèque</t>
  </si>
  <si>
    <t>Total</t>
  </si>
  <si>
    <t>Taux de réponse (global et par question)*</t>
  </si>
  <si>
    <t>*Seuil minimum pour analyse: taux de réponse 75%</t>
  </si>
  <si>
    <r>
      <rPr>
        <b/>
        <sz val="8"/>
        <rFont val="Arial Narrow"/>
        <family val="2"/>
      </rPr>
      <t xml:space="preserve">…   </t>
    </r>
    <r>
      <rPr>
        <sz val="8"/>
        <rFont val="Arial Narrow"/>
        <family val="2"/>
      </rPr>
      <t>non-réponse</t>
    </r>
  </si>
  <si>
    <t>Une cellule vide signifie que la question n’a pas été posée à la bibliothèque.</t>
  </si>
  <si>
    <t>Statistique suisse des bibliothèques</t>
  </si>
  <si>
    <t>Renseignements: 058 463 61 58, poku@bfs.admin.ch</t>
  </si>
  <si>
    <t>© OFS</t>
  </si>
  <si>
    <t>Taux de réponse (réseau et par question)*</t>
  </si>
  <si>
    <t>Nombre de bibliothèques interrogées dans le réseau</t>
  </si>
  <si>
    <t>Nombre de bibliothèques répondantes dans le réseau</t>
  </si>
  <si>
    <t>Nombre de bibliothèques interrogées dans les réseaux</t>
  </si>
  <si>
    <t>Nombre de bibliothèques répondantes dans les réseaux</t>
  </si>
  <si>
    <t>Sous-total du réseau 5001 (BFH)</t>
  </si>
  <si>
    <t>Sous-total du réseau 5002 (SUPSI)</t>
  </si>
  <si>
    <t>Sous-total du réseau 5003 (FHO)</t>
  </si>
  <si>
    <t>Sous-total du réseau 5004 (Hochschule Luzern)</t>
  </si>
  <si>
    <t>Sous-total du réseau 5005 (FHNW)</t>
  </si>
  <si>
    <t>Sous-total du réseau 5007 (Zürcher FH)</t>
  </si>
  <si>
    <t>Sous-total du réseau 5006 (HES-SO / S2)</t>
  </si>
  <si>
    <t>Réseaux de bibliothèques des hautes écoles spécialisées, données 2011</t>
  </si>
  <si>
    <t>Réseaux de bibliothèques des hautes écoles spécialisées, données 2010</t>
  </si>
  <si>
    <t>Réseaux de bibliothèques des hautes écoles spécialisées, données 2009</t>
  </si>
  <si>
    <t>Réseaux de bibliothèques des hautes écoles spécialisées, données 2008</t>
  </si>
  <si>
    <t>Réseaux de bibliothèques des hautes écoles spécialisées, données 2007</t>
  </si>
  <si>
    <t>Réseaux de bibliothèques des hautes écoles spécialisées, données 2006</t>
  </si>
  <si>
    <t>Réseaux de bibliothèques des hautes écoles spécialisées, données 2005</t>
  </si>
  <si>
    <t>Réseaux de bibliothèques des hautes écoles spécialisées, données 2004</t>
  </si>
  <si>
    <t>BFH Technik und Informatik TI und Architektur, Holz und Bau AHB Burgdorf</t>
  </si>
  <si>
    <t>BFH Architektur, Holz und Bau AHB Biel</t>
  </si>
  <si>
    <t>BFH Wirtschaft und Verwaltung Bern</t>
  </si>
  <si>
    <t>BFH Gesundheit</t>
  </si>
  <si>
    <t>BFH Soziale Arbeit</t>
  </si>
  <si>
    <t>Hochschule der Künste Bern, Gestaltung und Kunst</t>
  </si>
  <si>
    <t>Hochschule der Künste Bern, Musikbibliothek</t>
  </si>
  <si>
    <t>BFH Schweizerische Hochschule für Landwirtschaft SHL</t>
  </si>
  <si>
    <t>Hochschule für Technik und Wirtschaft Chur</t>
  </si>
  <si>
    <t xml:space="preserve">FHS St.Gallen, Hochschule für Angewandte Wissenschaften  </t>
  </si>
  <si>
    <t>Hochschule für Technik Rapperswil</t>
  </si>
  <si>
    <t xml:space="preserve">Hochschule für Technik und Architektur Luzern </t>
  </si>
  <si>
    <t xml:space="preserve">Hochschule für Gestaltung und Kunst </t>
  </si>
  <si>
    <t xml:space="preserve">Hochschule für Soziale Arbeit </t>
  </si>
  <si>
    <t xml:space="preserve">Musikhochschule </t>
  </si>
  <si>
    <t>Fachhochschule Nordwestschweiz, STANDORT OLTEN</t>
  </si>
  <si>
    <t>Hochschule für Achitektur, Bau und Geomantik, STANDORT MUTTENZ</t>
  </si>
  <si>
    <t>Fachhochschule Nordwestschweiz, Hochschule für Gestaltung und Kunst</t>
  </si>
  <si>
    <t>Pädagogische Hochschule, STANDORT AARAU</t>
  </si>
  <si>
    <t>Pädagogische Hochschule, STANDORT BASEL</t>
  </si>
  <si>
    <t>Pädagogische Hochschule, STANDORT LIESTAL</t>
  </si>
  <si>
    <t xml:space="preserve">Fachhochschule Nordwestschweiz, Pädagogische Hochschule, Standort Solothurn  </t>
  </si>
  <si>
    <t>Bildungszentrum Zofingen</t>
  </si>
  <si>
    <t>Hochschule für Technik, Wirtschaft, STANDORT BRUGG-WINDISCH</t>
  </si>
  <si>
    <t>Haute école spécialisée de Suisse occidentale HES-SO / S2</t>
  </si>
  <si>
    <t>Haute école de santé Fribourg</t>
  </si>
  <si>
    <t xml:space="preserve">Haute Ecole fribourgeoise de travail social   </t>
  </si>
  <si>
    <t>Haute école de travail social, Institut d'études sociales</t>
  </si>
  <si>
    <t>Haute école de santé</t>
  </si>
  <si>
    <t>Haute école de travail social et de la santé (EESP)</t>
  </si>
  <si>
    <t>HECV Santé</t>
  </si>
  <si>
    <t>Haute école de la santé La Source</t>
  </si>
  <si>
    <t>HES-SO Valais Médiathèque santé-social</t>
  </si>
  <si>
    <t>Ecole d’ingénieurs et d’architectes (EIA-FR)</t>
  </si>
  <si>
    <t>Ecole cantonale d'art de Lausanne - ECAL</t>
  </si>
  <si>
    <t>Ecole d'ingénieurs de Changins</t>
  </si>
  <si>
    <t>HEPIA - Haute Ecole du Paysage, d'Ingénierie et d'Architecture de Genève</t>
  </si>
  <si>
    <t>Haute école d’ingénierie et de gestion du Canton de Vaud</t>
  </si>
  <si>
    <t>HES-SO Valais, Domaine Sciences de l'ingénieur</t>
  </si>
  <si>
    <t>Haute école Arc Ingénierie</t>
  </si>
  <si>
    <t>Haute école Arc - Santé</t>
  </si>
  <si>
    <t>Ecole hôtelière Lausanne</t>
  </si>
  <si>
    <t>Haute école Arc - Arts appliqué</t>
  </si>
  <si>
    <t>HES-SO Valais Social, Economie, Tourisme, Informatique</t>
  </si>
  <si>
    <t>Haute école d'art et de design</t>
  </si>
  <si>
    <t>Haute école de gestion de Genève (HEG ge)</t>
  </si>
  <si>
    <t>Conservatoire de Fribourg</t>
  </si>
  <si>
    <t>Conservatoire de Lausanne</t>
  </si>
  <si>
    <t>Conservatoire de musique de Genève</t>
  </si>
  <si>
    <t>HEPIA-Haute école du Paysage, d'Ingénierie et d'Architecture, site de Lullier</t>
  </si>
  <si>
    <t>Zürcher Hochschule der Künste ZHdK</t>
  </si>
  <si>
    <t>Interkantonale Hochschule für Heilpädagogik Zürich HfH</t>
  </si>
  <si>
    <t>Pädagogische Hochschule Zürich PHZH</t>
  </si>
  <si>
    <t>Institut Jaques-Dalcroze</t>
  </si>
  <si>
    <t>Haute Ecole ARC gestion</t>
  </si>
  <si>
    <t>Ecole cantonale d'art du Valais</t>
  </si>
  <si>
    <t xml:space="preserve">Pädagogische Hochschule, STANDORT BRUGG </t>
  </si>
  <si>
    <t>Haute école de théâtre de Suisse romande</t>
  </si>
  <si>
    <t>Hochschule für Gestaltung und Kunst Zürich HGKZ</t>
  </si>
  <si>
    <t>BFH Technik und Informatik TI Biel</t>
  </si>
  <si>
    <t>NTB Interstaatliche Hochschule für Technik Buchs</t>
  </si>
  <si>
    <t>Hochschule für Life Sciences, STANDORT MUTTENZ</t>
  </si>
  <si>
    <t xml:space="preserve">Bibliothèque de la Haute Ecole fribourgeoise de travail social   </t>
  </si>
  <si>
    <t>Ecole d'ingénieurs de Genève</t>
  </si>
  <si>
    <t>Ecole d'Ingénieurs de Lullier (EIL)</t>
  </si>
  <si>
    <t>BFH Eidgenössische Hochschule für Sport EHSM</t>
  </si>
  <si>
    <t xml:space="preserve">FHS St.Gallen, Hochschule für Angewandte Wissenschaften                                             </t>
  </si>
  <si>
    <t xml:space="preserve">Hochschule für Technik Rapperswil                                                                   </t>
  </si>
  <si>
    <t xml:space="preserve">Fachhochschule Nordwestschweiz, STANDORT OLTEN                                </t>
  </si>
  <si>
    <t xml:space="preserve">Fachhochschule Nordwestschweiz, Pädagogische Hochschule, Standort Solothurn                         </t>
  </si>
  <si>
    <t xml:space="preserve">Haute école de santé Fribourg                                                                       </t>
  </si>
  <si>
    <t xml:space="preserve">Bibliothèque de la Haute Ecole fribourgeoise de travail social                                      </t>
  </si>
  <si>
    <t xml:space="preserve">HES-SO Valais Médiathèque santé-social                                                              </t>
  </si>
  <si>
    <t xml:space="preserve">HES-SO Valais, Domaine Sciences de l'ingénieur                                                      </t>
  </si>
  <si>
    <t>Haute école d'art et de design (2 Ecoles: Haute école d'arts appliqués et Domaine arts visuels)</t>
  </si>
  <si>
    <t>Zürcher Hochschule Winterthur ZHW</t>
  </si>
  <si>
    <t>Scuola universitaria professionale della Svizzera italiana SUPSI 2)</t>
  </si>
  <si>
    <t>Hochschule für Wirtschaft Luzern</t>
  </si>
  <si>
    <t xml:space="preserve">Fachhochschule Nordwestschweiz, Hochschule für Gestaltung und Kunst                                 </t>
  </si>
  <si>
    <t>Hochschule für Wirtschaft, STANDORT BASEL</t>
  </si>
  <si>
    <t xml:space="preserve">HES-SO Valais Wallis                                                                                </t>
  </si>
  <si>
    <t>Hochschule für Angew. Psychologie HAP, Zürich</t>
  </si>
  <si>
    <t>Hochschule für Soziale Arbeit Zürich HSSAZ</t>
  </si>
  <si>
    <t>Hochschule Wädenswil</t>
  </si>
  <si>
    <t>Interkantonale Hochschule für Heilpädagogik Zürich HfH 3)</t>
  </si>
  <si>
    <t xml:space="preserve">Berner Fachhochschule, Hochschule der Künste Bern, Musikbibliothek                                  </t>
  </si>
  <si>
    <t xml:space="preserve">Fachhochschule Nordwestschweiz                                                                      </t>
  </si>
  <si>
    <t>Pädagogische Hochschule, STANDORT BRUGG</t>
  </si>
  <si>
    <t xml:space="preserve">Infothèque                                                                                          </t>
  </si>
  <si>
    <t>BFH Bibliothek Technik und Informatik Biel</t>
  </si>
  <si>
    <t>BFH Bibliothek Technik und Informatik/Architektur, Bau und Holz Burgdorf</t>
  </si>
  <si>
    <t>BFH Bibliothek Architektur, Bau und Holz Biel</t>
  </si>
  <si>
    <t>BFH Hochschule der Künste - Musik</t>
  </si>
  <si>
    <t>Schweizerische Hochschule für Landwirtschaft</t>
  </si>
  <si>
    <t>Sportmediathek Magglingen</t>
  </si>
  <si>
    <t>Scuola universitaria professionale della Svizzera italiana SUPSI</t>
  </si>
  <si>
    <t>Hochschule für Technik+Architektur Luzern</t>
  </si>
  <si>
    <t>Bibliothek Hochschule für Gestaltung und Kunst, Luzern</t>
  </si>
  <si>
    <t>Hochschule für Soziale Arbeit</t>
  </si>
  <si>
    <t>Mediothek Hochschule für Wirtschaft Luzern</t>
  </si>
  <si>
    <t>Musikhochschule Luzern</t>
  </si>
  <si>
    <t>Haute Ecole de Santé250</t>
  </si>
  <si>
    <t>Bibliothèque de la Haute Ecole Fribourgeoise de Travail Social (HEF-TS)</t>
  </si>
  <si>
    <t>Centre de documentation de l’Ecole d’études sociales et pédagogiques – Lausanne Haute école de travail social et de la santé (EESP)</t>
  </si>
  <si>
    <t>Centre de documentation de la Haute Ecole Cantonale Vaudoise de la Santé - HECVSanté</t>
  </si>
  <si>
    <t>Centre de documentation de la Haute école de la santé La Source</t>
  </si>
  <si>
    <t>Haute école valaisanne Domaine Santé-Social Médiathèque</t>
  </si>
  <si>
    <t>Ecole d’ingénieurs et d’architectes (EIA-FR) Bibliothèque</t>
  </si>
  <si>
    <t>Ecole cantonale d’art de Lausanne - ECAL Bibliothèque</t>
  </si>
  <si>
    <t>Ecole d’ingénieurs de Changins Bibliothèque</t>
  </si>
  <si>
    <t>Ecole d’ingénieurs de Genève Bibliothèque</t>
  </si>
  <si>
    <t>Haute école valaisanne Domaine Sciences de l’ingénieur Médiathèque</t>
  </si>
  <si>
    <t>Ecole d’Ingénieurs de Lullier (EIL) Bibliothèque</t>
  </si>
  <si>
    <t xml:space="preserve">Haute école Arc - Ingénierie Bibliothèque </t>
  </si>
  <si>
    <t>Bibliothèque Ecole Hôtelière Lausanne</t>
  </si>
  <si>
    <t>Haute école Arc – Arts appliqués Bibliothèque</t>
  </si>
  <si>
    <t>Haute école d’arts appliqués Bibliothèque</t>
  </si>
  <si>
    <t>Infothèque de la Haute école de gestion de Genève</t>
  </si>
  <si>
    <t>HAP Bibliothek, Hochschule für Angewandte Psychologie Zürich,  Mitglied ZFH</t>
  </si>
  <si>
    <t>Zürcher Hochschule Winterthur</t>
  </si>
  <si>
    <t>Hochschule für Gestaltung und Kunst Zürich</t>
  </si>
  <si>
    <t>Hochschule für Heilpädagogik HFHZ</t>
  </si>
  <si>
    <t>Mediothek HSA Hochschule für Soziale Arbeit</t>
  </si>
  <si>
    <t>Mediothek Hochschule für Wirtschaft</t>
  </si>
  <si>
    <t>HAP Bibliothek / Hochschule für Angewandte Psychologie HAP, Zürich</t>
  </si>
  <si>
    <t xml:space="preserve">Hochschule Wädenswil NEBIS </t>
  </si>
  <si>
    <t>BFH Eidgenössische Hochschule für Sport EHSM 3)</t>
  </si>
  <si>
    <t>Hochschule für Technik+Architektur Luzern HTA</t>
  </si>
  <si>
    <t>Hochschule für Gestaltung und Kunst, Luzern.</t>
  </si>
  <si>
    <t>Mediothek HSA Hochschule für Soziale Arbeit Luzern</t>
  </si>
  <si>
    <t>Hochschule für Soziale arbeit Zürich HSSAZ</t>
  </si>
  <si>
    <t>U5001_101</t>
  </si>
  <si>
    <t>...</t>
  </si>
  <si>
    <t>U5001_102</t>
  </si>
  <si>
    <t>U5001_103</t>
  </si>
  <si>
    <t>U5001_104</t>
  </si>
  <si>
    <t>U5001_105</t>
  </si>
  <si>
    <t>U5001_106</t>
  </si>
  <si>
    <t>U5001_107</t>
  </si>
  <si>
    <t>U5001_108</t>
  </si>
  <si>
    <t>U5001_109</t>
  </si>
  <si>
    <t>U5001_110</t>
  </si>
  <si>
    <t>U5002</t>
  </si>
  <si>
    <t>U5003_101</t>
  </si>
  <si>
    <t>U5003_102</t>
  </si>
  <si>
    <t>U5003_103</t>
  </si>
  <si>
    <t>U5003_104</t>
  </si>
  <si>
    <t>U5004_101</t>
  </si>
  <si>
    <t>U5004_102</t>
  </si>
  <si>
    <t>U5004_103</t>
  </si>
  <si>
    <t>U5004_105</t>
  </si>
  <si>
    <t>U5005_101</t>
  </si>
  <si>
    <t>U5005_102</t>
  </si>
  <si>
    <t>U5005_103</t>
  </si>
  <si>
    <t>U5005_105</t>
  </si>
  <si>
    <t>U5005_106</t>
  </si>
  <si>
    <t>U5005_108</t>
  </si>
  <si>
    <t>U5005_109</t>
  </si>
  <si>
    <t>U5005_111</t>
  </si>
  <si>
    <t>U5005_113</t>
  </si>
  <si>
    <t>U5006_101</t>
  </si>
  <si>
    <t>U5006_102</t>
  </si>
  <si>
    <t>U5006_103</t>
  </si>
  <si>
    <t>U5006_104</t>
  </si>
  <si>
    <t>U5006_105</t>
  </si>
  <si>
    <t>U5006_106</t>
  </si>
  <si>
    <t>U5006_107</t>
  </si>
  <si>
    <t>U5006_109</t>
  </si>
  <si>
    <t>U5006_110</t>
  </si>
  <si>
    <t>U5006_111</t>
  </si>
  <si>
    <t>U5006_113</t>
  </si>
  <si>
    <t>U5006_114</t>
  </si>
  <si>
    <t>U5006_115</t>
  </si>
  <si>
    <t>U5006_117</t>
  </si>
  <si>
    <t>U5006_119</t>
  </si>
  <si>
    <t>U5006_121</t>
  </si>
  <si>
    <t>U5006_122</t>
  </si>
  <si>
    <t>U5006_123</t>
  </si>
  <si>
    <t>U5006_124</t>
  </si>
  <si>
    <t>U5006_125</t>
  </si>
  <si>
    <t>U5006_126</t>
  </si>
  <si>
    <t>U5006_129</t>
  </si>
  <si>
    <t>U5006_131</t>
  </si>
  <si>
    <t>U5006_133</t>
  </si>
  <si>
    <t>U5007_106</t>
  </si>
  <si>
    <t>U5007_107</t>
  </si>
  <si>
    <t>U5007_108</t>
  </si>
  <si>
    <t>U5007_112</t>
  </si>
  <si>
    <t>…</t>
  </si>
  <si>
    <t>U5005_107</t>
  </si>
  <si>
    <t>U5005_110</t>
  </si>
  <si>
    <t>U5005_112</t>
  </si>
  <si>
    <t>U5006_112</t>
  </si>
  <si>
    <t>U5006_120</t>
  </si>
  <si>
    <t>U5006_127</t>
  </si>
  <si>
    <t xml:space="preserve">.    </t>
  </si>
  <si>
    <t xml:space="preserve">          </t>
  </si>
  <si>
    <t xml:space="preserve">0         </t>
  </si>
  <si>
    <t xml:space="preserve"> </t>
  </si>
  <si>
    <t>U5006</t>
  </si>
  <si>
    <t>U5006_128</t>
  </si>
  <si>
    <t>U5006_132</t>
  </si>
  <si>
    <t>U5001_111</t>
  </si>
  <si>
    <t>U5005_104</t>
  </si>
  <si>
    <t>U5006_116</t>
  </si>
  <si>
    <t>U5004_104</t>
  </si>
  <si>
    <t>U5007_101</t>
  </si>
  <si>
    <t>U5007_102</t>
  </si>
  <si>
    <t>U5007_104</t>
  </si>
  <si>
    <t>Réseaux de bibliothèques des hautes écoles spécialisées, données 2003</t>
  </si>
  <si>
    <t>Infothèque de la Haute école de travail social Institut d’études sociale</t>
  </si>
  <si>
    <t>Haute école de gestion de Genève (HEG Ge)</t>
  </si>
  <si>
    <t>Hochschule für Angewandte Psychologie HAP</t>
  </si>
  <si>
    <t>E28 (E29+ E30+E31)</t>
  </si>
  <si>
    <t>Actualisé le 31.07.2015</t>
  </si>
  <si>
    <t>1) Correspond au total de 5 bibliothèques (cf. liste des bibliothèques)</t>
  </si>
  <si>
    <t>2) Total du personnel (C6 et C10) sans les détails (C7 à C9 et C11 à C13) pour certaines bibliothèques.</t>
  </si>
  <si>
    <t xml:space="preserve">Pädagogische Hochschule, STANDORT BRUGG 2) </t>
  </si>
  <si>
    <t>Hochschule für Soziale Arbeit, STANDORT BASEL 2)</t>
  </si>
  <si>
    <t>NTB Interstaatliche Hochschule für Technik Buchs 2)</t>
  </si>
  <si>
    <t>Hochschule der Künste Bern, Bibliothek SLI (Schweizerisches Literaturinstitut) 2)</t>
  </si>
  <si>
    <t>BFH Technik und Informatik TI Biel 2)</t>
  </si>
  <si>
    <t>Interkantonale Hochschule für Heilpädagogik Zürich HfH 2)</t>
  </si>
  <si>
    <t>1) Correspond au total de 4 bibliothèques (cf. liste des bibliothèques)</t>
  </si>
  <si>
    <t>Pädagogische Hochschule, STANDORT BRUGG 2)</t>
  </si>
  <si>
    <t>Zürcher Hochschule Winterthur ZHW 2)</t>
  </si>
  <si>
    <t>Scuola universitaria professionale della Svizzera italiana SUPSI 1)</t>
  </si>
  <si>
    <t>Scuola universitaria professionale della Svizzera italiana SUPSI  1)</t>
  </si>
  <si>
    <t>SUPSI, regroupement de DACD, DSAS, DTI, DSAN et DFA 1)</t>
  </si>
  <si>
    <t>Réseaux de bibliothèques des hautes écoles spécialisées, données 2012</t>
  </si>
  <si>
    <t xml:space="preserve">BFH Technik und Informatik TI Biel
</t>
  </si>
  <si>
    <t xml:space="preserve">BFH Eidgenössische Hochschule für Sport EHSM
</t>
  </si>
  <si>
    <t>SUPSI, regroupement de DACD, DSAS, DTI, DSAN et DFA</t>
  </si>
  <si>
    <t>FHS St.Gallen, Hochschule für Angewandte Wissenschaften</t>
  </si>
  <si>
    <t>FHNW, Fachhochschule Nordwestschweiz, STANDORT OLTEN</t>
  </si>
  <si>
    <t>FHNW, Fachhochschule Nordwestschweiz, STANDORT MUTTENZ</t>
  </si>
  <si>
    <t>FHNW, Hochschule für Gestaltung und Kunst</t>
  </si>
  <si>
    <t>FHNW Pädagogische Hochschule, STANDORT AARAU</t>
  </si>
  <si>
    <t>FHNW, Pädagogische Hochschule, STANDORT BASEL</t>
  </si>
  <si>
    <t>FHNW, Pädagogische Hochschule, STANDORT BRUGG</t>
  </si>
  <si>
    <t>FHNW, Pädagogische Hochschule, STANDORT LIESTAL</t>
  </si>
  <si>
    <t>FHNW, Pädagogische Hochschule, STANDORT SOLOTHURN</t>
  </si>
  <si>
    <t>FHNW, Bildungszentrum Zofingen</t>
  </si>
  <si>
    <t>FHNW, Hochschule für Soziale Arbeit, STANDORT BASEL</t>
  </si>
  <si>
    <t>FHNW, Hochschule für Technik, Wirtschaft, STANDORT BRUGG-WINDISCH</t>
  </si>
  <si>
    <t>FHNW, Pädagogische Hochschule STANDORT BASEL</t>
  </si>
  <si>
    <t xml:space="preserve">U5006
</t>
  </si>
  <si>
    <t>Haute école spécialisée de Suisse occidentale HES-SO / S2 (données générales du réseau)</t>
  </si>
  <si>
    <t>Haute école de théâtre de Suisse romande, La Manufacture</t>
  </si>
  <si>
    <t>Zürcher Hochschule für angewandte Wissenschaften (ZHAW)</t>
  </si>
  <si>
    <t>Zürcher Hochschule der Künste (ZHdK)</t>
  </si>
  <si>
    <t>Interkantonale Hochschule für Heilpädagogik Zürich (HfH)</t>
  </si>
  <si>
    <t>Pädagogische Hochschule Zürich (PHZH)</t>
  </si>
  <si>
    <t>© OFS - Encyclopédie statistique de la Suisse</t>
  </si>
  <si>
    <t>Réseaux de bibliothèques des hautes écoles spécialisées, données 2013</t>
  </si>
  <si>
    <t>BFH Technik und Informatik TI - Biel</t>
  </si>
  <si>
    <t>BFH Technik und Informatik TI und Architektur, Holz und Bau AHB - Burgdorf</t>
  </si>
  <si>
    <t>BFH Architektur, Holz und Bau AHB - Biel</t>
  </si>
  <si>
    <t>BFH Wirtschaft Bern</t>
  </si>
  <si>
    <t>Hochschule der Künste Bern (HKB), Gestaltung und Kunst</t>
  </si>
  <si>
    <t>Hochschule der Künste Bern (HKB), Musik</t>
  </si>
  <si>
    <t>BFH Hochschule für Agrar-, Forst- und Lebensmittelwissenschaften (HAFL)</t>
  </si>
  <si>
    <t>BFH Eidgenössische Hochschule für Sport (EHSM)</t>
  </si>
  <si>
    <t>Hochschule Luzern - Technik &amp; Architektur</t>
  </si>
  <si>
    <t>Hochschule Luzern - Design &amp; Kunst</t>
  </si>
  <si>
    <t>Hochschule Luzern - Soziale Arbeit</t>
  </si>
  <si>
    <t>Hochschule Luzern - Musik</t>
  </si>
  <si>
    <t>FHNW, Standort Olten</t>
  </si>
  <si>
    <t>Hochschule für Architektur, Bau und Geomatik, Standort Muttenz</t>
  </si>
  <si>
    <t>FHNW, Campusbibliothek Brugg-Windisch - Pädagogik, Technik, Wirtschaft</t>
  </si>
  <si>
    <t>FHNW, Pädagogische Hochschule, Standort Basel</t>
  </si>
  <si>
    <t>FHNW, Pädagogische Hochschule, Standort Liestal</t>
  </si>
  <si>
    <t>FHNW, Pädagogische Hochschule, Standort Solothurn</t>
  </si>
  <si>
    <t>FHNW, Hochschule für Soziale Arbeit, Standort Basel</t>
  </si>
  <si>
    <t>Haute Ecole fribourgeoise de travail social</t>
  </si>
  <si>
    <t>Haute école de travail social (HETS) - Genève</t>
  </si>
  <si>
    <t>Haute école de santé (HEDS) - Genève</t>
  </si>
  <si>
    <t>Haute école de santé Vaud (HESAV)</t>
  </si>
  <si>
    <t>Institut et Haute école de la santé La Source</t>
  </si>
  <si>
    <t>Ecole cantonale d'art de Lausanne (ECAL)</t>
  </si>
  <si>
    <t>Haute Ecole du Paysage, d'Ingénierie et d'Architecture de Genève (HEPIA)</t>
  </si>
  <si>
    <t>HES-SO Valais Domaine Sciences de l'ingénieur</t>
  </si>
  <si>
    <t>Haute école Arc – Ingénierie</t>
  </si>
  <si>
    <t>Haute Ecole Arc Conservation - Restauration</t>
  </si>
  <si>
    <t>HES-SO Valais Médiathèque Sociale, Gestion &amp; Tourisme</t>
  </si>
  <si>
    <t>Haute école de musique - Conservatoire de Lausanne</t>
  </si>
  <si>
    <t>Haute école de musique de Genève</t>
  </si>
  <si>
    <t>Haute Ecole ARC Gestion</t>
  </si>
  <si>
    <t>Réseaux de bibliothèques des hautes écoles spécialisées, données 2014</t>
  </si>
  <si>
    <t>BFH Technik und Informatik TI - Biel (inkl. Bibliothek Schweiz. Literaturinstitut)</t>
  </si>
  <si>
    <t>HKB Mediothek</t>
  </si>
  <si>
    <t>HKB Musikbibliothek</t>
  </si>
  <si>
    <t>SUPSI, regroupement de DACD, DSAS, DTI, DSAN et DFA:</t>
  </si>
  <si>
    <t>FHNW, Bibliothek Olten</t>
  </si>
  <si>
    <t>FHNW, Hochschulbibliothek Muttenz</t>
  </si>
  <si>
    <t>FHNW, Campusbibliothek Brugg-Windisch</t>
  </si>
  <si>
    <t>Haute école de travail social Fribourg - HETS-FR</t>
  </si>
  <si>
    <t>Haute école d'ingénierie et d'architecture (HEIA-FR)</t>
  </si>
  <si>
    <t>HES-SO Valais-Wallis Haute Ecole d'Ingénierie</t>
  </si>
  <si>
    <t>Ecole Hôtelière Lausanne</t>
  </si>
  <si>
    <t>Réseaux de bibliothèques des hautes écoles spécialisées, données 2015</t>
  </si>
  <si>
    <t>Manuscrits 
(nombre de mètres linéaires)</t>
  </si>
  <si>
    <t>Journaux et périodiques électroniques disponibles en ligne</t>
  </si>
  <si>
    <t>dont: 
journaux et périodiques électroniques disponibles en ligne sous licence</t>
  </si>
  <si>
    <t>Bases de données disponibles en ligne</t>
  </si>
  <si>
    <t>Ebooks disponibles en ligne</t>
  </si>
  <si>
    <t>Documents audiovisuels digitaux disponibles en ligne</t>
  </si>
  <si>
    <t>Documents numériques individuels disponibles en ligne</t>
  </si>
  <si>
    <t>Visites guidées / cours / formations 
(nombre d'événements)</t>
  </si>
  <si>
    <t>Visites guidées / cours / formations 
(nombre d'heures)</t>
  </si>
  <si>
    <t>Visites guidées / cours / formations 
(nombre de participants)</t>
  </si>
  <si>
    <t>F39a</t>
  </si>
  <si>
    <t>F45a</t>
  </si>
  <si>
    <t>F47a</t>
  </si>
  <si>
    <t>F47b</t>
  </si>
  <si>
    <t>F47c</t>
  </si>
  <si>
    <t>F47d</t>
  </si>
  <si>
    <t>G58a</t>
  </si>
  <si>
    <t>G58b</t>
  </si>
  <si>
    <t>Actualisé le 28.07.2016</t>
  </si>
  <si>
    <t>U5004_106</t>
  </si>
  <si>
    <t>Hochschule Luzern - Wirtschaft</t>
  </si>
  <si>
    <t>Mediathek HGK (FHNW)</t>
  </si>
  <si>
    <t>7’365’794 </t>
  </si>
  <si>
    <t>5'200’311</t>
  </si>
  <si>
    <t>2'165’483</t>
  </si>
  <si>
    <t>1)</t>
  </si>
  <si>
    <t>1) Etant donné que certaines bibliothèques proposent les mêmes titres (p.ex. dans le cadre de communautés d’achat), les titres proposés par les bibliothèques ne peuvent pas être additionnés.</t>
  </si>
  <si>
    <t>Réseaux de bibliothèques des hautes écoles spécialisées, données 2016</t>
  </si>
  <si>
    <t>7'621’644</t>
  </si>
  <si>
    <t>5'560’227</t>
  </si>
  <si>
    <t>2'061’417</t>
  </si>
  <si>
    <t>Actualisé le 25.05.2017</t>
  </si>
  <si>
    <t>Réseaux de bibliothèques des hautes écoles spécialisées, données 2017</t>
  </si>
  <si>
    <t>U5004_107</t>
  </si>
  <si>
    <t>Hochschule Luzern - Informatik</t>
  </si>
  <si>
    <t>FHNW, Mediathek HGK Basel</t>
  </si>
  <si>
    <t xml:space="preserve">2) La HES-SO fournit les données financières de l'ensemble de ses 29 bibliothèques de manière agrégée </t>
  </si>
  <si>
    <t>.</t>
  </si>
  <si>
    <t>FHNW, Bibliothek Campus Muttenz</t>
  </si>
  <si>
    <t>Réseaux de bibliothèques des hautes écoles spécialisées, données 2018</t>
  </si>
  <si>
    <r>
      <rPr>
        <b/>
        <sz val="8"/>
        <rFont val="Arial"/>
        <family val="2"/>
      </rPr>
      <t xml:space="preserve">…   </t>
    </r>
    <r>
      <rPr>
        <sz val="8"/>
        <rFont val="Arial"/>
        <family val="2"/>
      </rPr>
      <t>non-réponse</t>
    </r>
  </si>
  <si>
    <t>Actualisé le 30.07.2019</t>
  </si>
  <si>
    <t>Source : OFS - Statistique suisse des bibliothèques</t>
  </si>
  <si>
    <t>© OFS 2019</t>
  </si>
  <si>
    <t>Renseignements: Office fédéral de la statistique (OFS), Section Politique, Culture, Médias, poku@bfs.admin.ch, tél. 058 463 61 58</t>
  </si>
  <si>
    <r>
      <t>29</t>
    </r>
    <r>
      <rPr>
        <vertAlign val="superscript"/>
        <sz val="8"/>
        <rFont val="Arial"/>
        <family val="2"/>
      </rPr>
      <t>2)</t>
    </r>
  </si>
  <si>
    <t>T 16.02.02.05</t>
  </si>
  <si>
    <t>Bibliothèque des Hautes écoles de santé et de travail social Fribourg (HESS)</t>
  </si>
  <si>
    <t xml:space="preserve">2) La HES-SO fournit les données financières de l'ensemble de ses 27 bibliothèques de manière agrégée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</si>
</sst>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 * #,##0.00_ ;_ * \-#,##0.00_ ;_ * &quot;-&quot;??_ ;_ @_ "/>
    <numFmt numFmtId="165" formatCode="#,##0.0"/>
    <numFmt numFmtId="166" formatCode="0.0"/>
  </numFmts>
  <fonts count="18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 Narrow"/>
      <family val="2"/>
    </font>
    <font>
      <b/>
      <sz val="8"/>
      <name val="Arial Narrow"/>
      <family val="2"/>
    </font>
    <font>
      <sz val="8"/>
      <name val="Arial Narrow"/>
      <family val="2"/>
    </font>
    <font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vertAlign val="superscript"/>
      <sz val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 Narrow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E8EAF7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</borders>
  <cellStyleXfs count="12">
    <xf numFmtId="0" fontId="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  <xf numFmtId="0" fontId="11" fillId="0" borderId="0"/>
    <xf numFmtId="0" fontId="10" fillId="0" borderId="0"/>
    <xf numFmtId="0" fontId="5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5" fillId="0" borderId="0"/>
  </cellStyleXfs>
  <cellXfs count="521">
    <xf numFmtId="0" fontId="0" fillId="0" borderId="0" xfId="0"/>
    <xf numFmtId="0" fontId="12" fillId="3" borderId="0" xfId="0" applyFont="1" applyFill="1"/>
    <xf numFmtId="0" fontId="13" fillId="3" borderId="0" xfId="0" applyFont="1" applyFill="1"/>
    <xf numFmtId="0" fontId="2" fillId="3" borderId="1" xfId="0" applyFont="1" applyFill="1" applyBorder="1"/>
    <xf numFmtId="0" fontId="3" fillId="3" borderId="0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center" vertical="top" wrapText="1"/>
    </xf>
    <xf numFmtId="0" fontId="4" fillId="3" borderId="3" xfId="0" applyFont="1" applyFill="1" applyBorder="1" applyAlignment="1">
      <alignment horizontal="center" vertical="top" wrapText="1"/>
    </xf>
    <xf numFmtId="0" fontId="4" fillId="3" borderId="4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  <xf numFmtId="0" fontId="4" fillId="3" borderId="3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 vertical="top" wrapText="1"/>
    </xf>
    <xf numFmtId="0" fontId="2" fillId="3" borderId="0" xfId="0" applyFont="1" applyFill="1"/>
    <xf numFmtId="0" fontId="2" fillId="3" borderId="5" xfId="0" applyFont="1" applyFill="1" applyBorder="1"/>
    <xf numFmtId="0" fontId="4" fillId="3" borderId="0" xfId="0" applyFont="1" applyFill="1" applyBorder="1"/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 wrapText="1"/>
    </xf>
    <xf numFmtId="3" fontId="3" fillId="3" borderId="8" xfId="1" applyNumberFormat="1" applyFont="1" applyFill="1" applyBorder="1" applyAlignment="1">
      <alignment horizontal="right" vertical="center"/>
    </xf>
    <xf numFmtId="0" fontId="14" fillId="3" borderId="0" xfId="0" applyFont="1" applyFill="1" applyBorder="1"/>
    <xf numFmtId="0" fontId="4" fillId="4" borderId="3" xfId="0" applyFont="1" applyFill="1" applyBorder="1" applyAlignment="1">
      <alignment horizontal="left" vertical="center" wrapText="1"/>
    </xf>
    <xf numFmtId="0" fontId="4" fillId="4" borderId="9" xfId="0" applyFont="1" applyFill="1" applyBorder="1" applyAlignment="1">
      <alignment horizontal="right" vertical="center" wrapText="1"/>
    </xf>
    <xf numFmtId="0" fontId="4" fillId="4" borderId="2" xfId="0" applyFont="1" applyFill="1" applyBorder="1" applyAlignment="1">
      <alignment horizontal="right" vertical="center"/>
    </xf>
    <xf numFmtId="0" fontId="12" fillId="3" borderId="0" xfId="0" applyFont="1" applyFill="1" applyBorder="1"/>
    <xf numFmtId="0" fontId="4" fillId="4" borderId="1" xfId="0" applyFont="1" applyFill="1" applyBorder="1" applyAlignment="1">
      <alignment horizontal="left" vertical="center" wrapText="1"/>
    </xf>
    <xf numFmtId="0" fontId="4" fillId="4" borderId="0" xfId="0" applyFont="1" applyFill="1" applyBorder="1" applyAlignment="1">
      <alignment horizontal="right" vertical="center" wrapText="1"/>
    </xf>
    <xf numFmtId="0" fontId="4" fillId="4" borderId="10" xfId="0" applyFont="1" applyFill="1" applyBorder="1" applyAlignment="1">
      <alignment horizontal="right" vertical="center"/>
    </xf>
    <xf numFmtId="0" fontId="4" fillId="4" borderId="5" xfId="0" applyFont="1" applyFill="1" applyBorder="1" applyAlignment="1">
      <alignment horizontal="left" vertical="center" wrapText="1"/>
    </xf>
    <xf numFmtId="9" fontId="4" fillId="4" borderId="11" xfId="0" applyNumberFormat="1" applyFont="1" applyFill="1" applyBorder="1" applyAlignment="1">
      <alignment horizontal="right" vertical="center" wrapText="1"/>
    </xf>
    <xf numFmtId="9" fontId="4" fillId="4" borderId="12" xfId="9" applyFont="1" applyFill="1" applyBorder="1" applyAlignment="1">
      <alignment horizontal="right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left" vertical="center" wrapText="1"/>
    </xf>
    <xf numFmtId="3" fontId="4" fillId="3" borderId="13" xfId="1" applyNumberFormat="1" applyFont="1" applyFill="1" applyBorder="1" applyAlignment="1">
      <alignment horizontal="right" vertical="center"/>
    </xf>
    <xf numFmtId="165" fontId="4" fillId="3" borderId="13" xfId="1" applyNumberFormat="1" applyFont="1" applyFill="1" applyBorder="1" applyAlignment="1">
      <alignment horizontal="right" vertical="center"/>
    </xf>
    <xf numFmtId="165" fontId="4" fillId="3" borderId="13" xfId="0" applyNumberFormat="1" applyFont="1" applyFill="1" applyBorder="1" applyAlignment="1">
      <alignment horizontal="right" vertical="center"/>
    </xf>
    <xf numFmtId="3" fontId="4" fillId="3" borderId="13" xfId="0" applyNumberFormat="1" applyFont="1" applyFill="1" applyBorder="1" applyAlignment="1">
      <alignment horizontal="right" vertical="center"/>
    </xf>
    <xf numFmtId="0" fontId="4" fillId="3" borderId="15" xfId="0" applyFont="1" applyFill="1" applyBorder="1" applyAlignment="1">
      <alignment horizontal="center" vertical="center"/>
    </xf>
    <xf numFmtId="3" fontId="4" fillId="3" borderId="15" xfId="1" applyNumberFormat="1" applyFont="1" applyFill="1" applyBorder="1" applyAlignment="1">
      <alignment horizontal="right" vertical="center"/>
    </xf>
    <xf numFmtId="165" fontId="4" fillId="3" borderId="15" xfId="1" applyNumberFormat="1" applyFont="1" applyFill="1" applyBorder="1" applyAlignment="1">
      <alignment horizontal="right" vertical="center"/>
    </xf>
    <xf numFmtId="165" fontId="4" fillId="3" borderId="15" xfId="0" applyNumberFormat="1" applyFont="1" applyFill="1" applyBorder="1" applyAlignment="1">
      <alignment horizontal="right" vertical="center"/>
    </xf>
    <xf numFmtId="3" fontId="4" fillId="3" borderId="15" xfId="0" applyNumberFormat="1" applyFont="1" applyFill="1" applyBorder="1" applyAlignment="1">
      <alignment horizontal="right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left" vertical="center" wrapText="1"/>
    </xf>
    <xf numFmtId="3" fontId="4" fillId="3" borderId="16" xfId="1" applyNumberFormat="1" applyFont="1" applyFill="1" applyBorder="1" applyAlignment="1">
      <alignment horizontal="right" vertical="center"/>
    </xf>
    <xf numFmtId="165" fontId="4" fillId="3" borderId="16" xfId="1" applyNumberFormat="1" applyFont="1" applyFill="1" applyBorder="1" applyAlignment="1">
      <alignment horizontal="right" vertical="center"/>
    </xf>
    <xf numFmtId="165" fontId="4" fillId="3" borderId="16" xfId="0" applyNumberFormat="1" applyFont="1" applyFill="1" applyBorder="1" applyAlignment="1">
      <alignment horizontal="right" vertical="center"/>
    </xf>
    <xf numFmtId="3" fontId="4" fillId="3" borderId="16" xfId="0" applyNumberFormat="1" applyFont="1" applyFill="1" applyBorder="1" applyAlignment="1">
      <alignment horizontal="right" vertical="center"/>
    </xf>
    <xf numFmtId="0" fontId="4" fillId="3" borderId="0" xfId="0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left"/>
    </xf>
    <xf numFmtId="0" fontId="4" fillId="3" borderId="1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left" vertical="center" wrapText="1"/>
    </xf>
    <xf numFmtId="0" fontId="4" fillId="3" borderId="20" xfId="0" applyFont="1" applyFill="1" applyBorder="1" applyAlignment="1">
      <alignment horizontal="left" vertical="center" wrapText="1"/>
    </xf>
    <xf numFmtId="3" fontId="4" fillId="3" borderId="18" xfId="1" applyNumberFormat="1" applyFont="1" applyFill="1" applyBorder="1" applyAlignment="1">
      <alignment horizontal="right" vertical="center"/>
    </xf>
    <xf numFmtId="165" fontId="4" fillId="3" borderId="18" xfId="1" applyNumberFormat="1" applyFont="1" applyFill="1" applyBorder="1" applyAlignment="1">
      <alignment horizontal="right" vertical="center"/>
    </xf>
    <xf numFmtId="165" fontId="4" fillId="3" borderId="18" xfId="0" applyNumberFormat="1" applyFont="1" applyFill="1" applyBorder="1" applyAlignment="1">
      <alignment horizontal="right" vertical="center"/>
    </xf>
    <xf numFmtId="3" fontId="4" fillId="3" borderId="18" xfId="0" applyNumberFormat="1" applyFont="1" applyFill="1" applyBorder="1" applyAlignment="1">
      <alignment horizontal="right" vertical="center"/>
    </xf>
    <xf numFmtId="0" fontId="4" fillId="3" borderId="1" xfId="0" applyFont="1" applyFill="1" applyBorder="1" applyAlignment="1">
      <alignment horizontal="left" vertical="center" wrapText="1"/>
    </xf>
    <xf numFmtId="0" fontId="4" fillId="4" borderId="4" xfId="0" applyFont="1" applyFill="1" applyBorder="1" applyAlignment="1">
      <alignment horizontal="left" vertical="center" wrapText="1"/>
    </xf>
    <xf numFmtId="0" fontId="4" fillId="3" borderId="10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 wrapText="1"/>
    </xf>
    <xf numFmtId="3" fontId="3" fillId="4" borderId="4" xfId="0" applyNumberFormat="1" applyFont="1" applyFill="1" applyBorder="1" applyAlignment="1">
      <alignment horizontal="right" vertical="center" wrapText="1"/>
    </xf>
    <xf numFmtId="165" fontId="3" fillId="4" borderId="4" xfId="0" applyNumberFormat="1" applyFont="1" applyFill="1" applyBorder="1" applyAlignment="1">
      <alignment horizontal="right" vertical="center" wrapText="1"/>
    </xf>
    <xf numFmtId="0" fontId="4" fillId="4" borderId="21" xfId="0" applyFont="1" applyFill="1" applyBorder="1" applyAlignment="1">
      <alignment horizontal="right" vertical="center" wrapText="1"/>
    </xf>
    <xf numFmtId="0" fontId="4" fillId="3" borderId="2" xfId="0" applyFont="1" applyFill="1" applyBorder="1" applyAlignment="1">
      <alignment horizontal="center" vertical="center" wrapText="1"/>
    </xf>
    <xf numFmtId="3" fontId="4" fillId="2" borderId="0" xfId="0" applyNumberFormat="1" applyFont="1" applyFill="1" applyBorder="1" applyAlignment="1">
      <alignment horizontal="left"/>
    </xf>
    <xf numFmtId="1" fontId="4" fillId="2" borderId="21" xfId="0" applyNumberFormat="1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 vertical="center" wrapText="1"/>
    </xf>
    <xf numFmtId="1" fontId="4" fillId="2" borderId="18" xfId="0" applyNumberFormat="1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22" xfId="0" applyFont="1" applyFill="1" applyBorder="1" applyAlignment="1">
      <alignment horizontal="left" vertical="center" wrapText="1"/>
    </xf>
    <xf numFmtId="0" fontId="4" fillId="3" borderId="23" xfId="0" applyFont="1" applyFill="1" applyBorder="1" applyAlignment="1">
      <alignment horizontal="left" vertical="center" wrapText="1"/>
    </xf>
    <xf numFmtId="0" fontId="4" fillId="3" borderId="23" xfId="0" applyFont="1" applyFill="1" applyBorder="1" applyAlignment="1">
      <alignment horizontal="center" vertical="center" wrapText="1"/>
    </xf>
    <xf numFmtId="0" fontId="4" fillId="3" borderId="24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wrapText="1"/>
    </xf>
    <xf numFmtId="0" fontId="4" fillId="3" borderId="22" xfId="0" applyFont="1" applyFill="1" applyBorder="1" applyAlignment="1">
      <alignment horizontal="center" vertical="center" wrapText="1"/>
    </xf>
    <xf numFmtId="3" fontId="4" fillId="3" borderId="25" xfId="1" applyNumberFormat="1" applyFont="1" applyFill="1" applyBorder="1" applyAlignment="1">
      <alignment horizontal="right" vertical="center"/>
    </xf>
    <xf numFmtId="165" fontId="4" fillId="3" borderId="25" xfId="1" applyNumberFormat="1" applyFont="1" applyFill="1" applyBorder="1" applyAlignment="1">
      <alignment horizontal="right" vertical="center"/>
    </xf>
    <xf numFmtId="165" fontId="4" fillId="3" borderId="25" xfId="0" applyNumberFormat="1" applyFont="1" applyFill="1" applyBorder="1" applyAlignment="1">
      <alignment horizontal="right" vertical="center"/>
    </xf>
    <xf numFmtId="3" fontId="4" fillId="3" borderId="25" xfId="0" applyNumberFormat="1" applyFont="1" applyFill="1" applyBorder="1" applyAlignment="1">
      <alignment horizontal="right" vertical="center"/>
    </xf>
    <xf numFmtId="0" fontId="4" fillId="3" borderId="18" xfId="0" applyFont="1" applyFill="1" applyBorder="1" applyAlignment="1">
      <alignment horizontal="right" vertical="center"/>
    </xf>
    <xf numFmtId="0" fontId="4" fillId="3" borderId="19" xfId="0" applyFont="1" applyFill="1" applyBorder="1" applyAlignment="1">
      <alignment horizontal="right" vertical="center" wrapText="1"/>
    </xf>
    <xf numFmtId="0" fontId="4" fillId="3" borderId="1" xfId="0" applyFont="1" applyFill="1" applyBorder="1" applyAlignment="1">
      <alignment horizontal="center" vertical="center"/>
    </xf>
    <xf numFmtId="9" fontId="4" fillId="4" borderId="26" xfId="0" applyNumberFormat="1" applyFont="1" applyFill="1" applyBorder="1" applyAlignment="1">
      <alignment horizontal="right" vertical="center" wrapText="1"/>
    </xf>
    <xf numFmtId="0" fontId="4" fillId="4" borderId="4" xfId="0" applyFont="1" applyFill="1" applyBorder="1" applyAlignment="1">
      <alignment horizontal="right" vertical="center" wrapText="1"/>
    </xf>
    <xf numFmtId="9" fontId="4" fillId="4" borderId="21" xfId="0" applyNumberFormat="1" applyFont="1" applyFill="1" applyBorder="1" applyAlignment="1">
      <alignment horizontal="right" vertical="center" wrapText="1"/>
    </xf>
    <xf numFmtId="10" fontId="4" fillId="3" borderId="20" xfId="0" applyNumberFormat="1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left" vertical="center" wrapText="1"/>
    </xf>
    <xf numFmtId="3" fontId="4" fillId="3" borderId="10" xfId="1" applyNumberFormat="1" applyFont="1" applyFill="1" applyBorder="1" applyAlignment="1">
      <alignment horizontal="right" vertical="center"/>
    </xf>
    <xf numFmtId="165" fontId="4" fillId="3" borderId="10" xfId="1" applyNumberFormat="1" applyFont="1" applyFill="1" applyBorder="1" applyAlignment="1">
      <alignment horizontal="right" vertical="center"/>
    </xf>
    <xf numFmtId="165" fontId="4" fillId="3" borderId="10" xfId="0" applyNumberFormat="1" applyFont="1" applyFill="1" applyBorder="1" applyAlignment="1">
      <alignment horizontal="right" vertical="center"/>
    </xf>
    <xf numFmtId="3" fontId="4" fillId="3" borderId="10" xfId="0" applyNumberFormat="1" applyFont="1" applyFill="1" applyBorder="1" applyAlignment="1">
      <alignment horizontal="right" vertical="center"/>
    </xf>
    <xf numFmtId="9" fontId="4" fillId="4" borderId="12" xfId="0" applyNumberFormat="1" applyFont="1" applyFill="1" applyBorder="1" applyAlignment="1">
      <alignment horizontal="right" vertical="center" wrapText="1"/>
    </xf>
    <xf numFmtId="0" fontId="4" fillId="4" borderId="2" xfId="0" applyFont="1" applyFill="1" applyBorder="1" applyAlignment="1">
      <alignment horizontal="right" vertical="center" wrapText="1"/>
    </xf>
    <xf numFmtId="166" fontId="4" fillId="4" borderId="21" xfId="0" applyNumberFormat="1" applyFont="1" applyFill="1" applyBorder="1" applyAlignment="1">
      <alignment horizontal="right" vertical="center" wrapText="1"/>
    </xf>
    <xf numFmtId="166" fontId="4" fillId="4" borderId="2" xfId="0" applyNumberFormat="1" applyFont="1" applyFill="1" applyBorder="1" applyAlignment="1">
      <alignment horizontal="right" vertical="center" wrapText="1"/>
    </xf>
    <xf numFmtId="1" fontId="4" fillId="4" borderId="21" xfId="0" applyNumberFormat="1" applyFont="1" applyFill="1" applyBorder="1" applyAlignment="1">
      <alignment horizontal="right" vertical="center" wrapText="1"/>
    </xf>
    <xf numFmtId="0" fontId="4" fillId="3" borderId="19" xfId="0" applyFont="1" applyFill="1" applyBorder="1" applyAlignment="1">
      <alignment vertical="center" wrapText="1"/>
    </xf>
    <xf numFmtId="0" fontId="4" fillId="3" borderId="19" xfId="0" applyFont="1" applyFill="1" applyBorder="1" applyAlignment="1">
      <alignment wrapText="1"/>
    </xf>
    <xf numFmtId="0" fontId="4" fillId="3" borderId="20" xfId="0" applyFont="1" applyFill="1" applyBorder="1" applyAlignment="1">
      <alignment wrapText="1"/>
    </xf>
    <xf numFmtId="3" fontId="3" fillId="3" borderId="7" xfId="0" applyNumberFormat="1" applyFont="1" applyFill="1" applyBorder="1" applyAlignment="1">
      <alignment horizontal="left" vertical="center" wrapText="1"/>
    </xf>
    <xf numFmtId="3" fontId="4" fillId="4" borderId="21" xfId="0" applyNumberFormat="1" applyFont="1" applyFill="1" applyBorder="1" applyAlignment="1">
      <alignment horizontal="right" vertical="center" wrapText="1"/>
    </xf>
    <xf numFmtId="1" fontId="4" fillId="4" borderId="2" xfId="0" applyNumberFormat="1" applyFont="1" applyFill="1" applyBorder="1" applyAlignment="1">
      <alignment horizontal="right" vertical="center"/>
    </xf>
    <xf numFmtId="0" fontId="4" fillId="3" borderId="2" xfId="0" applyFont="1" applyFill="1" applyBorder="1" applyAlignment="1">
      <alignment horizontal="center" vertical="center" wrapText="1"/>
    </xf>
    <xf numFmtId="0" fontId="12" fillId="3" borderId="0" xfId="8" applyFont="1" applyFill="1"/>
    <xf numFmtId="0" fontId="13" fillId="3" borderId="0" xfId="8" applyFont="1" applyFill="1"/>
    <xf numFmtId="0" fontId="2" fillId="3" borderId="1" xfId="8" applyFont="1" applyFill="1" applyBorder="1"/>
    <xf numFmtId="0" fontId="3" fillId="3" borderId="0" xfId="8" applyFont="1" applyFill="1" applyBorder="1" applyAlignment="1">
      <alignment horizontal="left"/>
    </xf>
    <xf numFmtId="0" fontId="3" fillId="3" borderId="21" xfId="8" applyFont="1" applyFill="1" applyBorder="1" applyAlignment="1">
      <alignment horizontal="left"/>
    </xf>
    <xf numFmtId="0" fontId="4" fillId="3" borderId="2" xfId="8" applyFont="1" applyFill="1" applyBorder="1" applyAlignment="1">
      <alignment horizontal="center" vertical="top" wrapText="1"/>
    </xf>
    <xf numFmtId="0" fontId="4" fillId="3" borderId="3" xfId="8" applyFont="1" applyFill="1" applyBorder="1" applyAlignment="1">
      <alignment horizontal="center" vertical="top" wrapText="1"/>
    </xf>
    <xf numFmtId="0" fontId="4" fillId="3" borderId="4" xfId="8" applyFont="1" applyFill="1" applyBorder="1" applyAlignment="1">
      <alignment horizontal="center" wrapText="1"/>
    </xf>
    <xf numFmtId="0" fontId="4" fillId="3" borderId="2" xfId="8" applyFont="1" applyFill="1" applyBorder="1" applyAlignment="1">
      <alignment horizontal="center" wrapText="1"/>
    </xf>
    <xf numFmtId="0" fontId="4" fillId="3" borderId="3" xfId="8" applyFont="1" applyFill="1" applyBorder="1" applyAlignment="1">
      <alignment horizontal="center" wrapText="1"/>
    </xf>
    <xf numFmtId="0" fontId="4" fillId="3" borderId="4" xfId="8" applyFont="1" applyFill="1" applyBorder="1" applyAlignment="1">
      <alignment horizontal="center" vertical="top" wrapText="1"/>
    </xf>
    <xf numFmtId="0" fontId="2" fillId="3" borderId="0" xfId="8" applyFont="1" applyFill="1"/>
    <xf numFmtId="0" fontId="2" fillId="3" borderId="5" xfId="8" applyFont="1" applyFill="1" applyBorder="1"/>
    <xf numFmtId="0" fontId="4" fillId="3" borderId="0" xfId="8" applyFont="1" applyFill="1" applyBorder="1"/>
    <xf numFmtId="0" fontId="4" fillId="3" borderId="21" xfId="8" applyFont="1" applyFill="1" applyBorder="1"/>
    <xf numFmtId="0" fontId="4" fillId="3" borderId="2" xfId="8" applyFont="1" applyFill="1" applyBorder="1" applyAlignment="1">
      <alignment horizontal="center" vertical="center"/>
    </xf>
    <xf numFmtId="0" fontId="4" fillId="3" borderId="3" xfId="8" applyFont="1" applyFill="1" applyBorder="1" applyAlignment="1">
      <alignment horizontal="center" vertical="center"/>
    </xf>
    <xf numFmtId="0" fontId="4" fillId="3" borderId="2" xfId="8" applyFont="1" applyFill="1" applyBorder="1" applyAlignment="1">
      <alignment horizontal="center" vertical="center" wrapText="1"/>
    </xf>
    <xf numFmtId="0" fontId="4" fillId="3" borderId="4" xfId="8" applyFont="1" applyFill="1" applyBorder="1" applyAlignment="1">
      <alignment horizontal="center" vertical="center"/>
    </xf>
    <xf numFmtId="0" fontId="3" fillId="3" borderId="6" xfId="8" applyFont="1" applyFill="1" applyBorder="1" applyAlignment="1">
      <alignment horizontal="left" vertical="center"/>
    </xf>
    <xf numFmtId="0" fontId="3" fillId="3" borderId="27" xfId="8" applyFont="1" applyFill="1" applyBorder="1" applyAlignment="1">
      <alignment horizontal="left" vertical="center" wrapText="1"/>
    </xf>
    <xf numFmtId="3" fontId="3" fillId="3" borderId="8" xfId="3" applyNumberFormat="1" applyFont="1" applyFill="1" applyBorder="1" applyAlignment="1">
      <alignment horizontal="right" vertical="center"/>
    </xf>
    <xf numFmtId="165" fontId="3" fillId="3" borderId="8" xfId="3" applyNumberFormat="1" applyFont="1" applyFill="1" applyBorder="1" applyAlignment="1">
      <alignment horizontal="right" vertical="center"/>
    </xf>
    <xf numFmtId="0" fontId="14" fillId="3" borderId="0" xfId="8" applyFont="1" applyFill="1" applyBorder="1"/>
    <xf numFmtId="0" fontId="4" fillId="4" borderId="3" xfId="8" applyFont="1" applyFill="1" applyBorder="1" applyAlignment="1">
      <alignment horizontal="left" vertical="center"/>
    </xf>
    <xf numFmtId="0" fontId="4" fillId="4" borderId="4" xfId="8" applyFont="1" applyFill="1" applyBorder="1" applyAlignment="1">
      <alignment horizontal="right" vertical="center" wrapText="1"/>
    </xf>
    <xf numFmtId="0" fontId="4" fillId="4" borderId="2" xfId="8" applyFont="1" applyFill="1" applyBorder="1" applyAlignment="1">
      <alignment horizontal="right" vertical="center"/>
    </xf>
    <xf numFmtId="0" fontId="12" fillId="3" borderId="0" xfId="8" applyFont="1" applyFill="1" applyBorder="1"/>
    <xf numFmtId="0" fontId="4" fillId="4" borderId="1" xfId="8" applyFont="1" applyFill="1" applyBorder="1" applyAlignment="1">
      <alignment horizontal="left" vertical="center"/>
    </xf>
    <xf numFmtId="0" fontId="4" fillId="4" borderId="21" xfId="8" applyFont="1" applyFill="1" applyBorder="1" applyAlignment="1">
      <alignment horizontal="right" vertical="center" wrapText="1"/>
    </xf>
    <xf numFmtId="0" fontId="4" fillId="4" borderId="10" xfId="8" applyFont="1" applyFill="1" applyBorder="1" applyAlignment="1">
      <alignment horizontal="right" vertical="center"/>
    </xf>
    <xf numFmtId="0" fontId="4" fillId="4" borderId="5" xfId="8" applyFont="1" applyFill="1" applyBorder="1" applyAlignment="1">
      <alignment horizontal="left" vertical="center"/>
    </xf>
    <xf numFmtId="9" fontId="4" fillId="4" borderId="26" xfId="8" applyNumberFormat="1" applyFont="1" applyFill="1" applyBorder="1" applyAlignment="1">
      <alignment horizontal="right" vertical="center" wrapText="1"/>
    </xf>
    <xf numFmtId="9" fontId="4" fillId="4" borderId="12" xfId="10" applyFont="1" applyFill="1" applyBorder="1" applyAlignment="1">
      <alignment horizontal="right" vertical="center"/>
    </xf>
    <xf numFmtId="0" fontId="4" fillId="3" borderId="13" xfId="8" applyFont="1" applyFill="1" applyBorder="1" applyAlignment="1">
      <alignment horizontal="center" vertical="center"/>
    </xf>
    <xf numFmtId="0" fontId="4" fillId="3" borderId="22" xfId="8" applyFont="1" applyFill="1" applyBorder="1" applyAlignment="1">
      <alignment horizontal="left" vertical="center"/>
    </xf>
    <xf numFmtId="0" fontId="4" fillId="3" borderId="28" xfId="8" applyFont="1" applyFill="1" applyBorder="1" applyAlignment="1">
      <alignment horizontal="left" vertical="center" wrapText="1"/>
    </xf>
    <xf numFmtId="3" fontId="4" fillId="3" borderId="13" xfId="3" applyNumberFormat="1" applyFont="1" applyFill="1" applyBorder="1" applyAlignment="1">
      <alignment horizontal="right" vertical="center"/>
    </xf>
    <xf numFmtId="165" fontId="4" fillId="3" borderId="13" xfId="3" applyNumberFormat="1" applyFont="1" applyFill="1" applyBorder="1" applyAlignment="1">
      <alignment horizontal="right" vertical="center"/>
    </xf>
    <xf numFmtId="165" fontId="4" fillId="3" borderId="13" xfId="8" applyNumberFormat="1" applyFont="1" applyFill="1" applyBorder="1" applyAlignment="1">
      <alignment horizontal="right" vertical="center"/>
    </xf>
    <xf numFmtId="3" fontId="4" fillId="3" borderId="13" xfId="8" applyNumberFormat="1" applyFont="1" applyFill="1" applyBorder="1" applyAlignment="1">
      <alignment horizontal="right" vertical="center"/>
    </xf>
    <xf numFmtId="0" fontId="4" fillId="3" borderId="15" xfId="8" applyFont="1" applyFill="1" applyBorder="1" applyAlignment="1">
      <alignment horizontal="center" vertical="center"/>
    </xf>
    <xf numFmtId="0" fontId="4" fillId="3" borderId="23" xfId="8" applyFont="1" applyFill="1" applyBorder="1" applyAlignment="1">
      <alignment horizontal="left" vertical="center"/>
    </xf>
    <xf numFmtId="0" fontId="4" fillId="3" borderId="29" xfId="8" applyFont="1" applyFill="1" applyBorder="1" applyAlignment="1">
      <alignment horizontal="left" vertical="center" wrapText="1"/>
    </xf>
    <xf numFmtId="3" fontId="4" fillId="3" borderId="15" xfId="3" applyNumberFormat="1" applyFont="1" applyFill="1" applyBorder="1" applyAlignment="1">
      <alignment horizontal="right" vertical="center"/>
    </xf>
    <xf numFmtId="165" fontId="4" fillId="3" borderId="15" xfId="3" applyNumberFormat="1" applyFont="1" applyFill="1" applyBorder="1" applyAlignment="1">
      <alignment horizontal="right" vertical="center"/>
    </xf>
    <xf numFmtId="165" fontId="4" fillId="3" borderId="15" xfId="8" applyNumberFormat="1" applyFont="1" applyFill="1" applyBorder="1" applyAlignment="1">
      <alignment horizontal="right" vertical="center"/>
    </xf>
    <xf numFmtId="3" fontId="4" fillId="3" borderId="15" xfId="8" applyNumberFormat="1" applyFont="1" applyFill="1" applyBorder="1" applyAlignment="1">
      <alignment horizontal="right" vertical="center"/>
    </xf>
    <xf numFmtId="0" fontId="4" fillId="3" borderId="18" xfId="8" applyFont="1" applyFill="1" applyBorder="1" applyAlignment="1">
      <alignment horizontal="center" vertical="center"/>
    </xf>
    <xf numFmtId="0" fontId="4" fillId="3" borderId="19" xfId="8" applyFont="1" applyFill="1" applyBorder="1" applyAlignment="1">
      <alignment horizontal="left" vertical="center"/>
    </xf>
    <xf numFmtId="0" fontId="4" fillId="3" borderId="30" xfId="8" applyFont="1" applyFill="1" applyBorder="1" applyAlignment="1">
      <alignment horizontal="left" vertical="center" wrapText="1"/>
    </xf>
    <xf numFmtId="3" fontId="4" fillId="3" borderId="18" xfId="3" applyNumberFormat="1" applyFont="1" applyFill="1" applyBorder="1" applyAlignment="1">
      <alignment horizontal="right" vertical="center"/>
    </xf>
    <xf numFmtId="165" fontId="4" fillId="3" borderId="18" xfId="3" applyNumberFormat="1" applyFont="1" applyFill="1" applyBorder="1" applyAlignment="1">
      <alignment horizontal="right" vertical="center"/>
    </xf>
    <xf numFmtId="165" fontId="4" fillId="3" borderId="18" xfId="8" applyNumberFormat="1" applyFont="1" applyFill="1" applyBorder="1" applyAlignment="1">
      <alignment horizontal="right" vertical="center"/>
    </xf>
    <xf numFmtId="3" fontId="4" fillId="3" borderId="18" xfId="8" applyNumberFormat="1" applyFont="1" applyFill="1" applyBorder="1" applyAlignment="1">
      <alignment horizontal="right" vertical="center"/>
    </xf>
    <xf numFmtId="0" fontId="4" fillId="3" borderId="16" xfId="8" applyFont="1" applyFill="1" applyBorder="1" applyAlignment="1">
      <alignment horizontal="center" vertical="center"/>
    </xf>
    <xf numFmtId="0" fontId="4" fillId="3" borderId="24" xfId="8" applyFont="1" applyFill="1" applyBorder="1" applyAlignment="1">
      <alignment horizontal="left" vertical="center"/>
    </xf>
    <xf numFmtId="0" fontId="4" fillId="3" borderId="31" xfId="8" applyFont="1" applyFill="1" applyBorder="1" applyAlignment="1">
      <alignment horizontal="left" vertical="center" wrapText="1"/>
    </xf>
    <xf numFmtId="3" fontId="4" fillId="3" borderId="16" xfId="3" applyNumberFormat="1" applyFont="1" applyFill="1" applyBorder="1" applyAlignment="1">
      <alignment horizontal="right" vertical="center"/>
    </xf>
    <xf numFmtId="165" fontId="4" fillId="3" borderId="16" xfId="3" applyNumberFormat="1" applyFont="1" applyFill="1" applyBorder="1" applyAlignment="1">
      <alignment horizontal="right" vertical="center"/>
    </xf>
    <xf numFmtId="165" fontId="4" fillId="3" borderId="16" xfId="8" applyNumberFormat="1" applyFont="1" applyFill="1" applyBorder="1" applyAlignment="1">
      <alignment horizontal="right" vertical="center"/>
    </xf>
    <xf numFmtId="3" fontId="4" fillId="3" borderId="16" xfId="8" applyNumberFormat="1" applyFont="1" applyFill="1" applyBorder="1" applyAlignment="1">
      <alignment horizontal="right" vertical="center"/>
    </xf>
    <xf numFmtId="0" fontId="3" fillId="4" borderId="3" xfId="8" applyFont="1" applyFill="1" applyBorder="1" applyAlignment="1">
      <alignment horizontal="left" vertical="center"/>
    </xf>
    <xf numFmtId="0" fontId="4" fillId="4" borderId="4" xfId="8" applyFont="1" applyFill="1" applyBorder="1" applyAlignment="1">
      <alignment horizontal="left" vertical="center" wrapText="1"/>
    </xf>
    <xf numFmtId="3" fontId="3" fillId="4" borderId="4" xfId="8" applyNumberFormat="1" applyFont="1" applyFill="1" applyBorder="1" applyAlignment="1">
      <alignment horizontal="right" vertical="center" wrapText="1"/>
    </xf>
    <xf numFmtId="165" fontId="3" fillId="4" borderId="4" xfId="8" applyNumberFormat="1" applyFont="1" applyFill="1" applyBorder="1" applyAlignment="1">
      <alignment horizontal="right" vertical="center" wrapText="1"/>
    </xf>
    <xf numFmtId="0" fontId="4" fillId="3" borderId="10" xfId="8" applyFont="1" applyFill="1" applyBorder="1" applyAlignment="1">
      <alignment horizontal="center" vertical="center"/>
    </xf>
    <xf numFmtId="0" fontId="4" fillId="3" borderId="12" xfId="8" applyFont="1" applyFill="1" applyBorder="1" applyAlignment="1">
      <alignment horizontal="center" vertical="center"/>
    </xf>
    <xf numFmtId="0" fontId="4" fillId="3" borderId="19" xfId="8" applyFont="1" applyFill="1" applyBorder="1" applyAlignment="1">
      <alignment horizontal="center" vertical="center" wrapText="1"/>
    </xf>
    <xf numFmtId="0" fontId="4" fillId="3" borderId="19" xfId="8" applyFont="1" applyFill="1" applyBorder="1" applyAlignment="1">
      <alignment horizontal="right" vertical="center" wrapText="1"/>
    </xf>
    <xf numFmtId="0" fontId="4" fillId="3" borderId="1" xfId="8" applyFont="1" applyFill="1" applyBorder="1" applyAlignment="1">
      <alignment horizontal="left" vertical="center"/>
    </xf>
    <xf numFmtId="3" fontId="3" fillId="4" borderId="4" xfId="8" applyNumberFormat="1" applyFont="1" applyFill="1" applyBorder="1" applyAlignment="1">
      <alignment vertical="center" wrapText="1"/>
    </xf>
    <xf numFmtId="165" fontId="3" fillId="4" borderId="4" xfId="8" applyNumberFormat="1" applyFont="1" applyFill="1" applyBorder="1" applyAlignment="1">
      <alignment vertical="center" wrapText="1"/>
    </xf>
    <xf numFmtId="0" fontId="4" fillId="4" borderId="21" xfId="8" applyFont="1" applyFill="1" applyBorder="1" applyAlignment="1">
      <alignment vertical="center" wrapText="1"/>
    </xf>
    <xf numFmtId="9" fontId="4" fillId="4" borderId="26" xfId="8" applyNumberFormat="1" applyFont="1" applyFill="1" applyBorder="1" applyAlignment="1">
      <alignment vertical="center" wrapText="1"/>
    </xf>
    <xf numFmtId="0" fontId="4" fillId="3" borderId="0" xfId="8" applyFont="1" applyFill="1" applyBorder="1" applyAlignment="1">
      <alignment horizontal="left" vertical="center"/>
    </xf>
    <xf numFmtId="0" fontId="4" fillId="3" borderId="0" xfId="8" applyFont="1" applyFill="1" applyBorder="1" applyAlignment="1">
      <alignment horizontal="left" vertical="center" wrapText="1"/>
    </xf>
    <xf numFmtId="0" fontId="4" fillId="3" borderId="0" xfId="8" applyFont="1" applyFill="1" applyBorder="1" applyAlignment="1">
      <alignment horizontal="left"/>
    </xf>
    <xf numFmtId="0" fontId="4" fillId="3" borderId="0" xfId="8" applyNumberFormat="1" applyFont="1" applyFill="1" applyBorder="1" applyAlignment="1">
      <alignment horizontal="left"/>
    </xf>
    <xf numFmtId="0" fontId="4" fillId="0" borderId="10" xfId="8" applyFont="1" applyFill="1" applyBorder="1" applyAlignment="1">
      <alignment horizontal="center" vertical="center"/>
    </xf>
    <xf numFmtId="0" fontId="4" fillId="0" borderId="1" xfId="8" applyFont="1" applyFill="1" applyBorder="1" applyAlignment="1">
      <alignment horizontal="left" vertical="center"/>
    </xf>
    <xf numFmtId="9" fontId="4" fillId="0" borderId="21" xfId="8" applyNumberFormat="1" applyFont="1" applyFill="1" applyBorder="1" applyAlignment="1">
      <alignment horizontal="right" vertical="center" wrapText="1"/>
    </xf>
    <xf numFmtId="0" fontId="12" fillId="0" borderId="13" xfId="8" applyFont="1" applyFill="1" applyBorder="1"/>
    <xf numFmtId="0" fontId="12" fillId="0" borderId="0" xfId="8" applyFont="1" applyFill="1" applyBorder="1"/>
    <xf numFmtId="0" fontId="4" fillId="3" borderId="28" xfId="8" applyNumberFormat="1" applyFont="1" applyFill="1" applyBorder="1" applyAlignment="1">
      <alignment horizontal="right" vertical="center" wrapText="1"/>
    </xf>
    <xf numFmtId="0" fontId="4" fillId="3" borderId="13" xfId="3" applyNumberFormat="1" applyFont="1" applyFill="1" applyBorder="1" applyAlignment="1">
      <alignment horizontal="right" vertical="center"/>
    </xf>
    <xf numFmtId="0" fontId="4" fillId="3" borderId="13" xfId="8" applyNumberFormat="1" applyFont="1" applyFill="1" applyBorder="1" applyAlignment="1">
      <alignment horizontal="right" vertical="center"/>
    </xf>
    <xf numFmtId="0" fontId="4" fillId="3" borderId="29" xfId="8" applyNumberFormat="1" applyFont="1" applyFill="1" applyBorder="1" applyAlignment="1">
      <alignment horizontal="right" vertical="center" wrapText="1"/>
    </xf>
    <xf numFmtId="0" fontId="4" fillId="3" borderId="15" xfId="3" applyNumberFormat="1" applyFont="1" applyFill="1" applyBorder="1" applyAlignment="1">
      <alignment horizontal="right" vertical="center"/>
    </xf>
    <xf numFmtId="0" fontId="4" fillId="3" borderId="15" xfId="8" applyNumberFormat="1" applyFont="1" applyFill="1" applyBorder="1" applyAlignment="1">
      <alignment horizontal="right" vertical="center"/>
    </xf>
    <xf numFmtId="0" fontId="4" fillId="3" borderId="30" xfId="8" applyNumberFormat="1" applyFont="1" applyFill="1" applyBorder="1" applyAlignment="1">
      <alignment horizontal="right" vertical="center" wrapText="1"/>
    </xf>
    <xf numFmtId="0" fontId="4" fillId="3" borderId="18" xfId="3" applyNumberFormat="1" applyFont="1" applyFill="1" applyBorder="1" applyAlignment="1">
      <alignment horizontal="right" vertical="center"/>
    </xf>
    <xf numFmtId="0" fontId="4" fillId="3" borderId="18" xfId="8" applyNumberFormat="1" applyFont="1" applyFill="1" applyBorder="1" applyAlignment="1">
      <alignment horizontal="right" vertical="center"/>
    </xf>
    <xf numFmtId="0" fontId="4" fillId="3" borderId="31" xfId="8" applyNumberFormat="1" applyFont="1" applyFill="1" applyBorder="1" applyAlignment="1">
      <alignment horizontal="right" vertical="center" wrapText="1"/>
    </xf>
    <xf numFmtId="0" fontId="4" fillId="3" borderId="16" xfId="3" applyNumberFormat="1" applyFont="1" applyFill="1" applyBorder="1" applyAlignment="1">
      <alignment horizontal="right" vertical="center"/>
    </xf>
    <xf numFmtId="0" fontId="4" fillId="3" borderId="16" xfId="8" applyNumberFormat="1" applyFont="1" applyFill="1" applyBorder="1" applyAlignment="1">
      <alignment horizontal="right" vertical="center"/>
    </xf>
    <xf numFmtId="0" fontId="4" fillId="4" borderId="4" xfId="8" applyFont="1" applyFill="1" applyBorder="1" applyAlignment="1">
      <alignment vertical="center" wrapText="1"/>
    </xf>
    <xf numFmtId="3" fontId="4" fillId="4" borderId="4" xfId="8" applyNumberFormat="1" applyFont="1" applyFill="1" applyBorder="1" applyAlignment="1">
      <alignment vertical="center" wrapText="1"/>
    </xf>
    <xf numFmtId="1" fontId="4" fillId="4" borderId="21" xfId="8" applyNumberFormat="1" applyFont="1" applyFill="1" applyBorder="1" applyAlignment="1">
      <alignment horizontal="right" vertical="center" wrapText="1"/>
    </xf>
    <xf numFmtId="0" fontId="4" fillId="0" borderId="13" xfId="8" applyFont="1" applyFill="1" applyBorder="1" applyAlignment="1">
      <alignment horizontal="center" vertical="center"/>
    </xf>
    <xf numFmtId="0" fontId="4" fillId="0" borderId="22" xfId="8" applyFont="1" applyFill="1" applyBorder="1" applyAlignment="1">
      <alignment horizontal="left" vertical="center"/>
    </xf>
    <xf numFmtId="9" fontId="4" fillId="0" borderId="28" xfId="8" applyNumberFormat="1" applyFont="1" applyFill="1" applyBorder="1" applyAlignment="1">
      <alignment horizontal="right" vertical="center" wrapText="1"/>
    </xf>
    <xf numFmtId="9" fontId="4" fillId="0" borderId="13" xfId="8" applyNumberFormat="1" applyFont="1" applyFill="1" applyBorder="1" applyAlignment="1">
      <alignment horizontal="right" vertical="center" wrapText="1"/>
    </xf>
    <xf numFmtId="0" fontId="4" fillId="0" borderId="2" xfId="8" applyFont="1" applyFill="1" applyBorder="1" applyAlignment="1">
      <alignment horizontal="center" vertical="center"/>
    </xf>
    <xf numFmtId="0" fontId="4" fillId="0" borderId="3" xfId="8" applyFont="1" applyFill="1" applyBorder="1" applyAlignment="1">
      <alignment horizontal="center" vertical="center"/>
    </xf>
    <xf numFmtId="0" fontId="4" fillId="0" borderId="2" xfId="8" applyFont="1" applyFill="1" applyBorder="1" applyAlignment="1">
      <alignment horizontal="center" vertical="center" wrapText="1"/>
    </xf>
    <xf numFmtId="0" fontId="4" fillId="0" borderId="4" xfId="8" applyFont="1" applyFill="1" applyBorder="1" applyAlignment="1">
      <alignment horizontal="center" vertical="center"/>
    </xf>
    <xf numFmtId="165" fontId="3" fillId="3" borderId="8" xfId="1" applyNumberFormat="1" applyFont="1" applyFill="1" applyBorder="1" applyAlignment="1">
      <alignment horizontal="right" vertical="center"/>
    </xf>
    <xf numFmtId="0" fontId="4" fillId="3" borderId="2" xfId="8" applyFont="1" applyFill="1" applyBorder="1" applyAlignment="1">
      <alignment horizontal="center" vertical="center" wrapText="1"/>
    </xf>
    <xf numFmtId="0" fontId="4" fillId="3" borderId="4" xfId="8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2" fillId="3" borderId="0" xfId="8" applyFont="1" applyFill="1" applyBorder="1" applyAlignment="1">
      <alignment horizontal="right"/>
    </xf>
    <xf numFmtId="3" fontId="3" fillId="0" borderId="8" xfId="3" applyNumberFormat="1" applyFont="1" applyFill="1" applyBorder="1" applyAlignment="1">
      <alignment horizontal="right" vertical="center"/>
    </xf>
    <xf numFmtId="3" fontId="12" fillId="3" borderId="0" xfId="8" applyNumberFormat="1" applyFont="1" applyFill="1"/>
    <xf numFmtId="3" fontId="13" fillId="3" borderId="0" xfId="8" applyNumberFormat="1" applyFont="1" applyFill="1"/>
    <xf numFmtId="1" fontId="13" fillId="3" borderId="0" xfId="8" applyNumberFormat="1" applyFont="1" applyFill="1"/>
    <xf numFmtId="0" fontId="12" fillId="3" borderId="0" xfId="4" applyFont="1" applyFill="1"/>
    <xf numFmtId="0" fontId="13" fillId="3" borderId="0" xfId="4" applyFont="1" applyFill="1"/>
    <xf numFmtId="0" fontId="7" fillId="3" borderId="1" xfId="4" applyFont="1" applyFill="1" applyBorder="1"/>
    <xf numFmtId="3" fontId="8" fillId="3" borderId="0" xfId="4" applyNumberFormat="1" applyFont="1" applyFill="1" applyBorder="1" applyAlignment="1">
      <alignment horizontal="left"/>
    </xf>
    <xf numFmtId="0" fontId="8" fillId="3" borderId="21" xfId="7" applyFont="1" applyFill="1" applyBorder="1" applyAlignment="1">
      <alignment horizontal="left"/>
    </xf>
    <xf numFmtId="0" fontId="2" fillId="3" borderId="0" xfId="4" applyFont="1" applyFill="1"/>
    <xf numFmtId="0" fontId="7" fillId="3" borderId="5" xfId="4" applyFont="1" applyFill="1" applyBorder="1"/>
    <xf numFmtId="0" fontId="7" fillId="3" borderId="0" xfId="4" applyFont="1" applyFill="1" applyBorder="1"/>
    <xf numFmtId="0" fontId="7" fillId="3" borderId="21" xfId="7" applyFont="1" applyFill="1" applyBorder="1"/>
    <xf numFmtId="0" fontId="7" fillId="3" borderId="2" xfId="4" applyFont="1" applyFill="1" applyBorder="1" applyAlignment="1">
      <alignment horizontal="center" vertical="center"/>
    </xf>
    <xf numFmtId="0" fontId="7" fillId="3" borderId="3" xfId="4" applyFont="1" applyFill="1" applyBorder="1" applyAlignment="1">
      <alignment horizontal="center" vertical="center"/>
    </xf>
    <xf numFmtId="0" fontId="7" fillId="3" borderId="2" xfId="4" applyFont="1" applyFill="1" applyBorder="1" applyAlignment="1">
      <alignment horizontal="center" vertical="center" wrapText="1"/>
    </xf>
    <xf numFmtId="0" fontId="7" fillId="3" borderId="4" xfId="4" applyFont="1" applyFill="1" applyBorder="1" applyAlignment="1">
      <alignment horizontal="center" vertical="center"/>
    </xf>
    <xf numFmtId="0" fontId="7" fillId="3" borderId="6" xfId="4" applyFont="1" applyFill="1" applyBorder="1" applyAlignment="1">
      <alignment horizontal="center" vertical="center"/>
    </xf>
    <xf numFmtId="0" fontId="8" fillId="3" borderId="6" xfId="4" applyFont="1" applyFill="1" applyBorder="1" applyAlignment="1">
      <alignment horizontal="left" vertical="center" wrapText="1"/>
    </xf>
    <xf numFmtId="0" fontId="8" fillId="3" borderId="27" xfId="7" applyFont="1" applyFill="1" applyBorder="1" applyAlignment="1">
      <alignment horizontal="left" vertical="center" wrapText="1"/>
    </xf>
    <xf numFmtId="3" fontId="8" fillId="3" borderId="8" xfId="2" applyNumberFormat="1" applyFont="1" applyFill="1" applyBorder="1" applyAlignment="1">
      <alignment horizontal="right" vertical="center"/>
    </xf>
    <xf numFmtId="3" fontId="8" fillId="3" borderId="6" xfId="2" applyNumberFormat="1" applyFont="1" applyFill="1" applyBorder="1" applyAlignment="1">
      <alignment horizontal="right" vertical="center"/>
    </xf>
    <xf numFmtId="0" fontId="14" fillId="3" borderId="0" xfId="4" applyFont="1" applyFill="1" applyBorder="1"/>
    <xf numFmtId="0" fontId="7" fillId="5" borderId="3" xfId="4" applyFont="1" applyFill="1" applyBorder="1" applyAlignment="1">
      <alignment horizontal="left" vertical="center" wrapText="1"/>
    </xf>
    <xf numFmtId="0" fontId="7" fillId="5" borderId="4" xfId="7" applyFont="1" applyFill="1" applyBorder="1" applyAlignment="1">
      <alignment horizontal="right" vertical="center" wrapText="1"/>
    </xf>
    <xf numFmtId="0" fontId="7" fillId="5" borderId="3" xfId="7" applyFont="1" applyFill="1" applyBorder="1" applyAlignment="1">
      <alignment horizontal="right" vertical="center" wrapText="1"/>
    </xf>
    <xf numFmtId="0" fontId="12" fillId="3" borderId="0" xfId="4" applyFont="1" applyFill="1" applyBorder="1"/>
    <xf numFmtId="0" fontId="7" fillId="5" borderId="1" xfId="4" applyFont="1" applyFill="1" applyBorder="1" applyAlignment="1">
      <alignment horizontal="left" vertical="center" wrapText="1"/>
    </xf>
    <xf numFmtId="1" fontId="7" fillId="5" borderId="21" xfId="7" applyNumberFormat="1" applyFont="1" applyFill="1" applyBorder="1" applyAlignment="1">
      <alignment horizontal="right" vertical="center" wrapText="1"/>
    </xf>
    <xf numFmtId="0" fontId="7" fillId="5" borderId="10" xfId="4" applyFont="1" applyFill="1" applyBorder="1" applyAlignment="1">
      <alignment horizontal="right" vertical="center"/>
    </xf>
    <xf numFmtId="0" fontId="7" fillId="5" borderId="1" xfId="4" applyFont="1" applyFill="1" applyBorder="1" applyAlignment="1">
      <alignment horizontal="right" vertical="center"/>
    </xf>
    <xf numFmtId="9" fontId="7" fillId="5" borderId="26" xfId="7" applyNumberFormat="1" applyFont="1" applyFill="1" applyBorder="1" applyAlignment="1">
      <alignment horizontal="right" vertical="center" wrapText="1"/>
    </xf>
    <xf numFmtId="9" fontId="7" fillId="5" borderId="5" xfId="7" applyNumberFormat="1" applyFont="1" applyFill="1" applyBorder="1" applyAlignment="1">
      <alignment horizontal="right" vertical="center" wrapText="1"/>
    </xf>
    <xf numFmtId="0" fontId="7" fillId="3" borderId="13" xfId="4" applyFont="1" applyFill="1" applyBorder="1" applyAlignment="1">
      <alignment horizontal="center" vertical="center"/>
    </xf>
    <xf numFmtId="3" fontId="7" fillId="3" borderId="13" xfId="2" applyNumberFormat="1" applyFont="1" applyFill="1" applyBorder="1" applyAlignment="1">
      <alignment horizontal="right" vertical="center"/>
    </xf>
    <xf numFmtId="165" fontId="7" fillId="3" borderId="13" xfId="2" applyNumberFormat="1" applyFont="1" applyFill="1" applyBorder="1" applyAlignment="1">
      <alignment horizontal="right" vertical="center"/>
    </xf>
    <xf numFmtId="3" fontId="7" fillId="3" borderId="13" xfId="4" applyNumberFormat="1" applyFont="1" applyFill="1" applyBorder="1" applyAlignment="1">
      <alignment horizontal="right" vertical="center"/>
    </xf>
    <xf numFmtId="165" fontId="7" fillId="3" borderId="13" xfId="4" applyNumberFormat="1" applyFont="1" applyFill="1" applyBorder="1" applyAlignment="1">
      <alignment horizontal="right" vertical="center"/>
    </xf>
    <xf numFmtId="3" fontId="7" fillId="3" borderId="22" xfId="4" applyNumberFormat="1" applyFont="1" applyFill="1" applyBorder="1" applyAlignment="1">
      <alignment horizontal="right" vertical="center"/>
    </xf>
    <xf numFmtId="0" fontId="7" fillId="3" borderId="25" xfId="4" applyFont="1" applyFill="1" applyBorder="1" applyAlignment="1">
      <alignment horizontal="center" vertical="center"/>
    </xf>
    <xf numFmtId="3" fontId="7" fillId="3" borderId="25" xfId="2" applyNumberFormat="1" applyFont="1" applyFill="1" applyBorder="1" applyAlignment="1">
      <alignment horizontal="right" vertical="center"/>
    </xf>
    <xf numFmtId="165" fontId="7" fillId="3" borderId="25" xfId="2" applyNumberFormat="1" applyFont="1" applyFill="1" applyBorder="1" applyAlignment="1">
      <alignment horizontal="right" vertical="center"/>
    </xf>
    <xf numFmtId="3" fontId="7" fillId="3" borderId="25" xfId="4" applyNumberFormat="1" applyFont="1" applyFill="1" applyBorder="1" applyAlignment="1">
      <alignment horizontal="right" vertical="center"/>
    </xf>
    <xf numFmtId="165" fontId="7" fillId="3" borderId="25" xfId="4" applyNumberFormat="1" applyFont="1" applyFill="1" applyBorder="1" applyAlignment="1">
      <alignment horizontal="right" vertical="center"/>
    </xf>
    <xf numFmtId="3" fontId="7" fillId="3" borderId="32" xfId="4" applyNumberFormat="1" applyFont="1" applyFill="1" applyBorder="1" applyAlignment="1">
      <alignment horizontal="right" vertical="center"/>
    </xf>
    <xf numFmtId="0" fontId="7" fillId="3" borderId="32" xfId="4" applyFont="1" applyFill="1" applyBorder="1" applyAlignment="1">
      <alignment horizontal="left" vertical="center" wrapText="1"/>
    </xf>
    <xf numFmtId="0" fontId="7" fillId="3" borderId="30" xfId="7" applyNumberFormat="1" applyFont="1" applyFill="1" applyBorder="1" applyAlignment="1">
      <alignment horizontal="right" vertical="center" wrapText="1"/>
    </xf>
    <xf numFmtId="0" fontId="7" fillId="3" borderId="15" xfId="4" applyFont="1" applyFill="1" applyBorder="1" applyAlignment="1">
      <alignment horizontal="center" vertical="center"/>
    </xf>
    <xf numFmtId="3" fontId="7" fillId="3" borderId="15" xfId="2" applyNumberFormat="1" applyFont="1" applyFill="1" applyBorder="1" applyAlignment="1">
      <alignment horizontal="right" vertical="center"/>
    </xf>
    <xf numFmtId="165" fontId="7" fillId="3" borderId="15" xfId="2" applyNumberFormat="1" applyFont="1" applyFill="1" applyBorder="1" applyAlignment="1">
      <alignment horizontal="right" vertical="center"/>
    </xf>
    <xf numFmtId="3" fontId="7" fillId="3" borderId="15" xfId="4" applyNumberFormat="1" applyFont="1" applyFill="1" applyBorder="1" applyAlignment="1">
      <alignment horizontal="right" vertical="center"/>
    </xf>
    <xf numFmtId="165" fontId="7" fillId="3" borderId="15" xfId="4" applyNumberFormat="1" applyFont="1" applyFill="1" applyBorder="1" applyAlignment="1">
      <alignment horizontal="right" vertical="center"/>
    </xf>
    <xf numFmtId="3" fontId="7" fillId="3" borderId="23" xfId="4" applyNumberFormat="1" applyFont="1" applyFill="1" applyBorder="1" applyAlignment="1">
      <alignment horizontal="right" vertical="center"/>
    </xf>
    <xf numFmtId="0" fontId="7" fillId="3" borderId="16" xfId="4" applyFont="1" applyFill="1" applyBorder="1" applyAlignment="1">
      <alignment horizontal="center" vertical="center"/>
    </xf>
    <xf numFmtId="0" fontId="7" fillId="3" borderId="24" xfId="4" applyFont="1" applyFill="1" applyBorder="1" applyAlignment="1">
      <alignment horizontal="left" vertical="center" wrapText="1"/>
    </xf>
    <xf numFmtId="0" fontId="7" fillId="3" borderId="31" xfId="7" applyNumberFormat="1" applyFont="1" applyFill="1" applyBorder="1" applyAlignment="1">
      <alignment horizontal="right" vertical="center" wrapText="1"/>
    </xf>
    <xf numFmtId="3" fontId="7" fillId="3" borderId="16" xfId="2" applyNumberFormat="1" applyFont="1" applyFill="1" applyBorder="1" applyAlignment="1">
      <alignment horizontal="right" vertical="center"/>
    </xf>
    <xf numFmtId="165" fontId="7" fillId="3" borderId="16" xfId="2" applyNumberFormat="1" applyFont="1" applyFill="1" applyBorder="1" applyAlignment="1">
      <alignment horizontal="right" vertical="center"/>
    </xf>
    <xf numFmtId="3" fontId="7" fillId="3" borderId="16" xfId="4" applyNumberFormat="1" applyFont="1" applyFill="1" applyBorder="1" applyAlignment="1">
      <alignment horizontal="right" vertical="center"/>
    </xf>
    <xf numFmtId="165" fontId="7" fillId="3" borderId="16" xfId="4" applyNumberFormat="1" applyFont="1" applyFill="1" applyBorder="1" applyAlignment="1">
      <alignment horizontal="right" vertical="center"/>
    </xf>
    <xf numFmtId="3" fontId="7" fillId="3" borderId="24" xfId="4" applyNumberFormat="1" applyFont="1" applyFill="1" applyBorder="1" applyAlignment="1">
      <alignment horizontal="right" vertical="center"/>
    </xf>
    <xf numFmtId="0" fontId="8" fillId="5" borderId="3" xfId="4" applyFont="1" applyFill="1" applyBorder="1" applyAlignment="1">
      <alignment horizontal="left" vertical="center" wrapText="1"/>
    </xf>
    <xf numFmtId="0" fontId="7" fillId="5" borderId="4" xfId="7" applyFont="1" applyFill="1" applyBorder="1" applyAlignment="1">
      <alignment vertical="center" wrapText="1"/>
    </xf>
    <xf numFmtId="3" fontId="8" fillId="5" borderId="4" xfId="4" applyNumberFormat="1" applyFont="1" applyFill="1" applyBorder="1" applyAlignment="1">
      <alignment horizontal="right" vertical="center" wrapText="1"/>
    </xf>
    <xf numFmtId="3" fontId="8" fillId="5" borderId="3" xfId="4" applyNumberFormat="1" applyFont="1" applyFill="1" applyBorder="1" applyAlignment="1">
      <alignment horizontal="right" vertical="center" wrapText="1"/>
    </xf>
    <xf numFmtId="0" fontId="7" fillId="3" borderId="10" xfId="4" applyFont="1" applyFill="1" applyBorder="1" applyAlignment="1">
      <alignment horizontal="center" vertical="center"/>
    </xf>
    <xf numFmtId="0" fontId="7" fillId="5" borderId="21" xfId="7" applyFont="1" applyFill="1" applyBorder="1" applyAlignment="1">
      <alignment vertical="center" wrapText="1"/>
    </xf>
    <xf numFmtId="0" fontId="7" fillId="5" borderId="21" xfId="4" applyFont="1" applyFill="1" applyBorder="1" applyAlignment="1">
      <alignment horizontal="right" vertical="center" wrapText="1"/>
    </xf>
    <xf numFmtId="0" fontId="7" fillId="5" borderId="1" xfId="4" applyFont="1" applyFill="1" applyBorder="1" applyAlignment="1">
      <alignment horizontal="right" vertical="center" wrapText="1"/>
    </xf>
    <xf numFmtId="0" fontId="7" fillId="3" borderId="12" xfId="4" applyFont="1" applyFill="1" applyBorder="1" applyAlignment="1">
      <alignment horizontal="center" vertical="center"/>
    </xf>
    <xf numFmtId="9" fontId="7" fillId="5" borderId="26" xfId="4" applyNumberFormat="1" applyFont="1" applyFill="1" applyBorder="1" applyAlignment="1">
      <alignment horizontal="right" vertical="center" wrapText="1"/>
    </xf>
    <xf numFmtId="9" fontId="7" fillId="5" borderId="5" xfId="4" applyNumberFormat="1" applyFont="1" applyFill="1" applyBorder="1" applyAlignment="1">
      <alignment horizontal="right" vertical="center" wrapText="1"/>
    </xf>
    <xf numFmtId="0" fontId="7" fillId="3" borderId="1" xfId="4" applyFont="1" applyFill="1" applyBorder="1" applyAlignment="1">
      <alignment horizontal="left" vertical="center" wrapText="1"/>
    </xf>
    <xf numFmtId="3" fontId="7" fillId="3" borderId="10" xfId="2" applyNumberFormat="1" applyFont="1" applyFill="1" applyBorder="1" applyAlignment="1">
      <alignment horizontal="right" vertical="center"/>
    </xf>
    <xf numFmtId="3" fontId="7" fillId="3" borderId="18" xfId="2" applyNumberFormat="1" applyFont="1" applyFill="1" applyBorder="1" applyAlignment="1">
      <alignment horizontal="right" vertical="center"/>
    </xf>
    <xf numFmtId="165" fontId="7" fillId="3" borderId="18" xfId="2" applyNumberFormat="1" applyFont="1" applyFill="1" applyBorder="1" applyAlignment="1">
      <alignment horizontal="right" vertical="center"/>
    </xf>
    <xf numFmtId="3" fontId="7" fillId="3" borderId="18" xfId="4" applyNumberFormat="1" applyFont="1" applyFill="1" applyBorder="1" applyAlignment="1">
      <alignment horizontal="right" vertical="center"/>
    </xf>
    <xf numFmtId="165" fontId="7" fillId="3" borderId="18" xfId="4" applyNumberFormat="1" applyFont="1" applyFill="1" applyBorder="1" applyAlignment="1">
      <alignment horizontal="right" vertical="center"/>
    </xf>
    <xf numFmtId="3" fontId="7" fillId="3" borderId="19" xfId="4" applyNumberFormat="1" applyFont="1" applyFill="1" applyBorder="1" applyAlignment="1">
      <alignment horizontal="right" vertical="center"/>
    </xf>
    <xf numFmtId="0" fontId="7" fillId="5" borderId="4" xfId="7" applyFont="1" applyFill="1" applyBorder="1" applyAlignment="1">
      <alignment horizontal="left" vertical="center" wrapText="1"/>
    </xf>
    <xf numFmtId="165" fontId="8" fillId="5" borderId="4" xfId="4" applyNumberFormat="1" applyFont="1" applyFill="1" applyBorder="1" applyAlignment="1">
      <alignment horizontal="right" vertical="center" wrapText="1"/>
    </xf>
    <xf numFmtId="0" fontId="7" fillId="5" borderId="21" xfId="7" applyFont="1" applyFill="1" applyBorder="1" applyAlignment="1">
      <alignment horizontal="right" vertical="center" wrapText="1"/>
    </xf>
    <xf numFmtId="0" fontId="7" fillId="3" borderId="18" xfId="4" applyFont="1" applyFill="1" applyBorder="1" applyAlignment="1">
      <alignment horizontal="center" vertical="center"/>
    </xf>
    <xf numFmtId="0" fontId="7" fillId="3" borderId="19" xfId="4" applyFont="1" applyFill="1" applyBorder="1" applyAlignment="1">
      <alignment horizontal="left" vertical="center" wrapText="1"/>
    </xf>
    <xf numFmtId="0" fontId="7" fillId="3" borderId="30" xfId="7" applyFont="1" applyFill="1" applyBorder="1" applyAlignment="1">
      <alignment horizontal="left" vertical="center" wrapText="1"/>
    </xf>
    <xf numFmtId="0" fontId="8" fillId="5" borderId="3" xfId="4" applyFont="1" applyFill="1" applyBorder="1" applyAlignment="1">
      <alignment horizontal="left" vertical="center"/>
    </xf>
    <xf numFmtId="0" fontId="7" fillId="5" borderId="1" xfId="7" applyFont="1" applyFill="1" applyBorder="1" applyAlignment="1">
      <alignment horizontal="right" vertical="center" wrapText="1"/>
    </xf>
    <xf numFmtId="0" fontId="7" fillId="0" borderId="10" xfId="7" applyFont="1" applyFill="1" applyBorder="1" applyAlignment="1">
      <alignment horizontal="center" vertical="center"/>
    </xf>
    <xf numFmtId="0" fontId="7" fillId="0" borderId="1" xfId="7" applyFont="1" applyFill="1" applyBorder="1" applyAlignment="1">
      <alignment horizontal="left" vertical="center"/>
    </xf>
    <xf numFmtId="9" fontId="7" fillId="0" borderId="28" xfId="7" applyNumberFormat="1" applyFont="1" applyFill="1" applyBorder="1" applyAlignment="1">
      <alignment horizontal="right" vertical="center" wrapText="1"/>
    </xf>
    <xf numFmtId="9" fontId="7" fillId="0" borderId="21" xfId="4" applyNumberFormat="1" applyFont="1" applyFill="1" applyBorder="1" applyAlignment="1">
      <alignment horizontal="right" vertical="center" wrapText="1"/>
    </xf>
    <xf numFmtId="3" fontId="7" fillId="0" borderId="21" xfId="4" applyNumberFormat="1" applyFont="1" applyFill="1" applyBorder="1" applyAlignment="1">
      <alignment horizontal="right" vertical="center" wrapText="1"/>
    </xf>
    <xf numFmtId="9" fontId="7" fillId="0" borderId="1" xfId="4" applyNumberFormat="1" applyFont="1" applyFill="1" applyBorder="1" applyAlignment="1">
      <alignment horizontal="right" vertical="center" wrapText="1"/>
    </xf>
    <xf numFmtId="0" fontId="12" fillId="0" borderId="0" xfId="4" applyFont="1" applyFill="1" applyBorder="1"/>
    <xf numFmtId="0" fontId="7" fillId="5" borderId="1" xfId="7" applyFont="1" applyFill="1" applyBorder="1" applyAlignment="1">
      <alignment vertical="center" wrapText="1"/>
    </xf>
    <xf numFmtId="9" fontId="7" fillId="5" borderId="26" xfId="7" applyNumberFormat="1" applyFont="1" applyFill="1" applyBorder="1" applyAlignment="1">
      <alignment vertical="center" wrapText="1"/>
    </xf>
    <xf numFmtId="9" fontId="7" fillId="5" borderId="5" xfId="7" applyNumberFormat="1" applyFont="1" applyFill="1" applyBorder="1" applyAlignment="1">
      <alignment vertical="center" wrapText="1"/>
    </xf>
    <xf numFmtId="0" fontId="7" fillId="3" borderId="18" xfId="4" applyFont="1" applyFill="1" applyBorder="1" applyAlignment="1">
      <alignment horizontal="right" vertical="center"/>
    </xf>
    <xf numFmtId="0" fontId="7" fillId="3" borderId="19" xfId="4" applyFont="1" applyFill="1" applyBorder="1" applyAlignment="1">
      <alignment horizontal="right" vertical="center" wrapText="1"/>
    </xf>
    <xf numFmtId="0" fontId="15" fillId="3" borderId="0" xfId="4" applyFont="1" applyFill="1"/>
    <xf numFmtId="0" fontId="15" fillId="3" borderId="0" xfId="7" applyFont="1" applyFill="1"/>
    <xf numFmtId="0" fontId="7" fillId="3" borderId="0" xfId="7" applyFont="1" applyFill="1" applyBorder="1" applyAlignment="1">
      <alignment horizontal="left" vertical="center" wrapText="1"/>
    </xf>
    <xf numFmtId="0" fontId="7" fillId="3" borderId="0" xfId="4" applyFont="1" applyFill="1" applyBorder="1" applyAlignment="1">
      <alignment horizontal="left"/>
    </xf>
    <xf numFmtId="0" fontId="15" fillId="0" borderId="0" xfId="0" applyFont="1" applyAlignment="1">
      <alignment wrapText="1"/>
    </xf>
    <xf numFmtId="0" fontId="7" fillId="3" borderId="0" xfId="7" applyFont="1" applyFill="1" applyBorder="1" applyAlignment="1">
      <alignment horizontal="left"/>
    </xf>
    <xf numFmtId="0" fontId="12" fillId="3" borderId="0" xfId="7" applyFont="1" applyFill="1"/>
    <xf numFmtId="0" fontId="15" fillId="3" borderId="0" xfId="6" applyFont="1" applyFill="1"/>
    <xf numFmtId="0" fontId="7" fillId="3" borderId="0" xfId="6" applyFont="1" applyFill="1" applyBorder="1" applyAlignment="1">
      <alignment horizontal="left" vertical="center"/>
    </xf>
    <xf numFmtId="0" fontId="7" fillId="0" borderId="0" xfId="0" applyFont="1" applyFill="1" applyBorder="1"/>
    <xf numFmtId="0" fontId="7" fillId="3" borderId="0" xfId="5" applyFont="1" applyFill="1" applyBorder="1" applyAlignment="1">
      <alignment horizontal="left" vertical="center" wrapText="1"/>
    </xf>
    <xf numFmtId="0" fontId="15" fillId="0" borderId="0" xfId="0" applyFont="1" applyAlignment="1">
      <alignment vertical="center"/>
    </xf>
    <xf numFmtId="0" fontId="8" fillId="3" borderId="0" xfId="8" applyFont="1" applyFill="1" applyBorder="1" applyAlignment="1">
      <alignment horizontal="left"/>
    </xf>
    <xf numFmtId="0" fontId="8" fillId="3" borderId="21" xfId="8" applyFont="1" applyFill="1" applyBorder="1" applyAlignment="1">
      <alignment horizontal="left"/>
    </xf>
    <xf numFmtId="0" fontId="7" fillId="3" borderId="2" xfId="8" applyFont="1" applyFill="1" applyBorder="1" applyAlignment="1">
      <alignment horizontal="center" vertical="top" wrapText="1"/>
    </xf>
    <xf numFmtId="0" fontId="7" fillId="3" borderId="3" xfId="8" applyFont="1" applyFill="1" applyBorder="1" applyAlignment="1">
      <alignment horizontal="center" vertical="top" wrapText="1"/>
    </xf>
    <xf numFmtId="0" fontId="7" fillId="3" borderId="4" xfId="8" applyFont="1" applyFill="1" applyBorder="1" applyAlignment="1">
      <alignment horizontal="center" wrapText="1"/>
    </xf>
    <xf numFmtId="0" fontId="7" fillId="3" borderId="2" xfId="8" applyFont="1" applyFill="1" applyBorder="1" applyAlignment="1">
      <alignment horizontal="center" wrapText="1"/>
    </xf>
    <xf numFmtId="0" fontId="7" fillId="3" borderId="3" xfId="8" applyFont="1" applyFill="1" applyBorder="1" applyAlignment="1">
      <alignment horizontal="center" wrapText="1"/>
    </xf>
    <xf numFmtId="0" fontId="7" fillId="3" borderId="4" xfId="8" applyFont="1" applyFill="1" applyBorder="1" applyAlignment="1">
      <alignment horizontal="center" vertical="top" wrapText="1"/>
    </xf>
    <xf numFmtId="0" fontId="7" fillId="3" borderId="0" xfId="8" applyFont="1" applyFill="1" applyBorder="1"/>
    <xf numFmtId="0" fontId="7" fillId="3" borderId="21" xfId="8" applyFont="1" applyFill="1" applyBorder="1"/>
    <xf numFmtId="0" fontId="7" fillId="3" borderId="2" xfId="8" applyFont="1" applyFill="1" applyBorder="1" applyAlignment="1">
      <alignment horizontal="center" vertical="center"/>
    </xf>
    <xf numFmtId="0" fontId="7" fillId="3" borderId="3" xfId="8" applyFont="1" applyFill="1" applyBorder="1" applyAlignment="1">
      <alignment horizontal="center" vertical="center"/>
    </xf>
    <xf numFmtId="0" fontId="7" fillId="3" borderId="2" xfId="8" applyFont="1" applyFill="1" applyBorder="1" applyAlignment="1">
      <alignment horizontal="center" vertical="center" wrapText="1"/>
    </xf>
    <xf numFmtId="0" fontId="7" fillId="3" borderId="4" xfId="8" applyFont="1" applyFill="1" applyBorder="1" applyAlignment="1">
      <alignment horizontal="center" vertical="center"/>
    </xf>
    <xf numFmtId="0" fontId="7" fillId="3" borderId="4" xfId="8" applyFont="1" applyFill="1" applyBorder="1" applyAlignment="1">
      <alignment horizontal="center" vertical="center" wrapText="1"/>
    </xf>
    <xf numFmtId="0" fontId="8" fillId="3" borderId="6" xfId="8" applyFont="1" applyFill="1" applyBorder="1" applyAlignment="1">
      <alignment horizontal="left" vertical="center"/>
    </xf>
    <xf numFmtId="0" fontId="8" fillId="3" borderId="27" xfId="8" applyFont="1" applyFill="1" applyBorder="1" applyAlignment="1">
      <alignment horizontal="left" vertical="center" wrapText="1"/>
    </xf>
    <xf numFmtId="3" fontId="8" fillId="3" borderId="8" xfId="3" applyNumberFormat="1" applyFont="1" applyFill="1" applyBorder="1" applyAlignment="1">
      <alignment horizontal="right" vertical="center"/>
    </xf>
    <xf numFmtId="165" fontId="8" fillId="3" borderId="8" xfId="3" applyNumberFormat="1" applyFont="1" applyFill="1" applyBorder="1" applyAlignment="1">
      <alignment horizontal="right" vertical="center"/>
    </xf>
    <xf numFmtId="3" fontId="8" fillId="0" borderId="8" xfId="3" applyNumberFormat="1" applyFont="1" applyFill="1" applyBorder="1" applyAlignment="1">
      <alignment horizontal="right" vertical="center"/>
    </xf>
    <xf numFmtId="0" fontId="7" fillId="3" borderId="13" xfId="8" applyFont="1" applyFill="1" applyBorder="1" applyAlignment="1">
      <alignment horizontal="center" vertical="center"/>
    </xf>
    <xf numFmtId="0" fontId="7" fillId="3" borderId="22" xfId="8" applyFont="1" applyFill="1" applyBorder="1" applyAlignment="1">
      <alignment horizontal="left" vertical="center"/>
    </xf>
    <xf numFmtId="0" fontId="7" fillId="3" borderId="28" xfId="8" applyNumberFormat="1" applyFont="1" applyFill="1" applyBorder="1" applyAlignment="1">
      <alignment horizontal="right" vertical="center" wrapText="1"/>
    </xf>
    <xf numFmtId="3" fontId="7" fillId="3" borderId="13" xfId="3" applyNumberFormat="1" applyFont="1" applyFill="1" applyBorder="1" applyAlignment="1">
      <alignment horizontal="right" vertical="center"/>
    </xf>
    <xf numFmtId="0" fontId="7" fillId="3" borderId="13" xfId="3" applyNumberFormat="1" applyFont="1" applyFill="1" applyBorder="1" applyAlignment="1">
      <alignment horizontal="right" vertical="center"/>
    </xf>
    <xf numFmtId="165" fontId="7" fillId="3" borderId="13" xfId="3" applyNumberFormat="1" applyFont="1" applyFill="1" applyBorder="1" applyAlignment="1">
      <alignment horizontal="right" vertical="center"/>
    </xf>
    <xf numFmtId="165" fontId="7" fillId="3" borderId="13" xfId="8" applyNumberFormat="1" applyFont="1" applyFill="1" applyBorder="1" applyAlignment="1">
      <alignment horizontal="right" vertical="center"/>
    </xf>
    <xf numFmtId="3" fontId="7" fillId="3" borderId="13" xfId="8" applyNumberFormat="1" applyFont="1" applyFill="1" applyBorder="1" applyAlignment="1">
      <alignment horizontal="right" vertical="center"/>
    </xf>
    <xf numFmtId="0" fontId="7" fillId="3" borderId="13" xfId="8" applyNumberFormat="1" applyFont="1" applyFill="1" applyBorder="1" applyAlignment="1">
      <alignment horizontal="right" vertical="center"/>
    </xf>
    <xf numFmtId="0" fontId="7" fillId="3" borderId="15" xfId="8" applyFont="1" applyFill="1" applyBorder="1" applyAlignment="1">
      <alignment horizontal="center" vertical="center"/>
    </xf>
    <xf numFmtId="0" fontId="7" fillId="3" borderId="23" xfId="8" applyFont="1" applyFill="1" applyBorder="1" applyAlignment="1">
      <alignment horizontal="left" vertical="center"/>
    </xf>
    <xf numFmtId="0" fontId="7" fillId="3" borderId="29" xfId="8" applyNumberFormat="1" applyFont="1" applyFill="1" applyBorder="1" applyAlignment="1">
      <alignment horizontal="right" vertical="center" wrapText="1"/>
    </xf>
    <xf numFmtId="3" fontId="7" fillId="3" borderId="15" xfId="3" applyNumberFormat="1" applyFont="1" applyFill="1" applyBorder="1" applyAlignment="1">
      <alignment horizontal="right" vertical="center"/>
    </xf>
    <xf numFmtId="0" fontId="7" fillId="3" borderId="15" xfId="3" applyNumberFormat="1" applyFont="1" applyFill="1" applyBorder="1" applyAlignment="1">
      <alignment horizontal="right" vertical="center"/>
    </xf>
    <xf numFmtId="165" fontId="7" fillId="3" borderId="15" xfId="3" applyNumberFormat="1" applyFont="1" applyFill="1" applyBorder="1" applyAlignment="1">
      <alignment horizontal="right" vertical="center"/>
    </xf>
    <xf numFmtId="165" fontId="7" fillId="3" borderId="15" xfId="8" applyNumberFormat="1" applyFont="1" applyFill="1" applyBorder="1" applyAlignment="1">
      <alignment horizontal="right" vertical="center"/>
    </xf>
    <xf numFmtId="3" fontId="7" fillId="3" borderId="15" xfId="8" applyNumberFormat="1" applyFont="1" applyFill="1" applyBorder="1" applyAlignment="1">
      <alignment horizontal="right" vertical="center"/>
    </xf>
    <xf numFmtId="0" fontId="7" fillId="3" borderId="15" xfId="8" applyNumberFormat="1" applyFont="1" applyFill="1" applyBorder="1" applyAlignment="1">
      <alignment horizontal="right" vertical="center"/>
    </xf>
    <xf numFmtId="0" fontId="7" fillId="3" borderId="18" xfId="8" applyFont="1" applyFill="1" applyBorder="1" applyAlignment="1">
      <alignment horizontal="center" vertical="center"/>
    </xf>
    <xf numFmtId="0" fontId="7" fillId="3" borderId="19" xfId="8" applyFont="1" applyFill="1" applyBorder="1" applyAlignment="1">
      <alignment horizontal="left" vertical="center"/>
    </xf>
    <xf numFmtId="0" fontId="7" fillId="3" borderId="30" xfId="8" applyNumberFormat="1" applyFont="1" applyFill="1" applyBorder="1" applyAlignment="1">
      <alignment horizontal="right" vertical="center" wrapText="1"/>
    </xf>
    <xf numFmtId="3" fontId="7" fillId="3" borderId="18" xfId="3" applyNumberFormat="1" applyFont="1" applyFill="1" applyBorder="1" applyAlignment="1">
      <alignment horizontal="right" vertical="center"/>
    </xf>
    <xf numFmtId="0" fontId="7" fillId="3" borderId="18" xfId="3" applyNumberFormat="1" applyFont="1" applyFill="1" applyBorder="1" applyAlignment="1">
      <alignment horizontal="right" vertical="center"/>
    </xf>
    <xf numFmtId="165" fontId="7" fillId="3" borderId="18" xfId="3" applyNumberFormat="1" applyFont="1" applyFill="1" applyBorder="1" applyAlignment="1">
      <alignment horizontal="right" vertical="center"/>
    </xf>
    <xf numFmtId="165" fontId="7" fillId="3" borderId="18" xfId="8" applyNumberFormat="1" applyFont="1" applyFill="1" applyBorder="1" applyAlignment="1">
      <alignment horizontal="right" vertical="center"/>
    </xf>
    <xf numFmtId="3" fontId="7" fillId="3" borderId="18" xfId="8" applyNumberFormat="1" applyFont="1" applyFill="1" applyBorder="1" applyAlignment="1">
      <alignment horizontal="right" vertical="center"/>
    </xf>
    <xf numFmtId="0" fontId="7" fillId="3" borderId="18" xfId="8" applyNumberFormat="1" applyFont="1" applyFill="1" applyBorder="1" applyAlignment="1">
      <alignment horizontal="right" vertical="center"/>
    </xf>
    <xf numFmtId="0" fontId="7" fillId="3" borderId="16" xfId="8" applyFont="1" applyFill="1" applyBorder="1" applyAlignment="1">
      <alignment horizontal="center" vertical="center"/>
    </xf>
    <xf numFmtId="0" fontId="7" fillId="3" borderId="24" xfId="8" applyFont="1" applyFill="1" applyBorder="1" applyAlignment="1">
      <alignment horizontal="left" vertical="center"/>
    </xf>
    <xf numFmtId="0" fontId="7" fillId="3" borderId="31" xfId="8" applyNumberFormat="1" applyFont="1" applyFill="1" applyBorder="1" applyAlignment="1">
      <alignment horizontal="right" vertical="center" wrapText="1"/>
    </xf>
    <xf numFmtId="3" fontId="7" fillId="3" borderId="16" xfId="3" applyNumberFormat="1" applyFont="1" applyFill="1" applyBorder="1" applyAlignment="1">
      <alignment horizontal="right" vertical="center"/>
    </xf>
    <xf numFmtId="0" fontId="7" fillId="3" borderId="16" xfId="3" applyNumberFormat="1" applyFont="1" applyFill="1" applyBorder="1" applyAlignment="1">
      <alignment horizontal="right" vertical="center"/>
    </xf>
    <xf numFmtId="165" fontId="7" fillId="3" borderId="16" xfId="3" applyNumberFormat="1" applyFont="1" applyFill="1" applyBorder="1" applyAlignment="1">
      <alignment horizontal="right" vertical="center"/>
    </xf>
    <xf numFmtId="165" fontId="7" fillId="3" borderId="16" xfId="8" applyNumberFormat="1" applyFont="1" applyFill="1" applyBorder="1" applyAlignment="1">
      <alignment horizontal="right" vertical="center"/>
    </xf>
    <xf numFmtId="3" fontId="7" fillId="3" borderId="16" xfId="8" applyNumberFormat="1" applyFont="1" applyFill="1" applyBorder="1" applyAlignment="1">
      <alignment horizontal="right" vertical="center"/>
    </xf>
    <xf numFmtId="0" fontId="7" fillId="3" borderId="16" xfId="8" applyNumberFormat="1" applyFont="1" applyFill="1" applyBorder="1" applyAlignment="1">
      <alignment horizontal="right" vertical="center"/>
    </xf>
    <xf numFmtId="0" fontId="7" fillId="3" borderId="10" xfId="8" applyFont="1" applyFill="1" applyBorder="1" applyAlignment="1">
      <alignment horizontal="center" vertical="center"/>
    </xf>
    <xf numFmtId="0" fontId="7" fillId="3" borderId="12" xfId="8" applyFont="1" applyFill="1" applyBorder="1" applyAlignment="1">
      <alignment horizontal="center" vertical="center"/>
    </xf>
    <xf numFmtId="0" fontId="7" fillId="3" borderId="19" xfId="8" applyFont="1" applyFill="1" applyBorder="1" applyAlignment="1">
      <alignment horizontal="center" vertical="center" wrapText="1"/>
    </xf>
    <xf numFmtId="0" fontId="7" fillId="3" borderId="30" xfId="8" applyFont="1" applyFill="1" applyBorder="1" applyAlignment="1">
      <alignment horizontal="left" vertical="center" wrapText="1"/>
    </xf>
    <xf numFmtId="0" fontId="7" fillId="3" borderId="19" xfId="8" applyFont="1" applyFill="1" applyBorder="1" applyAlignment="1">
      <alignment horizontal="right" vertical="center" wrapText="1"/>
    </xf>
    <xf numFmtId="0" fontId="7" fillId="3" borderId="1" xfId="8" applyFont="1" applyFill="1" applyBorder="1" applyAlignment="1">
      <alignment horizontal="left" vertical="center"/>
    </xf>
    <xf numFmtId="0" fontId="7" fillId="0" borderId="13" xfId="8" applyFont="1" applyFill="1" applyBorder="1" applyAlignment="1">
      <alignment horizontal="center" vertical="center"/>
    </xf>
    <xf numFmtId="0" fontId="7" fillId="0" borderId="22" xfId="8" applyFont="1" applyFill="1" applyBorder="1" applyAlignment="1">
      <alignment horizontal="left" vertical="center"/>
    </xf>
    <xf numFmtId="9" fontId="7" fillId="0" borderId="28" xfId="8" applyNumberFormat="1" applyFont="1" applyFill="1" applyBorder="1" applyAlignment="1">
      <alignment horizontal="right" vertical="center" wrapText="1"/>
    </xf>
    <xf numFmtId="0" fontId="7" fillId="0" borderId="10" xfId="8" applyFont="1" applyFill="1" applyBorder="1" applyAlignment="1">
      <alignment horizontal="center" vertical="center"/>
    </xf>
    <xf numFmtId="0" fontId="7" fillId="0" borderId="1" xfId="8" applyFont="1" applyFill="1" applyBorder="1" applyAlignment="1">
      <alignment horizontal="left" vertical="center"/>
    </xf>
    <xf numFmtId="9" fontId="7" fillId="0" borderId="21" xfId="8" applyNumberFormat="1" applyFont="1" applyFill="1" applyBorder="1" applyAlignment="1">
      <alignment horizontal="right" vertical="center" wrapText="1"/>
    </xf>
    <xf numFmtId="0" fontId="7" fillId="3" borderId="0" xfId="8" applyFont="1" applyFill="1" applyBorder="1" applyAlignment="1">
      <alignment horizontal="left" vertical="center"/>
    </xf>
    <xf numFmtId="0" fontId="7" fillId="3" borderId="0" xfId="8" applyFont="1" applyFill="1" applyBorder="1" applyAlignment="1">
      <alignment horizontal="left" vertical="center" wrapText="1"/>
    </xf>
    <xf numFmtId="0" fontId="15" fillId="3" borderId="0" xfId="8" applyFont="1" applyFill="1"/>
    <xf numFmtId="0" fontId="7" fillId="3" borderId="0" xfId="8" applyFont="1" applyFill="1" applyBorder="1" applyAlignment="1">
      <alignment horizontal="left"/>
    </xf>
    <xf numFmtId="0" fontId="7" fillId="3" borderId="1" xfId="8" applyFont="1" applyFill="1" applyBorder="1"/>
    <xf numFmtId="0" fontId="7" fillId="3" borderId="5" xfId="8" applyFont="1" applyFill="1" applyBorder="1"/>
    <xf numFmtId="0" fontId="7" fillId="5" borderId="3" xfId="8" applyFont="1" applyFill="1" applyBorder="1" applyAlignment="1">
      <alignment horizontal="left" vertical="center"/>
    </xf>
    <xf numFmtId="0" fontId="7" fillId="5" borderId="4" xfId="8" applyFont="1" applyFill="1" applyBorder="1" applyAlignment="1">
      <alignment horizontal="right" vertical="center" wrapText="1"/>
    </xf>
    <xf numFmtId="0" fontId="7" fillId="5" borderId="1" xfId="8" applyFont="1" applyFill="1" applyBorder="1" applyAlignment="1">
      <alignment horizontal="left" vertical="center"/>
    </xf>
    <xf numFmtId="0" fontId="7" fillId="5" borderId="21" xfId="8" applyFont="1" applyFill="1" applyBorder="1" applyAlignment="1">
      <alignment horizontal="right" vertical="center" wrapText="1"/>
    </xf>
    <xf numFmtId="1" fontId="7" fillId="5" borderId="10" xfId="8" applyNumberFormat="1" applyFont="1" applyFill="1" applyBorder="1" applyAlignment="1">
      <alignment horizontal="right" vertical="center"/>
    </xf>
    <xf numFmtId="0" fontId="7" fillId="5" borderId="10" xfId="8" applyFont="1" applyFill="1" applyBorder="1" applyAlignment="1">
      <alignment horizontal="right" vertical="center"/>
    </xf>
    <xf numFmtId="0" fontId="7" fillId="5" borderId="5" xfId="8" applyFont="1" applyFill="1" applyBorder="1" applyAlignment="1">
      <alignment horizontal="left" vertical="center"/>
    </xf>
    <xf numFmtId="9" fontId="7" fillId="5" borderId="26" xfId="8" applyNumberFormat="1" applyFont="1" applyFill="1" applyBorder="1" applyAlignment="1">
      <alignment horizontal="right" vertical="center" wrapText="1"/>
    </xf>
    <xf numFmtId="9" fontId="7" fillId="5" borderId="12" xfId="10" applyFont="1" applyFill="1" applyBorder="1" applyAlignment="1">
      <alignment horizontal="right" vertical="center"/>
    </xf>
    <xf numFmtId="0" fontId="8" fillId="5" borderId="3" xfId="8" applyFont="1" applyFill="1" applyBorder="1" applyAlignment="1">
      <alignment horizontal="left" vertical="center"/>
    </xf>
    <xf numFmtId="0" fontId="7" fillId="5" borderId="4" xfId="8" applyFont="1" applyFill="1" applyBorder="1" applyAlignment="1">
      <alignment vertical="center" wrapText="1"/>
    </xf>
    <xf numFmtId="3" fontId="8" fillId="5" borderId="4" xfId="8" applyNumberFormat="1" applyFont="1" applyFill="1" applyBorder="1" applyAlignment="1">
      <alignment horizontal="right" vertical="center" wrapText="1"/>
    </xf>
    <xf numFmtId="0" fontId="7" fillId="5" borderId="21" xfId="8" applyFont="1" applyFill="1" applyBorder="1" applyAlignment="1">
      <alignment vertical="center" wrapText="1"/>
    </xf>
    <xf numFmtId="1" fontId="7" fillId="5" borderId="21" xfId="8" applyNumberFormat="1" applyFont="1" applyFill="1" applyBorder="1" applyAlignment="1">
      <alignment horizontal="right" vertical="center" wrapText="1"/>
    </xf>
    <xf numFmtId="3" fontId="12" fillId="3" borderId="0" xfId="8" applyNumberFormat="1" applyFont="1" applyFill="1" applyBorder="1"/>
    <xf numFmtId="1" fontId="13" fillId="3" borderId="0" xfId="8" applyNumberFormat="1" applyFont="1" applyFill="1" applyBorder="1"/>
    <xf numFmtId="3" fontId="8" fillId="0" borderId="6" xfId="3" applyNumberFormat="1" applyFont="1" applyFill="1" applyBorder="1" applyAlignment="1">
      <alignment horizontal="right" vertical="center"/>
    </xf>
    <xf numFmtId="0" fontId="7" fillId="5" borderId="9" xfId="8" applyFont="1" applyFill="1" applyBorder="1" applyAlignment="1">
      <alignment horizontal="right" vertical="center" wrapText="1"/>
    </xf>
    <xf numFmtId="9" fontId="7" fillId="5" borderId="5" xfId="10" applyFont="1" applyFill="1" applyBorder="1" applyAlignment="1">
      <alignment horizontal="right" vertical="center"/>
    </xf>
    <xf numFmtId="3" fontId="7" fillId="3" borderId="22" xfId="8" applyNumberFormat="1" applyFont="1" applyFill="1" applyBorder="1" applyAlignment="1">
      <alignment horizontal="right" vertical="center"/>
    </xf>
    <xf numFmtId="3" fontId="7" fillId="3" borderId="23" xfId="8" applyNumberFormat="1" applyFont="1" applyFill="1" applyBorder="1" applyAlignment="1">
      <alignment horizontal="right" vertical="center"/>
    </xf>
    <xf numFmtId="3" fontId="7" fillId="3" borderId="19" xfId="8" applyNumberFormat="1" applyFont="1" applyFill="1" applyBorder="1" applyAlignment="1">
      <alignment horizontal="right" vertical="center"/>
    </xf>
    <xf numFmtId="0" fontId="7" fillId="3" borderId="19" xfId="8" applyNumberFormat="1" applyFont="1" applyFill="1" applyBorder="1" applyAlignment="1">
      <alignment horizontal="right" vertical="center"/>
    </xf>
    <xf numFmtId="3" fontId="7" fillId="3" borderId="24" xfId="8" applyNumberFormat="1" applyFont="1" applyFill="1" applyBorder="1" applyAlignment="1">
      <alignment horizontal="right" vertical="center"/>
    </xf>
    <xf numFmtId="1" fontId="7" fillId="5" borderId="0" xfId="8" applyNumberFormat="1" applyFont="1" applyFill="1" applyBorder="1" applyAlignment="1">
      <alignment horizontal="right" vertical="center" wrapText="1"/>
    </xf>
    <xf numFmtId="9" fontId="7" fillId="5" borderId="11" xfId="8" applyNumberFormat="1" applyFont="1" applyFill="1" applyBorder="1" applyAlignment="1">
      <alignment horizontal="right" vertical="center" wrapText="1"/>
    </xf>
    <xf numFmtId="3" fontId="7" fillId="3" borderId="19" xfId="3" applyNumberFormat="1" applyFont="1" applyFill="1" applyBorder="1" applyAlignment="1">
      <alignment horizontal="right" vertical="center"/>
    </xf>
    <xf numFmtId="0" fontId="15" fillId="3" borderId="0" xfId="8" applyFont="1" applyFill="1" applyBorder="1"/>
    <xf numFmtId="0" fontId="16" fillId="3" borderId="0" xfId="4" applyFont="1" applyFill="1" applyBorder="1"/>
    <xf numFmtId="0" fontId="15" fillId="3" borderId="0" xfId="4" applyFont="1" applyFill="1" applyBorder="1"/>
    <xf numFmtId="0" fontId="15" fillId="3" borderId="0" xfId="7" applyFont="1" applyFill="1" applyBorder="1"/>
    <xf numFmtId="0" fontId="7" fillId="3" borderId="0" xfId="5" applyFont="1" applyFill="1" applyBorder="1" applyAlignment="1">
      <alignment horizontal="left" vertical="center" wrapText="1"/>
    </xf>
    <xf numFmtId="0" fontId="15" fillId="0" borderId="0" xfId="0" applyFont="1" applyAlignment="1">
      <alignment wrapText="1"/>
    </xf>
    <xf numFmtId="0" fontId="7" fillId="3" borderId="2" xfId="8" applyFont="1" applyFill="1" applyBorder="1" applyAlignment="1">
      <alignment horizontal="center" vertical="center" wrapText="1"/>
    </xf>
    <xf numFmtId="9" fontId="7" fillId="0" borderId="13" xfId="8" applyNumberFormat="1" applyFont="1" applyFill="1" applyBorder="1" applyAlignment="1">
      <alignment horizontal="right" vertical="center" wrapText="1"/>
    </xf>
    <xf numFmtId="3" fontId="15" fillId="3" borderId="0" xfId="8" applyNumberFormat="1" applyFont="1" applyFill="1"/>
    <xf numFmtId="0" fontId="7" fillId="3" borderId="0" xfId="8" applyFont="1" applyFill="1"/>
    <xf numFmtId="0" fontId="15" fillId="0" borderId="13" xfId="8" applyFont="1" applyFill="1" applyBorder="1"/>
    <xf numFmtId="0" fontId="15" fillId="0" borderId="0" xfId="8" applyFont="1" applyFill="1" applyBorder="1"/>
    <xf numFmtId="9" fontId="7" fillId="0" borderId="14" xfId="8" applyNumberFormat="1" applyFont="1" applyFill="1" applyBorder="1" applyAlignment="1">
      <alignment horizontal="right" vertical="center" wrapText="1"/>
    </xf>
    <xf numFmtId="1" fontId="7" fillId="5" borderId="1" xfId="8" applyNumberFormat="1" applyFont="1" applyFill="1" applyBorder="1" applyAlignment="1">
      <alignment horizontal="right" vertical="center"/>
    </xf>
    <xf numFmtId="3" fontId="8" fillId="5" borderId="9" xfId="8" applyNumberFormat="1" applyFont="1" applyFill="1" applyBorder="1" applyAlignment="1">
      <alignment horizontal="right" vertical="center" wrapText="1"/>
    </xf>
    <xf numFmtId="165" fontId="8" fillId="5" borderId="4" xfId="8" applyNumberFormat="1" applyFont="1" applyFill="1" applyBorder="1" applyAlignment="1">
      <alignment horizontal="right" vertical="center" wrapText="1"/>
    </xf>
    <xf numFmtId="0" fontId="7" fillId="5" borderId="0" xfId="8" applyFont="1" applyFill="1" applyBorder="1" applyAlignment="1">
      <alignment horizontal="right" vertical="center" wrapText="1"/>
    </xf>
    <xf numFmtId="0" fontId="15" fillId="0" borderId="13" xfId="8" applyFont="1" applyFill="1" applyBorder="1" applyAlignment="1">
      <alignment horizontal="right"/>
    </xf>
    <xf numFmtId="3" fontId="7" fillId="0" borderId="18" xfId="4" applyNumberFormat="1" applyFont="1" applyFill="1" applyBorder="1" applyAlignment="1">
      <alignment horizontal="right" vertical="center"/>
    </xf>
    <xf numFmtId="0" fontId="7" fillId="5" borderId="5" xfId="4" applyFont="1" applyFill="1" applyBorder="1" applyAlignment="1">
      <alignment horizontal="left" vertical="center" wrapText="1"/>
    </xf>
    <xf numFmtId="0" fontId="7" fillId="3" borderId="0" xfId="4" applyFont="1" applyFill="1" applyBorder="1" applyAlignment="1">
      <alignment horizontal="left" vertical="center" wrapText="1"/>
    </xf>
    <xf numFmtId="0" fontId="7" fillId="3" borderId="0" xfId="5" applyFont="1" applyFill="1" applyBorder="1" applyAlignment="1">
      <alignment horizontal="left" vertical="center" wrapText="1"/>
    </xf>
    <xf numFmtId="0" fontId="6" fillId="3" borderId="1" xfId="4" applyFont="1" applyFill="1" applyBorder="1" applyAlignment="1">
      <alignment horizontal="left" vertical="center" wrapText="1"/>
    </xf>
    <xf numFmtId="0" fontId="17" fillId="0" borderId="0" xfId="4" applyFont="1" applyBorder="1" applyAlignment="1">
      <alignment vertical="center"/>
    </xf>
    <xf numFmtId="0" fontId="17" fillId="0" borderId="21" xfId="4" applyFont="1" applyBorder="1" applyAlignment="1">
      <alignment vertical="center"/>
    </xf>
    <xf numFmtId="0" fontId="17" fillId="0" borderId="5" xfId="4" applyFont="1" applyBorder="1" applyAlignment="1">
      <alignment vertical="center"/>
    </xf>
    <xf numFmtId="0" fontId="17" fillId="0" borderId="11" xfId="4" applyFont="1" applyBorder="1" applyAlignment="1">
      <alignment vertical="center"/>
    </xf>
    <xf numFmtId="0" fontId="17" fillId="0" borderId="26" xfId="4" applyFont="1" applyBorder="1" applyAlignment="1">
      <alignment vertical="center"/>
    </xf>
    <xf numFmtId="0" fontId="7" fillId="3" borderId="2" xfId="4" applyFont="1" applyFill="1" applyBorder="1" applyAlignment="1">
      <alignment horizontal="center" vertical="center" wrapText="1"/>
    </xf>
    <xf numFmtId="0" fontId="7" fillId="3" borderId="10" xfId="4" applyFont="1" applyFill="1" applyBorder="1" applyAlignment="1">
      <alignment horizontal="center" vertical="center" wrapText="1"/>
    </xf>
    <xf numFmtId="0" fontId="7" fillId="3" borderId="12" xfId="4" applyFont="1" applyFill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7" fillId="3" borderId="22" xfId="4" applyFont="1" applyFill="1" applyBorder="1" applyAlignment="1">
      <alignment horizontal="left" vertical="center" wrapText="1"/>
    </xf>
    <xf numFmtId="0" fontId="7" fillId="3" borderId="28" xfId="4" applyFont="1" applyFill="1" applyBorder="1" applyAlignment="1">
      <alignment horizontal="left" vertical="center" wrapText="1"/>
    </xf>
    <xf numFmtId="0" fontId="7" fillId="3" borderId="23" xfId="4" applyFont="1" applyFill="1" applyBorder="1" applyAlignment="1">
      <alignment horizontal="left" vertical="center" wrapText="1"/>
    </xf>
    <xf numFmtId="0" fontId="7" fillId="3" borderId="29" xfId="4" applyFont="1" applyFill="1" applyBorder="1" applyAlignment="1">
      <alignment horizontal="left" vertical="center" wrapText="1"/>
    </xf>
    <xf numFmtId="0" fontId="7" fillId="0" borderId="23" xfId="4" applyFont="1" applyFill="1" applyBorder="1" applyAlignment="1">
      <alignment horizontal="left" vertical="center" wrapText="1"/>
    </xf>
    <xf numFmtId="0" fontId="7" fillId="0" borderId="29" xfId="4" applyFont="1" applyFill="1" applyBorder="1" applyAlignment="1">
      <alignment horizontal="left" vertical="center" wrapText="1"/>
    </xf>
    <xf numFmtId="0" fontId="7" fillId="3" borderId="24" xfId="4" applyFont="1" applyFill="1" applyBorder="1" applyAlignment="1">
      <alignment horizontal="left" vertical="center" wrapText="1"/>
    </xf>
    <xf numFmtId="0" fontId="7" fillId="3" borderId="31" xfId="4" applyFont="1" applyFill="1" applyBorder="1" applyAlignment="1">
      <alignment horizontal="left" vertical="center" wrapText="1"/>
    </xf>
    <xf numFmtId="0" fontId="6" fillId="3" borderId="1" xfId="8" applyFont="1" applyFill="1" applyBorder="1" applyAlignment="1">
      <alignment horizontal="left" vertical="center" wrapText="1"/>
    </xf>
    <xf numFmtId="0" fontId="17" fillId="0" borderId="0" xfId="8" applyFont="1" applyBorder="1" applyAlignment="1">
      <alignment vertical="center" wrapText="1"/>
    </xf>
    <xf numFmtId="0" fontId="17" fillId="0" borderId="21" xfId="8" applyFont="1" applyBorder="1" applyAlignment="1">
      <alignment vertical="center" wrapText="1"/>
    </xf>
    <xf numFmtId="0" fontId="17" fillId="0" borderId="5" xfId="8" applyFont="1" applyBorder="1" applyAlignment="1">
      <alignment vertical="center" wrapText="1"/>
    </xf>
    <xf numFmtId="0" fontId="17" fillId="0" borderId="11" xfId="8" applyFont="1" applyBorder="1" applyAlignment="1">
      <alignment vertical="center" wrapText="1"/>
    </xf>
    <xf numFmtId="0" fontId="17" fillId="0" borderId="26" xfId="8" applyFont="1" applyBorder="1" applyAlignment="1">
      <alignment vertical="center" wrapText="1"/>
    </xf>
    <xf numFmtId="0" fontId="7" fillId="3" borderId="2" xfId="8" applyFont="1" applyFill="1" applyBorder="1" applyAlignment="1">
      <alignment horizontal="center" vertical="center" wrapText="1"/>
    </xf>
    <xf numFmtId="0" fontId="7" fillId="3" borderId="10" xfId="8" applyFont="1" applyFill="1" applyBorder="1" applyAlignment="1">
      <alignment horizontal="center" vertical="center" wrapText="1"/>
    </xf>
    <xf numFmtId="0" fontId="7" fillId="3" borderId="12" xfId="8" applyFont="1" applyFill="1" applyBorder="1" applyAlignment="1">
      <alignment horizontal="center" vertical="center" wrapText="1"/>
    </xf>
    <xf numFmtId="0" fontId="1" fillId="3" borderId="3" xfId="8" applyFont="1" applyFill="1" applyBorder="1" applyAlignment="1">
      <alignment horizontal="left" vertical="center" wrapText="1"/>
    </xf>
    <xf numFmtId="0" fontId="10" fillId="0" borderId="9" xfId="8" applyBorder="1" applyAlignment="1">
      <alignment vertical="center" wrapText="1"/>
    </xf>
    <xf numFmtId="0" fontId="10" fillId="0" borderId="4" xfId="8" applyBorder="1" applyAlignment="1">
      <alignment vertical="center" wrapText="1"/>
    </xf>
    <xf numFmtId="0" fontId="10" fillId="0" borderId="5" xfId="8" applyBorder="1" applyAlignment="1">
      <alignment vertical="center" wrapText="1"/>
    </xf>
    <xf numFmtId="0" fontId="10" fillId="0" borderId="11" xfId="8" applyBorder="1" applyAlignment="1">
      <alignment vertical="center" wrapText="1"/>
    </xf>
    <xf numFmtId="0" fontId="10" fillId="0" borderId="26" xfId="8" applyBorder="1" applyAlignment="1">
      <alignment vertical="center" wrapText="1"/>
    </xf>
    <xf numFmtId="0" fontId="4" fillId="3" borderId="2" xfId="8" applyFont="1" applyFill="1" applyBorder="1" applyAlignment="1">
      <alignment horizontal="center" vertical="center" wrapText="1"/>
    </xf>
    <xf numFmtId="0" fontId="4" fillId="3" borderId="10" xfId="8" applyFont="1" applyFill="1" applyBorder="1" applyAlignment="1">
      <alignment horizontal="center" vertical="center" wrapText="1"/>
    </xf>
    <xf numFmtId="0" fontId="4" fillId="3" borderId="12" xfId="8" applyFont="1" applyFill="1" applyBorder="1" applyAlignment="1">
      <alignment horizontal="center" vertical="center" wrapText="1"/>
    </xf>
    <xf numFmtId="0" fontId="4" fillId="3" borderId="0" xfId="5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3" fontId="4" fillId="2" borderId="0" xfId="0" applyNumberFormat="1" applyFont="1" applyFill="1" applyBorder="1" applyAlignment="1">
      <alignment horizontal="left"/>
    </xf>
    <xf numFmtId="0" fontId="1" fillId="3" borderId="3" xfId="0" applyFont="1" applyFill="1" applyBorder="1" applyAlignment="1">
      <alignment horizontal="left" vertical="center" wrapText="1"/>
    </xf>
    <xf numFmtId="0" fontId="0" fillId="0" borderId="9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23" xfId="0" applyFont="1" applyFill="1" applyBorder="1" applyAlignment="1">
      <alignment horizontal="left" vertical="center" wrapText="1"/>
    </xf>
    <xf numFmtId="0" fontId="4" fillId="3" borderId="29" xfId="0" applyFont="1" applyFill="1" applyBorder="1" applyAlignment="1">
      <alignment horizontal="left" vertical="center" wrapText="1"/>
    </xf>
    <xf numFmtId="0" fontId="4" fillId="3" borderId="24" xfId="0" applyFont="1" applyFill="1" applyBorder="1" applyAlignment="1">
      <alignment horizontal="left" vertical="center" wrapText="1"/>
    </xf>
    <xf numFmtId="0" fontId="4" fillId="3" borderId="31" xfId="0" applyFont="1" applyFill="1" applyBorder="1" applyAlignment="1">
      <alignment horizontal="left" vertical="center" wrapText="1"/>
    </xf>
    <xf numFmtId="3" fontId="4" fillId="2" borderId="6" xfId="0" applyNumberFormat="1" applyFont="1" applyFill="1" applyBorder="1" applyAlignment="1">
      <alignment horizontal="left" vertical="top" wrapText="1"/>
    </xf>
    <xf numFmtId="3" fontId="4" fillId="2" borderId="27" xfId="0" applyNumberFormat="1" applyFont="1" applyFill="1" applyBorder="1" applyAlignment="1">
      <alignment horizontal="left" vertical="top" wrapText="1"/>
    </xf>
    <xf numFmtId="0" fontId="4" fillId="3" borderId="30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top" wrapText="1"/>
    </xf>
    <xf numFmtId="0" fontId="4" fillId="2" borderId="27" xfId="0" applyFont="1" applyFill="1" applyBorder="1" applyAlignment="1">
      <alignment horizontal="left" vertical="top" wrapText="1"/>
    </xf>
    <xf numFmtId="0" fontId="4" fillId="3" borderId="22" xfId="0" applyFont="1" applyFill="1" applyBorder="1" applyAlignment="1">
      <alignment horizontal="left" vertical="center" wrapText="1"/>
    </xf>
    <xf numFmtId="0" fontId="4" fillId="3" borderId="28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3" fillId="3" borderId="27" xfId="0" applyFont="1" applyFill="1" applyBorder="1" applyAlignment="1">
      <alignment horizontal="left" vertical="center" wrapText="1"/>
    </xf>
    <xf numFmtId="0" fontId="4" fillId="3" borderId="23" xfId="0" applyFont="1" applyFill="1" applyBorder="1" applyAlignment="1">
      <alignment wrapText="1"/>
    </xf>
    <xf numFmtId="0" fontId="4" fillId="3" borderId="29" xfId="0" applyFont="1" applyFill="1" applyBorder="1" applyAlignment="1">
      <alignment wrapText="1"/>
    </xf>
    <xf numFmtId="0" fontId="0" fillId="0" borderId="9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</cellXfs>
  <cellStyles count="12">
    <cellStyle name="Milliers" xfId="1" builtinId="3"/>
    <cellStyle name="Milliers 2" xfId="2"/>
    <cellStyle name="Milliers 3 3" xfId="3"/>
    <cellStyle name="Normal" xfId="0" builtinId="0"/>
    <cellStyle name="Normal 2" xfId="4"/>
    <cellStyle name="Normal 2 2" xfId="5"/>
    <cellStyle name="Normal 2 3" xfId="6"/>
    <cellStyle name="Normal 3" xfId="7"/>
    <cellStyle name="Normal 3 2" xfId="8"/>
    <cellStyle name="Pourcentage" xfId="9" builtinId="5"/>
    <cellStyle name="Pourcentage 2 3" xfId="10"/>
    <cellStyle name="Standard 2" xfId="11"/>
  </cellStyles>
  <dxfs count="13"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08"/>
  <sheetViews>
    <sheetView showGridLines="0" tabSelected="1" zoomScaleNormal="100" workbookViewId="0">
      <pane xSplit="3" ySplit="9" topLeftCell="D10" activePane="bottomRight" state="frozen"/>
      <selection sqref="A1:C2"/>
      <selection pane="topRight" sqref="A1:C2"/>
      <selection pane="bottomLeft" sqref="A1:C2"/>
      <selection pane="bottomRight"/>
    </sheetView>
  </sheetViews>
  <sheetFormatPr baseColWidth="10" defaultColWidth="12.85546875" defaultRowHeight="12.75" x14ac:dyDescent="0.2"/>
  <cols>
    <col min="1" max="1" width="12.85546875" style="318"/>
    <col min="2" max="2" width="63.42578125" style="318" customWidth="1"/>
    <col min="3" max="3" width="15.42578125" style="319" customWidth="1"/>
    <col min="4" max="76" width="12.85546875" style="318"/>
    <col min="77" max="16384" width="12.85546875" style="223"/>
  </cols>
  <sheetData>
    <row r="1" spans="1:76" x14ac:dyDescent="0.2">
      <c r="A1" s="432" t="s">
        <v>516</v>
      </c>
      <c r="B1" s="433"/>
      <c r="C1" s="434"/>
    </row>
    <row r="2" spans="1:76" x14ac:dyDescent="0.2">
      <c r="A2" s="453" t="s">
        <v>509</v>
      </c>
      <c r="B2" s="454"/>
      <c r="C2" s="455"/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223"/>
      <c r="O2" s="223"/>
      <c r="P2" s="223"/>
      <c r="Q2" s="223"/>
      <c r="R2" s="223"/>
      <c r="S2" s="223"/>
      <c r="T2" s="223"/>
      <c r="U2" s="223"/>
      <c r="V2" s="223"/>
      <c r="W2" s="223"/>
      <c r="X2" s="223"/>
      <c r="Y2" s="223"/>
      <c r="Z2" s="223"/>
      <c r="AA2" s="223"/>
      <c r="AB2" s="223"/>
      <c r="AC2" s="223"/>
      <c r="AD2" s="223"/>
      <c r="AE2" s="223"/>
      <c r="AF2" s="223"/>
      <c r="AG2" s="223"/>
      <c r="AH2" s="223"/>
      <c r="AI2" s="223"/>
      <c r="AJ2" s="223"/>
      <c r="AK2" s="223"/>
      <c r="AL2" s="223"/>
      <c r="AM2" s="223"/>
      <c r="AN2" s="223"/>
      <c r="AO2" s="223"/>
      <c r="AP2" s="223"/>
      <c r="AQ2" s="223"/>
      <c r="AR2" s="223"/>
      <c r="AS2" s="223"/>
      <c r="AT2" s="223"/>
      <c r="AU2" s="223"/>
      <c r="AV2" s="223"/>
      <c r="AW2" s="223"/>
      <c r="AX2" s="223"/>
      <c r="AY2" s="223"/>
      <c r="AZ2" s="223"/>
      <c r="BA2" s="223"/>
      <c r="BB2" s="223"/>
      <c r="BC2" s="223"/>
      <c r="BD2" s="223"/>
      <c r="BE2" s="223"/>
      <c r="BF2" s="223"/>
      <c r="BG2" s="223"/>
      <c r="BH2" s="223"/>
      <c r="BI2" s="223"/>
      <c r="BJ2" s="223"/>
      <c r="BK2" s="223"/>
      <c r="BL2" s="223"/>
      <c r="BM2" s="223"/>
      <c r="BN2" s="223"/>
      <c r="BO2" s="223"/>
      <c r="BP2" s="223"/>
      <c r="BQ2" s="223"/>
      <c r="BR2" s="223"/>
      <c r="BS2" s="223"/>
      <c r="BT2" s="223"/>
      <c r="BU2" s="223"/>
      <c r="BV2" s="223"/>
      <c r="BW2" s="223"/>
      <c r="BX2" s="223"/>
    </row>
    <row r="3" spans="1:76" ht="17.25" customHeight="1" x14ac:dyDescent="0.25">
      <c r="A3" s="456"/>
      <c r="B3" s="457"/>
      <c r="C3" s="458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  <c r="U3" s="224"/>
      <c r="V3" s="224"/>
      <c r="W3" s="224"/>
      <c r="X3" s="224"/>
      <c r="Y3" s="224"/>
      <c r="Z3" s="224"/>
      <c r="AA3" s="224"/>
      <c r="AB3" s="224"/>
      <c r="AC3" s="224"/>
      <c r="AD3" s="224"/>
      <c r="AE3" s="224"/>
      <c r="AF3" s="224"/>
      <c r="AG3" s="224"/>
      <c r="AH3" s="224"/>
      <c r="AI3" s="224"/>
      <c r="AJ3" s="224"/>
      <c r="AK3" s="224"/>
      <c r="AL3" s="224"/>
      <c r="AM3" s="224"/>
      <c r="AN3" s="224"/>
      <c r="AO3" s="224"/>
      <c r="AP3" s="224"/>
      <c r="AQ3" s="224"/>
      <c r="AR3" s="224"/>
      <c r="AS3" s="224"/>
      <c r="AT3" s="224"/>
      <c r="AU3" s="224"/>
      <c r="AV3" s="224"/>
      <c r="AW3" s="224"/>
      <c r="AX3" s="224"/>
      <c r="AY3" s="224"/>
      <c r="AZ3" s="224"/>
      <c r="BA3" s="224"/>
      <c r="BB3" s="224"/>
      <c r="BC3" s="224"/>
      <c r="BD3" s="224"/>
      <c r="BE3" s="224"/>
      <c r="BF3" s="224"/>
      <c r="BG3" s="224"/>
      <c r="BH3" s="224"/>
      <c r="BI3" s="224"/>
      <c r="BJ3" s="224"/>
      <c r="BK3" s="224"/>
      <c r="BL3" s="224"/>
      <c r="BM3" s="224"/>
      <c r="BN3" s="224"/>
      <c r="BO3" s="224"/>
      <c r="BP3" s="224"/>
      <c r="BQ3" s="224"/>
      <c r="BR3" s="224"/>
      <c r="BS3" s="224"/>
      <c r="BT3" s="224"/>
      <c r="BU3" s="224"/>
      <c r="BV3" s="224"/>
      <c r="BW3" s="224"/>
      <c r="BX3" s="224"/>
    </row>
    <row r="4" spans="1:76" s="228" customFormat="1" ht="87.75" customHeight="1" x14ac:dyDescent="0.2">
      <c r="A4" s="225"/>
      <c r="B4" s="226"/>
      <c r="C4" s="227"/>
      <c r="D4" s="332" t="s">
        <v>0</v>
      </c>
      <c r="E4" s="333" t="s">
        <v>1</v>
      </c>
      <c r="F4" s="332" t="s">
        <v>2</v>
      </c>
      <c r="G4" s="334" t="s">
        <v>3</v>
      </c>
      <c r="H4" s="335" t="s">
        <v>4</v>
      </c>
      <c r="I4" s="336" t="s">
        <v>5</v>
      </c>
      <c r="J4" s="332" t="s">
        <v>6</v>
      </c>
      <c r="K4" s="334" t="s">
        <v>7</v>
      </c>
      <c r="L4" s="335" t="s">
        <v>8</v>
      </c>
      <c r="M4" s="335" t="s">
        <v>9</v>
      </c>
      <c r="N4" s="332" t="s">
        <v>10</v>
      </c>
      <c r="O4" s="332" t="s">
        <v>11</v>
      </c>
      <c r="P4" s="336" t="s">
        <v>12</v>
      </c>
      <c r="Q4" s="332" t="s">
        <v>13</v>
      </c>
      <c r="R4" s="334" t="s">
        <v>14</v>
      </c>
      <c r="S4" s="335" t="s">
        <v>16</v>
      </c>
      <c r="T4" s="332" t="s">
        <v>17</v>
      </c>
      <c r="U4" s="332" t="s">
        <v>18</v>
      </c>
      <c r="V4" s="332" t="s">
        <v>19</v>
      </c>
      <c r="W4" s="332" t="s">
        <v>20</v>
      </c>
      <c r="X4" s="332" t="s">
        <v>21</v>
      </c>
      <c r="Y4" s="333" t="s">
        <v>22</v>
      </c>
      <c r="Z4" s="332" t="s">
        <v>23</v>
      </c>
      <c r="AA4" s="334" t="s">
        <v>24</v>
      </c>
      <c r="AB4" s="335" t="s">
        <v>25</v>
      </c>
      <c r="AC4" s="335" t="s">
        <v>26</v>
      </c>
      <c r="AD4" s="335" t="s">
        <v>27</v>
      </c>
      <c r="AE4" s="335" t="s">
        <v>28</v>
      </c>
      <c r="AF4" s="335" t="s">
        <v>29</v>
      </c>
      <c r="AG4" s="335" t="s">
        <v>30</v>
      </c>
      <c r="AH4" s="332" t="s">
        <v>31</v>
      </c>
      <c r="AI4" s="332" t="s">
        <v>32</v>
      </c>
      <c r="AJ4" s="332" t="s">
        <v>33</v>
      </c>
      <c r="AK4" s="333" t="s">
        <v>34</v>
      </c>
      <c r="AL4" s="332" t="s">
        <v>35</v>
      </c>
      <c r="AM4" s="334" t="s">
        <v>36</v>
      </c>
      <c r="AN4" s="335" t="s">
        <v>470</v>
      </c>
      <c r="AO4" s="335" t="s">
        <v>37</v>
      </c>
      <c r="AP4" s="335" t="s">
        <v>38</v>
      </c>
      <c r="AQ4" s="335" t="s">
        <v>39</v>
      </c>
      <c r="AR4" s="335" t="s">
        <v>40</v>
      </c>
      <c r="AS4" s="335" t="s">
        <v>41</v>
      </c>
      <c r="AT4" s="332" t="s">
        <v>471</v>
      </c>
      <c r="AU4" s="332" t="s">
        <v>472</v>
      </c>
      <c r="AV4" s="332" t="s">
        <v>473</v>
      </c>
      <c r="AW4" s="332" t="s">
        <v>474</v>
      </c>
      <c r="AX4" s="334" t="s">
        <v>475</v>
      </c>
      <c r="AY4" s="335" t="s">
        <v>476</v>
      </c>
      <c r="AZ4" s="335" t="s">
        <v>45</v>
      </c>
      <c r="BA4" s="335" t="s">
        <v>46</v>
      </c>
      <c r="BB4" s="335" t="s">
        <v>47</v>
      </c>
      <c r="BC4" s="335" t="s">
        <v>48</v>
      </c>
      <c r="BD4" s="336" t="s">
        <v>49</v>
      </c>
      <c r="BE4" s="332" t="s">
        <v>50</v>
      </c>
      <c r="BF4" s="337" t="s">
        <v>51</v>
      </c>
      <c r="BG4" s="333" t="s">
        <v>52</v>
      </c>
      <c r="BH4" s="332" t="s">
        <v>53</v>
      </c>
      <c r="BI4" s="334" t="s">
        <v>54</v>
      </c>
      <c r="BJ4" s="335" t="s">
        <v>477</v>
      </c>
      <c r="BK4" s="333" t="s">
        <v>478</v>
      </c>
      <c r="BL4" s="333" t="s">
        <v>479</v>
      </c>
      <c r="BM4" s="333" t="s">
        <v>56</v>
      </c>
      <c r="BN4" s="333" t="s">
        <v>57</v>
      </c>
      <c r="BO4" s="333" t="s">
        <v>58</v>
      </c>
      <c r="BP4" s="333" t="s">
        <v>59</v>
      </c>
      <c r="BQ4" s="333" t="s">
        <v>60</v>
      </c>
      <c r="BR4" s="333" t="s">
        <v>61</v>
      </c>
      <c r="BS4" s="333" t="s">
        <v>62</v>
      </c>
      <c r="BT4" s="333" t="s">
        <v>63</v>
      </c>
      <c r="BU4" s="333" t="s">
        <v>64</v>
      </c>
      <c r="BV4" s="332" t="s">
        <v>65</v>
      </c>
      <c r="BW4" s="334" t="s">
        <v>66</v>
      </c>
      <c r="BX4" s="336" t="s">
        <v>67</v>
      </c>
    </row>
    <row r="5" spans="1:76" s="228" customFormat="1" ht="25.5" customHeight="1" x14ac:dyDescent="0.2">
      <c r="A5" s="229"/>
      <c r="B5" s="230"/>
      <c r="C5" s="231"/>
      <c r="D5" s="232" t="s">
        <v>70</v>
      </c>
      <c r="E5" s="233" t="s">
        <v>71</v>
      </c>
      <c r="F5" s="234" t="s">
        <v>72</v>
      </c>
      <c r="G5" s="235" t="s">
        <v>73</v>
      </c>
      <c r="H5" s="235" t="s">
        <v>74</v>
      </c>
      <c r="I5" s="235" t="s">
        <v>75</v>
      </c>
      <c r="J5" s="235" t="s">
        <v>76</v>
      </c>
      <c r="K5" s="235" t="s">
        <v>77</v>
      </c>
      <c r="L5" s="235" t="s">
        <v>78</v>
      </c>
      <c r="M5" s="235" t="s">
        <v>79</v>
      </c>
      <c r="N5" s="235" t="s">
        <v>80</v>
      </c>
      <c r="O5" s="235" t="s">
        <v>81</v>
      </c>
      <c r="P5" s="235" t="s">
        <v>82</v>
      </c>
      <c r="Q5" s="235" t="s">
        <v>83</v>
      </c>
      <c r="R5" s="235" t="s">
        <v>84</v>
      </c>
      <c r="S5" s="235" t="s">
        <v>86</v>
      </c>
      <c r="T5" s="235" t="s">
        <v>87</v>
      </c>
      <c r="U5" s="235" t="s">
        <v>88</v>
      </c>
      <c r="V5" s="235" t="s">
        <v>89</v>
      </c>
      <c r="W5" s="235" t="s">
        <v>90</v>
      </c>
      <c r="X5" s="235" t="s">
        <v>91</v>
      </c>
      <c r="Y5" s="235" t="s">
        <v>92</v>
      </c>
      <c r="Z5" s="235" t="s">
        <v>93</v>
      </c>
      <c r="AA5" s="235" t="s">
        <v>94</v>
      </c>
      <c r="AB5" s="232" t="s">
        <v>95</v>
      </c>
      <c r="AC5" s="233" t="s">
        <v>96</v>
      </c>
      <c r="AD5" s="234" t="s">
        <v>97</v>
      </c>
      <c r="AE5" s="235" t="s">
        <v>98</v>
      </c>
      <c r="AF5" s="232" t="s">
        <v>99</v>
      </c>
      <c r="AG5" s="232" t="s">
        <v>100</v>
      </c>
      <c r="AH5" s="232" t="s">
        <v>101</v>
      </c>
      <c r="AI5" s="232" t="s">
        <v>102</v>
      </c>
      <c r="AJ5" s="233" t="s">
        <v>103</v>
      </c>
      <c r="AK5" s="234" t="s">
        <v>104</v>
      </c>
      <c r="AL5" s="235" t="s">
        <v>105</v>
      </c>
      <c r="AM5" s="232" t="s">
        <v>106</v>
      </c>
      <c r="AN5" s="232" t="s">
        <v>480</v>
      </c>
      <c r="AO5" s="232" t="s">
        <v>107</v>
      </c>
      <c r="AP5" s="232" t="s">
        <v>108</v>
      </c>
      <c r="AQ5" s="232" t="s">
        <v>109</v>
      </c>
      <c r="AR5" s="232" t="s">
        <v>110</v>
      </c>
      <c r="AS5" s="233" t="s">
        <v>111</v>
      </c>
      <c r="AT5" s="234" t="s">
        <v>112</v>
      </c>
      <c r="AU5" s="235" t="s">
        <v>481</v>
      </c>
      <c r="AV5" s="234" t="s">
        <v>482</v>
      </c>
      <c r="AW5" s="232" t="s">
        <v>483</v>
      </c>
      <c r="AX5" s="232" t="s">
        <v>484</v>
      </c>
      <c r="AY5" s="232" t="s">
        <v>485</v>
      </c>
      <c r="AZ5" s="232" t="s">
        <v>115</v>
      </c>
      <c r="BA5" s="232" t="s">
        <v>116</v>
      </c>
      <c r="BB5" s="232" t="s">
        <v>117</v>
      </c>
      <c r="BC5" s="232" t="s">
        <v>118</v>
      </c>
      <c r="BD5" s="232" t="s">
        <v>119</v>
      </c>
      <c r="BE5" s="233" t="s">
        <v>120</v>
      </c>
      <c r="BF5" s="234" t="s">
        <v>121</v>
      </c>
      <c r="BG5" s="235" t="s">
        <v>122</v>
      </c>
      <c r="BH5" s="232" t="s">
        <v>123</v>
      </c>
      <c r="BI5" s="232" t="s">
        <v>124</v>
      </c>
      <c r="BJ5" s="232" t="s">
        <v>125</v>
      </c>
      <c r="BK5" s="232" t="s">
        <v>486</v>
      </c>
      <c r="BL5" s="232" t="s">
        <v>487</v>
      </c>
      <c r="BM5" s="232" t="s">
        <v>126</v>
      </c>
      <c r="BN5" s="232" t="s">
        <v>127</v>
      </c>
      <c r="BO5" s="232" t="s">
        <v>128</v>
      </c>
      <c r="BP5" s="233" t="s">
        <v>129</v>
      </c>
      <c r="BQ5" s="234" t="s">
        <v>130</v>
      </c>
      <c r="BR5" s="235" t="s">
        <v>131</v>
      </c>
      <c r="BS5" s="232" t="s">
        <v>132</v>
      </c>
      <c r="BT5" s="232" t="s">
        <v>133</v>
      </c>
      <c r="BU5" s="232" t="s">
        <v>134</v>
      </c>
      <c r="BV5" s="232" t="s">
        <v>135</v>
      </c>
      <c r="BW5" s="232" t="s">
        <v>136</v>
      </c>
      <c r="BX5" s="236" t="s">
        <v>137</v>
      </c>
    </row>
    <row r="6" spans="1:76" s="241" customFormat="1" ht="12.75" customHeight="1" x14ac:dyDescent="0.2">
      <c r="A6" s="459" t="s">
        <v>140</v>
      </c>
      <c r="B6" s="237" t="s">
        <v>141</v>
      </c>
      <c r="C6" s="238"/>
      <c r="D6" s="239">
        <v>111069</v>
      </c>
      <c r="E6" s="239">
        <v>721676</v>
      </c>
      <c r="F6" s="239">
        <v>398</v>
      </c>
      <c r="G6" s="239">
        <v>88</v>
      </c>
      <c r="H6" s="239">
        <v>185</v>
      </c>
      <c r="I6" s="239">
        <v>125</v>
      </c>
      <c r="J6" s="239">
        <v>237.18999999999997</v>
      </c>
      <c r="K6" s="239">
        <v>206.28000000000006</v>
      </c>
      <c r="L6" s="239">
        <v>13.410000000000002</v>
      </c>
      <c r="M6" s="239">
        <v>16.200000000000003</v>
      </c>
      <c r="N6" s="239">
        <v>66</v>
      </c>
      <c r="O6" s="239">
        <v>36477</v>
      </c>
      <c r="P6" s="239">
        <v>30885</v>
      </c>
      <c r="Q6" s="239">
        <v>4353</v>
      </c>
      <c r="R6" s="239">
        <v>742</v>
      </c>
      <c r="S6" s="239">
        <v>12729.5</v>
      </c>
      <c r="T6" s="239">
        <v>2629.3</v>
      </c>
      <c r="U6" s="239">
        <v>1719188</v>
      </c>
      <c r="V6" s="239">
        <v>163632</v>
      </c>
      <c r="W6" s="239">
        <v>111905</v>
      </c>
      <c r="X6" s="239">
        <v>491640</v>
      </c>
      <c r="Y6" s="239">
        <v>32439877</v>
      </c>
      <c r="Z6" s="239">
        <v>20173190</v>
      </c>
      <c r="AA6" s="239">
        <v>12266687</v>
      </c>
      <c r="AB6" s="239">
        <v>1201565</v>
      </c>
      <c r="AC6" s="239">
        <v>3418788</v>
      </c>
      <c r="AD6" s="239">
        <v>592348</v>
      </c>
      <c r="AE6" s="239">
        <v>5073205</v>
      </c>
      <c r="AF6" s="239">
        <v>2723411</v>
      </c>
      <c r="AG6" s="239">
        <v>19976804</v>
      </c>
      <c r="AH6" s="239">
        <v>66511</v>
      </c>
      <c r="AI6" s="239">
        <v>10000</v>
      </c>
      <c r="AJ6" s="239">
        <v>468952</v>
      </c>
      <c r="AK6" s="239">
        <v>2320960</v>
      </c>
      <c r="AL6" s="239">
        <v>2084331</v>
      </c>
      <c r="AM6" s="239">
        <v>13701</v>
      </c>
      <c r="AN6" s="239">
        <v>19</v>
      </c>
      <c r="AO6" s="239">
        <v>5388</v>
      </c>
      <c r="AP6" s="239">
        <v>1123</v>
      </c>
      <c r="AQ6" s="239">
        <v>1353</v>
      </c>
      <c r="AR6" s="239">
        <v>185195</v>
      </c>
      <c r="AS6" s="239">
        <v>29869</v>
      </c>
      <c r="AT6" s="239" t="s">
        <v>495</v>
      </c>
      <c r="AU6" s="239" t="s">
        <v>495</v>
      </c>
      <c r="AV6" s="239" t="s">
        <v>495</v>
      </c>
      <c r="AW6" s="239" t="s">
        <v>495</v>
      </c>
      <c r="AX6" s="239" t="s">
        <v>495</v>
      </c>
      <c r="AY6" s="239">
        <v>1583965</v>
      </c>
      <c r="AZ6" s="239">
        <v>99884</v>
      </c>
      <c r="BA6" s="239">
        <v>86363</v>
      </c>
      <c r="BB6" s="239">
        <v>382</v>
      </c>
      <c r="BC6" s="239">
        <v>240</v>
      </c>
      <c r="BD6" s="239">
        <v>0</v>
      </c>
      <c r="BE6" s="239">
        <v>0</v>
      </c>
      <c r="BF6" s="239">
        <v>11085</v>
      </c>
      <c r="BG6" s="239">
        <v>1814</v>
      </c>
      <c r="BH6" s="239">
        <v>40664</v>
      </c>
      <c r="BI6" s="239">
        <v>310</v>
      </c>
      <c r="BJ6" s="239">
        <v>2492</v>
      </c>
      <c r="BK6" s="239">
        <v>2763</v>
      </c>
      <c r="BL6" s="239">
        <v>35772</v>
      </c>
      <c r="BM6" s="239">
        <v>1447739</v>
      </c>
      <c r="BN6" s="239">
        <v>108751</v>
      </c>
      <c r="BO6" s="239">
        <v>115844</v>
      </c>
      <c r="BP6" s="239">
        <v>3607</v>
      </c>
      <c r="BQ6" s="239">
        <v>14131</v>
      </c>
      <c r="BR6" s="239">
        <v>276</v>
      </c>
      <c r="BS6" s="239">
        <v>10478</v>
      </c>
      <c r="BT6" s="239">
        <v>110</v>
      </c>
      <c r="BU6" s="239">
        <v>3267</v>
      </c>
      <c r="BV6" s="239">
        <v>35411</v>
      </c>
      <c r="BW6" s="239">
        <v>5347</v>
      </c>
      <c r="BX6" s="240">
        <v>843190</v>
      </c>
    </row>
    <row r="7" spans="1:76" s="245" customFormat="1" ht="12.75" customHeight="1" x14ac:dyDescent="0.2">
      <c r="A7" s="460"/>
      <c r="B7" s="242" t="s">
        <v>152</v>
      </c>
      <c r="C7" s="243">
        <v>57</v>
      </c>
      <c r="D7" s="243">
        <v>57</v>
      </c>
      <c r="E7" s="243">
        <v>57</v>
      </c>
      <c r="F7" s="243">
        <v>57</v>
      </c>
      <c r="G7" s="243">
        <v>57</v>
      </c>
      <c r="H7" s="243">
        <v>57</v>
      </c>
      <c r="I7" s="243">
        <v>57</v>
      </c>
      <c r="J7" s="243">
        <v>57</v>
      </c>
      <c r="K7" s="243">
        <v>57</v>
      </c>
      <c r="L7" s="243">
        <v>57</v>
      </c>
      <c r="M7" s="243">
        <v>57</v>
      </c>
      <c r="N7" s="243">
        <v>57</v>
      </c>
      <c r="O7" s="243">
        <v>57</v>
      </c>
      <c r="P7" s="243">
        <v>57</v>
      </c>
      <c r="Q7" s="243">
        <v>57</v>
      </c>
      <c r="R7" s="243">
        <v>57</v>
      </c>
      <c r="S7" s="243">
        <v>57</v>
      </c>
      <c r="T7" s="243">
        <v>57</v>
      </c>
      <c r="U7" s="243">
        <v>57</v>
      </c>
      <c r="V7" s="243">
        <v>57</v>
      </c>
      <c r="W7" s="243">
        <v>57</v>
      </c>
      <c r="X7" s="243">
        <v>57</v>
      </c>
      <c r="Y7" s="243">
        <v>57</v>
      </c>
      <c r="Z7" s="243">
        <v>57</v>
      </c>
      <c r="AA7" s="243">
        <v>57</v>
      </c>
      <c r="AB7" s="243">
        <v>57</v>
      </c>
      <c r="AC7" s="243">
        <v>57</v>
      </c>
      <c r="AD7" s="243">
        <v>57</v>
      </c>
      <c r="AE7" s="243">
        <v>57</v>
      </c>
      <c r="AF7" s="243">
        <v>57</v>
      </c>
      <c r="AG7" s="243">
        <v>57</v>
      </c>
      <c r="AH7" s="243">
        <v>57</v>
      </c>
      <c r="AI7" s="243">
        <v>57</v>
      </c>
      <c r="AJ7" s="243">
        <v>57</v>
      </c>
      <c r="AK7" s="243">
        <v>57</v>
      </c>
      <c r="AL7" s="243">
        <v>57</v>
      </c>
      <c r="AM7" s="243">
        <v>57</v>
      </c>
      <c r="AN7" s="243">
        <v>57</v>
      </c>
      <c r="AO7" s="243">
        <v>57</v>
      </c>
      <c r="AP7" s="243">
        <v>57</v>
      </c>
      <c r="AQ7" s="243">
        <v>57</v>
      </c>
      <c r="AR7" s="243">
        <v>57</v>
      </c>
      <c r="AS7" s="243">
        <v>57</v>
      </c>
      <c r="AT7" s="243">
        <v>57</v>
      </c>
      <c r="AU7" s="243">
        <v>57</v>
      </c>
      <c r="AV7" s="243">
        <v>57</v>
      </c>
      <c r="AW7" s="243">
        <v>57</v>
      </c>
      <c r="AX7" s="243">
        <v>57</v>
      </c>
      <c r="AY7" s="243">
        <v>57</v>
      </c>
      <c r="AZ7" s="243">
        <v>57</v>
      </c>
      <c r="BA7" s="243">
        <v>57</v>
      </c>
      <c r="BB7" s="243">
        <v>57</v>
      </c>
      <c r="BC7" s="243">
        <v>57</v>
      </c>
      <c r="BD7" s="243">
        <v>57</v>
      </c>
      <c r="BE7" s="243">
        <v>57</v>
      </c>
      <c r="BF7" s="243">
        <v>57</v>
      </c>
      <c r="BG7" s="243">
        <v>57</v>
      </c>
      <c r="BH7" s="243">
        <v>57</v>
      </c>
      <c r="BI7" s="243">
        <v>57</v>
      </c>
      <c r="BJ7" s="243">
        <v>57</v>
      </c>
      <c r="BK7" s="243">
        <v>57</v>
      </c>
      <c r="BL7" s="243">
        <v>57</v>
      </c>
      <c r="BM7" s="243">
        <v>57</v>
      </c>
      <c r="BN7" s="243">
        <v>57</v>
      </c>
      <c r="BO7" s="243">
        <v>57</v>
      </c>
      <c r="BP7" s="243">
        <v>57</v>
      </c>
      <c r="BQ7" s="243">
        <v>57</v>
      </c>
      <c r="BR7" s="243">
        <v>57</v>
      </c>
      <c r="BS7" s="243">
        <v>57</v>
      </c>
      <c r="BT7" s="243">
        <v>57</v>
      </c>
      <c r="BU7" s="243">
        <v>57</v>
      </c>
      <c r="BV7" s="243">
        <v>57</v>
      </c>
      <c r="BW7" s="243">
        <v>57</v>
      </c>
      <c r="BX7" s="244">
        <v>57</v>
      </c>
    </row>
    <row r="8" spans="1:76" s="245" customFormat="1" ht="12.75" customHeight="1" x14ac:dyDescent="0.2">
      <c r="A8" s="460"/>
      <c r="B8" s="246" t="s">
        <v>153</v>
      </c>
      <c r="C8" s="247">
        <v>54</v>
      </c>
      <c r="D8" s="248">
        <v>52</v>
      </c>
      <c r="E8" s="248">
        <v>15</v>
      </c>
      <c r="F8" s="248">
        <v>54</v>
      </c>
      <c r="G8" s="248">
        <v>53</v>
      </c>
      <c r="H8" s="248">
        <v>53</v>
      </c>
      <c r="I8" s="248">
        <v>54</v>
      </c>
      <c r="J8" s="248">
        <v>54</v>
      </c>
      <c r="K8" s="248">
        <v>54</v>
      </c>
      <c r="L8" s="248">
        <v>51</v>
      </c>
      <c r="M8" s="248">
        <v>52</v>
      </c>
      <c r="N8" s="248">
        <v>54</v>
      </c>
      <c r="O8" s="248">
        <v>54</v>
      </c>
      <c r="P8" s="248">
        <v>54</v>
      </c>
      <c r="Q8" s="248">
        <v>53</v>
      </c>
      <c r="R8" s="248">
        <v>53</v>
      </c>
      <c r="S8" s="248">
        <v>53</v>
      </c>
      <c r="T8" s="248">
        <v>54</v>
      </c>
      <c r="U8" s="248">
        <v>53</v>
      </c>
      <c r="V8" s="248">
        <v>49</v>
      </c>
      <c r="W8" s="248">
        <v>46</v>
      </c>
      <c r="X8" s="248">
        <v>50</v>
      </c>
      <c r="Y8" s="248">
        <v>25</v>
      </c>
      <c r="Z8" s="248">
        <v>24</v>
      </c>
      <c r="AA8" s="248">
        <v>25</v>
      </c>
      <c r="AB8" s="248">
        <v>23</v>
      </c>
      <c r="AC8" s="248">
        <v>6</v>
      </c>
      <c r="AD8" s="248">
        <v>22</v>
      </c>
      <c r="AE8" s="248">
        <v>25</v>
      </c>
      <c r="AF8" s="248">
        <v>25</v>
      </c>
      <c r="AG8" s="248">
        <v>25</v>
      </c>
      <c r="AH8" s="248">
        <v>24</v>
      </c>
      <c r="AI8" s="248">
        <v>25</v>
      </c>
      <c r="AJ8" s="248">
        <v>35</v>
      </c>
      <c r="AK8" s="248">
        <v>53</v>
      </c>
      <c r="AL8" s="248">
        <v>52</v>
      </c>
      <c r="AM8" s="248">
        <v>51</v>
      </c>
      <c r="AN8" s="248">
        <v>48</v>
      </c>
      <c r="AO8" s="248">
        <v>50</v>
      </c>
      <c r="AP8" s="248">
        <v>48</v>
      </c>
      <c r="AQ8" s="248">
        <v>50</v>
      </c>
      <c r="AR8" s="248">
        <v>51</v>
      </c>
      <c r="AS8" s="248">
        <v>51</v>
      </c>
      <c r="AT8" s="248">
        <v>54</v>
      </c>
      <c r="AU8" s="248">
        <v>53</v>
      </c>
      <c r="AV8" s="248">
        <v>54</v>
      </c>
      <c r="AW8" s="248">
        <v>54</v>
      </c>
      <c r="AX8" s="248">
        <v>52</v>
      </c>
      <c r="AY8" s="248">
        <v>32</v>
      </c>
      <c r="AZ8" s="248">
        <v>54</v>
      </c>
      <c r="BA8" s="248">
        <v>51</v>
      </c>
      <c r="BB8" s="248">
        <v>50</v>
      </c>
      <c r="BC8" s="248">
        <v>49</v>
      </c>
      <c r="BD8" s="248">
        <v>49</v>
      </c>
      <c r="BE8" s="248">
        <v>50</v>
      </c>
      <c r="BF8" s="248">
        <v>50</v>
      </c>
      <c r="BG8" s="248">
        <v>49</v>
      </c>
      <c r="BH8" s="248">
        <v>40</v>
      </c>
      <c r="BI8" s="248">
        <v>47</v>
      </c>
      <c r="BJ8" s="248">
        <v>51</v>
      </c>
      <c r="BK8" s="248">
        <v>37</v>
      </c>
      <c r="BL8" s="248">
        <v>39</v>
      </c>
      <c r="BM8" s="248">
        <v>53</v>
      </c>
      <c r="BN8" s="248">
        <v>51</v>
      </c>
      <c r="BO8" s="248">
        <v>48</v>
      </c>
      <c r="BP8" s="248">
        <v>42</v>
      </c>
      <c r="BQ8" s="248">
        <v>54</v>
      </c>
      <c r="BR8" s="248">
        <v>46</v>
      </c>
      <c r="BS8" s="248">
        <v>45</v>
      </c>
      <c r="BT8" s="248">
        <v>44</v>
      </c>
      <c r="BU8" s="248">
        <v>44</v>
      </c>
      <c r="BV8" s="248">
        <v>38</v>
      </c>
      <c r="BW8" s="248">
        <v>28</v>
      </c>
      <c r="BX8" s="249">
        <v>25</v>
      </c>
    </row>
    <row r="9" spans="1:76" s="245" customFormat="1" ht="12.75" customHeight="1" x14ac:dyDescent="0.2">
      <c r="A9" s="461"/>
      <c r="B9" s="450" t="s">
        <v>142</v>
      </c>
      <c r="C9" s="250">
        <v>0.94736842105263153</v>
      </c>
      <c r="D9" s="250">
        <v>0.91228070175438591</v>
      </c>
      <c r="E9" s="250">
        <v>0.26315789473684209</v>
      </c>
      <c r="F9" s="250">
        <v>0.94736842105263153</v>
      </c>
      <c r="G9" s="250">
        <v>0.92982456140350878</v>
      </c>
      <c r="H9" s="250">
        <v>0.92982456140350878</v>
      </c>
      <c r="I9" s="250">
        <v>0.94736842105263153</v>
      </c>
      <c r="J9" s="250">
        <v>0.94736842105263153</v>
      </c>
      <c r="K9" s="250">
        <v>0.94736842105263153</v>
      </c>
      <c r="L9" s="250">
        <v>0.89473684210526316</v>
      </c>
      <c r="M9" s="250">
        <v>0.91228070175438591</v>
      </c>
      <c r="N9" s="250">
        <v>0.94736842105263153</v>
      </c>
      <c r="O9" s="250">
        <v>0.94736842105263153</v>
      </c>
      <c r="P9" s="250">
        <v>0.94736842105263153</v>
      </c>
      <c r="Q9" s="250">
        <v>0.92982456140350878</v>
      </c>
      <c r="R9" s="250">
        <v>0.92982456140350878</v>
      </c>
      <c r="S9" s="250">
        <v>0.92982456140350878</v>
      </c>
      <c r="T9" s="250">
        <v>0.94736842105263153</v>
      </c>
      <c r="U9" s="250">
        <v>0.92982456140350878</v>
      </c>
      <c r="V9" s="250">
        <v>0.85964912280701755</v>
      </c>
      <c r="W9" s="250">
        <v>0.80701754385964908</v>
      </c>
      <c r="X9" s="250">
        <v>0.8771929824561403</v>
      </c>
      <c r="Y9" s="250">
        <v>0.43859649122807015</v>
      </c>
      <c r="Z9" s="250">
        <v>0.42105263157894735</v>
      </c>
      <c r="AA9" s="250">
        <v>0.43859649122807015</v>
      </c>
      <c r="AB9" s="250">
        <v>0.40350877192982454</v>
      </c>
      <c r="AC9" s="250">
        <v>0.10526315789473684</v>
      </c>
      <c r="AD9" s="250">
        <v>0.38596491228070173</v>
      </c>
      <c r="AE9" s="250">
        <v>0.43859649122807015</v>
      </c>
      <c r="AF9" s="250">
        <v>0.43859649122807015</v>
      </c>
      <c r="AG9" s="250">
        <v>0.43859649122807015</v>
      </c>
      <c r="AH9" s="250">
        <v>0.42105263157894735</v>
      </c>
      <c r="AI9" s="250">
        <v>0.43859649122807015</v>
      </c>
      <c r="AJ9" s="250">
        <v>0.61403508771929827</v>
      </c>
      <c r="AK9" s="250">
        <v>0.92982456140350878</v>
      </c>
      <c r="AL9" s="250">
        <v>0.91228070175438591</v>
      </c>
      <c r="AM9" s="250">
        <v>0.89473684210526316</v>
      </c>
      <c r="AN9" s="250">
        <v>0.84210526315789469</v>
      </c>
      <c r="AO9" s="250">
        <v>0.8771929824561403</v>
      </c>
      <c r="AP9" s="250">
        <v>0.84210526315789469</v>
      </c>
      <c r="AQ9" s="250">
        <v>0.8771929824561403</v>
      </c>
      <c r="AR9" s="250">
        <v>0.89473684210526316</v>
      </c>
      <c r="AS9" s="250">
        <v>0.89473684210526316</v>
      </c>
      <c r="AT9" s="250">
        <v>0.94736842105263153</v>
      </c>
      <c r="AU9" s="250">
        <v>0.92982456140350878</v>
      </c>
      <c r="AV9" s="250">
        <v>0.94736842105263153</v>
      </c>
      <c r="AW9" s="250">
        <v>0.94736842105263153</v>
      </c>
      <c r="AX9" s="250">
        <v>0.91228070175438591</v>
      </c>
      <c r="AY9" s="250">
        <v>0.56140350877192979</v>
      </c>
      <c r="AZ9" s="250">
        <v>0.94736842105263153</v>
      </c>
      <c r="BA9" s="250">
        <v>0.89473684210526316</v>
      </c>
      <c r="BB9" s="250">
        <v>0.8771929824561403</v>
      </c>
      <c r="BC9" s="250">
        <v>0.85964912280701755</v>
      </c>
      <c r="BD9" s="250">
        <v>0.85964912280701755</v>
      </c>
      <c r="BE9" s="250">
        <v>0.8771929824561403</v>
      </c>
      <c r="BF9" s="250">
        <v>0.8771929824561403</v>
      </c>
      <c r="BG9" s="250">
        <v>0.85964912280701755</v>
      </c>
      <c r="BH9" s="250">
        <v>0.70175438596491224</v>
      </c>
      <c r="BI9" s="250">
        <v>0.82456140350877194</v>
      </c>
      <c r="BJ9" s="250">
        <v>0.89473684210526316</v>
      </c>
      <c r="BK9" s="250">
        <v>0.64912280701754388</v>
      </c>
      <c r="BL9" s="250">
        <v>0.68421052631578949</v>
      </c>
      <c r="BM9" s="250">
        <v>0.92982456140350878</v>
      </c>
      <c r="BN9" s="250">
        <v>0.89473684210526316</v>
      </c>
      <c r="BO9" s="250">
        <v>0.84210526315789469</v>
      </c>
      <c r="BP9" s="250">
        <v>0.73684210526315785</v>
      </c>
      <c r="BQ9" s="250">
        <v>0.94736842105263153</v>
      </c>
      <c r="BR9" s="250">
        <v>0.80701754385964908</v>
      </c>
      <c r="BS9" s="250">
        <v>0.78947368421052633</v>
      </c>
      <c r="BT9" s="250">
        <v>0.77192982456140347</v>
      </c>
      <c r="BU9" s="250">
        <v>0.77192982456140347</v>
      </c>
      <c r="BV9" s="250">
        <v>0.66666666666666663</v>
      </c>
      <c r="BW9" s="250">
        <v>0.49122807017543857</v>
      </c>
      <c r="BX9" s="251">
        <v>0.43859649122807015</v>
      </c>
    </row>
    <row r="10" spans="1:76" s="245" customFormat="1" x14ac:dyDescent="0.2">
      <c r="A10" s="252" t="s">
        <v>300</v>
      </c>
      <c r="B10" s="463" t="s">
        <v>458</v>
      </c>
      <c r="C10" s="464"/>
      <c r="D10" s="253">
        <v>1181</v>
      </c>
      <c r="E10" s="253" t="s">
        <v>301</v>
      </c>
      <c r="F10" s="253">
        <v>4</v>
      </c>
      <c r="G10" s="253">
        <v>1</v>
      </c>
      <c r="H10" s="253">
        <v>1</v>
      </c>
      <c r="I10" s="253">
        <v>2</v>
      </c>
      <c r="J10" s="254">
        <v>2.2000000000000002</v>
      </c>
      <c r="K10" s="254">
        <v>2.2000000000000002</v>
      </c>
      <c r="L10" s="254">
        <v>0</v>
      </c>
      <c r="M10" s="254">
        <v>0</v>
      </c>
      <c r="N10" s="253">
        <v>2</v>
      </c>
      <c r="O10" s="253">
        <v>313</v>
      </c>
      <c r="P10" s="253">
        <v>283</v>
      </c>
      <c r="Q10" s="253">
        <v>48</v>
      </c>
      <c r="R10" s="253">
        <v>4</v>
      </c>
      <c r="S10" s="254">
        <v>244</v>
      </c>
      <c r="T10" s="254">
        <v>47</v>
      </c>
      <c r="U10" s="253">
        <v>16609</v>
      </c>
      <c r="V10" s="253">
        <v>55</v>
      </c>
      <c r="W10" s="253">
        <v>0</v>
      </c>
      <c r="X10" s="253">
        <v>113</v>
      </c>
      <c r="Y10" s="253">
        <v>505686</v>
      </c>
      <c r="Z10" s="253">
        <v>296102</v>
      </c>
      <c r="AA10" s="253">
        <v>209584</v>
      </c>
      <c r="AB10" s="253">
        <v>21014</v>
      </c>
      <c r="AC10" s="253" t="s">
        <v>301</v>
      </c>
      <c r="AD10" s="253">
        <v>0</v>
      </c>
      <c r="AE10" s="255">
        <v>188570</v>
      </c>
      <c r="AF10" s="255">
        <v>120584</v>
      </c>
      <c r="AG10" s="255">
        <v>469938</v>
      </c>
      <c r="AH10" s="255">
        <v>0</v>
      </c>
      <c r="AI10" s="255">
        <v>0</v>
      </c>
      <c r="AJ10" s="255">
        <v>2593</v>
      </c>
      <c r="AK10" s="255">
        <v>16925</v>
      </c>
      <c r="AL10" s="255">
        <v>16777</v>
      </c>
      <c r="AM10" s="255">
        <v>0</v>
      </c>
      <c r="AN10" s="256">
        <v>0</v>
      </c>
      <c r="AO10" s="256">
        <v>0</v>
      </c>
      <c r="AP10" s="255">
        <v>0</v>
      </c>
      <c r="AQ10" s="255">
        <v>0</v>
      </c>
      <c r="AR10" s="255">
        <v>148</v>
      </c>
      <c r="AS10" s="255">
        <v>0</v>
      </c>
      <c r="AT10" s="255">
        <v>43363</v>
      </c>
      <c r="AU10" s="255">
        <v>28218</v>
      </c>
      <c r="AV10" s="255">
        <v>72</v>
      </c>
      <c r="AW10" s="255">
        <v>146391</v>
      </c>
      <c r="AX10" s="255">
        <v>993833</v>
      </c>
      <c r="AY10" s="255">
        <v>0</v>
      </c>
      <c r="AZ10" s="255">
        <v>1072</v>
      </c>
      <c r="BA10" s="255">
        <v>1071</v>
      </c>
      <c r="BB10" s="255">
        <v>0</v>
      </c>
      <c r="BC10" s="255">
        <v>0</v>
      </c>
      <c r="BD10" s="255">
        <v>0</v>
      </c>
      <c r="BE10" s="255">
        <v>0</v>
      </c>
      <c r="BF10" s="255">
        <v>1</v>
      </c>
      <c r="BG10" s="255">
        <v>0</v>
      </c>
      <c r="BH10" s="255">
        <v>1072</v>
      </c>
      <c r="BI10" s="255">
        <v>1</v>
      </c>
      <c r="BJ10" s="255">
        <v>35</v>
      </c>
      <c r="BK10" s="255">
        <v>35</v>
      </c>
      <c r="BL10" s="255">
        <v>820</v>
      </c>
      <c r="BM10" s="255">
        <v>10479</v>
      </c>
      <c r="BN10" s="255">
        <v>1579</v>
      </c>
      <c r="BO10" s="255">
        <v>798</v>
      </c>
      <c r="BP10" s="255">
        <v>131</v>
      </c>
      <c r="BQ10" s="255">
        <v>0</v>
      </c>
      <c r="BR10" s="255">
        <v>0</v>
      </c>
      <c r="BS10" s="255">
        <v>0</v>
      </c>
      <c r="BT10" s="255">
        <v>0</v>
      </c>
      <c r="BU10" s="255">
        <v>0</v>
      </c>
      <c r="BV10" s="255">
        <v>0</v>
      </c>
      <c r="BW10" s="255">
        <v>55</v>
      </c>
      <c r="BX10" s="257">
        <v>12970</v>
      </c>
    </row>
    <row r="11" spans="1:76" s="245" customFormat="1" ht="12.75" customHeight="1" x14ac:dyDescent="0.2">
      <c r="A11" s="258" t="s">
        <v>302</v>
      </c>
      <c r="B11" s="465" t="s">
        <v>425</v>
      </c>
      <c r="C11" s="466"/>
      <c r="D11" s="259">
        <v>1041</v>
      </c>
      <c r="E11" s="259" t="s">
        <v>301</v>
      </c>
      <c r="F11" s="259">
        <v>3</v>
      </c>
      <c r="G11" s="259">
        <v>0</v>
      </c>
      <c r="H11" s="259">
        <v>1</v>
      </c>
      <c r="I11" s="259">
        <v>2</v>
      </c>
      <c r="J11" s="260">
        <v>1.6</v>
      </c>
      <c r="K11" s="260">
        <v>1.6</v>
      </c>
      <c r="L11" s="260">
        <v>0</v>
      </c>
      <c r="M11" s="260">
        <v>0</v>
      </c>
      <c r="N11" s="259">
        <v>1</v>
      </c>
      <c r="O11" s="259">
        <v>249</v>
      </c>
      <c r="P11" s="259">
        <v>244</v>
      </c>
      <c r="Q11" s="259">
        <v>30</v>
      </c>
      <c r="R11" s="259">
        <v>3</v>
      </c>
      <c r="S11" s="260">
        <v>244</v>
      </c>
      <c r="T11" s="260">
        <v>39</v>
      </c>
      <c r="U11" s="259">
        <v>10570</v>
      </c>
      <c r="V11" s="259">
        <v>78</v>
      </c>
      <c r="W11" s="259">
        <v>0</v>
      </c>
      <c r="X11" s="259">
        <v>58</v>
      </c>
      <c r="Y11" s="259">
        <v>243328</v>
      </c>
      <c r="Z11" s="259">
        <v>149581</v>
      </c>
      <c r="AA11" s="259">
        <v>93747</v>
      </c>
      <c r="AB11" s="259">
        <v>19909</v>
      </c>
      <c r="AC11" s="259" t="s">
        <v>301</v>
      </c>
      <c r="AD11" s="259">
        <v>0</v>
      </c>
      <c r="AE11" s="261">
        <v>73838</v>
      </c>
      <c r="AF11" s="261">
        <v>32778</v>
      </c>
      <c r="AG11" s="261">
        <v>215194</v>
      </c>
      <c r="AH11" s="261">
        <v>0</v>
      </c>
      <c r="AI11" s="261">
        <v>0</v>
      </c>
      <c r="AJ11" s="261">
        <v>2602</v>
      </c>
      <c r="AK11" s="261">
        <v>10706</v>
      </c>
      <c r="AL11" s="261">
        <v>10581</v>
      </c>
      <c r="AM11" s="261">
        <v>0</v>
      </c>
      <c r="AN11" s="262">
        <v>0</v>
      </c>
      <c r="AO11" s="262">
        <v>2</v>
      </c>
      <c r="AP11" s="261">
        <v>0</v>
      </c>
      <c r="AQ11" s="261">
        <v>0</v>
      </c>
      <c r="AR11" s="261">
        <v>123</v>
      </c>
      <c r="AS11" s="261">
        <v>0</v>
      </c>
      <c r="AT11" s="261">
        <v>43342</v>
      </c>
      <c r="AU11" s="261">
        <v>28218</v>
      </c>
      <c r="AV11" s="261">
        <v>73</v>
      </c>
      <c r="AW11" s="261">
        <v>146391</v>
      </c>
      <c r="AX11" s="261">
        <v>993833</v>
      </c>
      <c r="AY11" s="261">
        <v>0</v>
      </c>
      <c r="AZ11" s="261">
        <v>692</v>
      </c>
      <c r="BA11" s="261">
        <v>689</v>
      </c>
      <c r="BB11" s="261">
        <v>0</v>
      </c>
      <c r="BC11" s="261">
        <v>0</v>
      </c>
      <c r="BD11" s="261">
        <v>0</v>
      </c>
      <c r="BE11" s="261">
        <v>0</v>
      </c>
      <c r="BF11" s="261">
        <v>3</v>
      </c>
      <c r="BG11" s="261">
        <v>0</v>
      </c>
      <c r="BH11" s="261">
        <v>409</v>
      </c>
      <c r="BI11" s="261">
        <v>0</v>
      </c>
      <c r="BJ11" s="261">
        <v>21</v>
      </c>
      <c r="BK11" s="261">
        <v>24</v>
      </c>
      <c r="BL11" s="261">
        <v>310</v>
      </c>
      <c r="BM11" s="261">
        <v>11964</v>
      </c>
      <c r="BN11" s="261">
        <v>1379</v>
      </c>
      <c r="BO11" s="261">
        <v>1849</v>
      </c>
      <c r="BP11" s="261">
        <v>20</v>
      </c>
      <c r="BQ11" s="261">
        <v>0</v>
      </c>
      <c r="BR11" s="261">
        <v>0</v>
      </c>
      <c r="BS11" s="261">
        <v>0</v>
      </c>
      <c r="BT11" s="261" t="s">
        <v>301</v>
      </c>
      <c r="BU11" s="261">
        <v>0</v>
      </c>
      <c r="BV11" s="261">
        <v>0</v>
      </c>
      <c r="BW11" s="261">
        <v>64</v>
      </c>
      <c r="BX11" s="263">
        <v>12970</v>
      </c>
    </row>
    <row r="12" spans="1:76" s="245" customFormat="1" ht="12.75" customHeight="1" x14ac:dyDescent="0.2">
      <c r="A12" s="258" t="s">
        <v>303</v>
      </c>
      <c r="B12" s="264" t="s">
        <v>426</v>
      </c>
      <c r="C12" s="265"/>
      <c r="D12" s="259">
        <v>626</v>
      </c>
      <c r="E12" s="259" t="s">
        <v>301</v>
      </c>
      <c r="F12" s="259">
        <v>2</v>
      </c>
      <c r="G12" s="259">
        <v>0</v>
      </c>
      <c r="H12" s="259">
        <v>1</v>
      </c>
      <c r="I12" s="259">
        <v>1</v>
      </c>
      <c r="J12" s="260">
        <v>1.2</v>
      </c>
      <c r="K12" s="260">
        <v>1.2</v>
      </c>
      <c r="L12" s="260">
        <v>0</v>
      </c>
      <c r="M12" s="260">
        <v>0</v>
      </c>
      <c r="N12" s="259">
        <v>1</v>
      </c>
      <c r="O12" s="259">
        <v>295</v>
      </c>
      <c r="P12" s="259">
        <v>277</v>
      </c>
      <c r="Q12" s="259">
        <v>28</v>
      </c>
      <c r="R12" s="259">
        <v>7</v>
      </c>
      <c r="S12" s="260">
        <v>204</v>
      </c>
      <c r="T12" s="260">
        <v>36.5</v>
      </c>
      <c r="U12" s="259">
        <v>11681</v>
      </c>
      <c r="V12" s="259">
        <v>0</v>
      </c>
      <c r="W12" s="259">
        <v>0</v>
      </c>
      <c r="X12" s="259">
        <v>191</v>
      </c>
      <c r="Y12" s="259">
        <v>191069</v>
      </c>
      <c r="Z12" s="259">
        <v>139264</v>
      </c>
      <c r="AA12" s="259">
        <v>51805</v>
      </c>
      <c r="AB12" s="259">
        <v>18672</v>
      </c>
      <c r="AC12" s="259" t="s">
        <v>301</v>
      </c>
      <c r="AD12" s="259">
        <v>307</v>
      </c>
      <c r="AE12" s="261">
        <v>32826</v>
      </c>
      <c r="AF12" s="261">
        <v>6442</v>
      </c>
      <c r="AG12" s="261">
        <v>189544</v>
      </c>
      <c r="AH12" s="261">
        <v>0</v>
      </c>
      <c r="AI12" s="261">
        <v>0</v>
      </c>
      <c r="AJ12" s="261">
        <v>1525</v>
      </c>
      <c r="AK12" s="261">
        <v>10367</v>
      </c>
      <c r="AL12" s="261">
        <v>10276</v>
      </c>
      <c r="AM12" s="261">
        <v>0</v>
      </c>
      <c r="AN12" s="262">
        <v>0</v>
      </c>
      <c r="AO12" s="262">
        <v>0</v>
      </c>
      <c r="AP12" s="261">
        <v>0</v>
      </c>
      <c r="AQ12" s="261">
        <v>0</v>
      </c>
      <c r="AR12" s="261">
        <v>91</v>
      </c>
      <c r="AS12" s="261">
        <v>0</v>
      </c>
      <c r="AT12" s="261">
        <v>43334</v>
      </c>
      <c r="AU12" s="261">
        <v>28218</v>
      </c>
      <c r="AV12" s="261">
        <v>72</v>
      </c>
      <c r="AW12" s="261">
        <v>146391</v>
      </c>
      <c r="AX12" s="261">
        <v>993833</v>
      </c>
      <c r="AY12" s="261">
        <v>0</v>
      </c>
      <c r="AZ12" s="261">
        <v>738</v>
      </c>
      <c r="BA12" s="261">
        <v>738</v>
      </c>
      <c r="BB12" s="261">
        <v>0</v>
      </c>
      <c r="BC12" s="261">
        <v>0</v>
      </c>
      <c r="BD12" s="261">
        <v>0</v>
      </c>
      <c r="BE12" s="261">
        <v>0</v>
      </c>
      <c r="BF12" s="261">
        <v>0</v>
      </c>
      <c r="BG12" s="261">
        <v>0</v>
      </c>
      <c r="BH12" s="261">
        <v>1151</v>
      </c>
      <c r="BI12" s="261">
        <v>0</v>
      </c>
      <c r="BJ12" s="261">
        <v>11</v>
      </c>
      <c r="BK12" s="261">
        <v>2</v>
      </c>
      <c r="BL12" s="261">
        <v>220</v>
      </c>
      <c r="BM12" s="261">
        <v>3678</v>
      </c>
      <c r="BN12" s="261">
        <v>801</v>
      </c>
      <c r="BO12" s="261">
        <v>726</v>
      </c>
      <c r="BP12" s="261">
        <v>0</v>
      </c>
      <c r="BQ12" s="261">
        <v>0</v>
      </c>
      <c r="BR12" s="261">
        <v>0</v>
      </c>
      <c r="BS12" s="261">
        <v>0</v>
      </c>
      <c r="BT12" s="261">
        <v>0</v>
      </c>
      <c r="BU12" s="261">
        <v>0</v>
      </c>
      <c r="BV12" s="261">
        <v>0</v>
      </c>
      <c r="BW12" s="261">
        <v>44</v>
      </c>
      <c r="BX12" s="263">
        <v>2838</v>
      </c>
    </row>
    <row r="13" spans="1:76" s="245" customFormat="1" ht="12.75" customHeight="1" x14ac:dyDescent="0.2">
      <c r="A13" s="258" t="s">
        <v>304</v>
      </c>
      <c r="B13" s="264" t="s">
        <v>427</v>
      </c>
      <c r="C13" s="265"/>
      <c r="D13" s="259">
        <v>2290</v>
      </c>
      <c r="E13" s="259" t="s">
        <v>301</v>
      </c>
      <c r="F13" s="259">
        <v>3</v>
      </c>
      <c r="G13" s="259">
        <v>0</v>
      </c>
      <c r="H13" s="259">
        <v>3</v>
      </c>
      <c r="I13" s="259">
        <v>0</v>
      </c>
      <c r="J13" s="260">
        <v>1.7</v>
      </c>
      <c r="K13" s="260">
        <v>1.7</v>
      </c>
      <c r="L13" s="260">
        <v>0</v>
      </c>
      <c r="M13" s="260">
        <v>0</v>
      </c>
      <c r="N13" s="259">
        <v>1</v>
      </c>
      <c r="O13" s="259">
        <v>206</v>
      </c>
      <c r="P13" s="259">
        <v>189</v>
      </c>
      <c r="Q13" s="259">
        <v>31</v>
      </c>
      <c r="R13" s="259">
        <v>11</v>
      </c>
      <c r="S13" s="260">
        <v>220</v>
      </c>
      <c r="T13" s="260">
        <v>21</v>
      </c>
      <c r="U13" s="259">
        <v>16919</v>
      </c>
      <c r="V13" s="259">
        <v>612</v>
      </c>
      <c r="W13" s="259">
        <v>0</v>
      </c>
      <c r="X13" s="259">
        <v>0</v>
      </c>
      <c r="Y13" s="259">
        <v>346447</v>
      </c>
      <c r="Z13" s="259">
        <v>187593</v>
      </c>
      <c r="AA13" s="259">
        <v>158854</v>
      </c>
      <c r="AB13" s="259">
        <v>20025</v>
      </c>
      <c r="AC13" s="259" t="s">
        <v>301</v>
      </c>
      <c r="AD13" s="259">
        <v>3592</v>
      </c>
      <c r="AE13" s="261">
        <v>135237</v>
      </c>
      <c r="AF13" s="261">
        <v>33693</v>
      </c>
      <c r="AG13" s="261">
        <v>338312</v>
      </c>
      <c r="AH13" s="261">
        <v>0</v>
      </c>
      <c r="AI13" s="261">
        <v>0</v>
      </c>
      <c r="AJ13" s="261">
        <v>8136</v>
      </c>
      <c r="AK13" s="261">
        <v>16919</v>
      </c>
      <c r="AL13" s="261">
        <v>16765</v>
      </c>
      <c r="AM13" s="261">
        <v>0</v>
      </c>
      <c r="AN13" s="262">
        <v>0</v>
      </c>
      <c r="AO13" s="262">
        <v>2</v>
      </c>
      <c r="AP13" s="261">
        <v>1</v>
      </c>
      <c r="AQ13" s="261">
        <v>0</v>
      </c>
      <c r="AR13" s="261">
        <v>151</v>
      </c>
      <c r="AS13" s="261">
        <v>0</v>
      </c>
      <c r="AT13" s="261">
        <v>43349</v>
      </c>
      <c r="AU13" s="261">
        <v>28218</v>
      </c>
      <c r="AV13" s="261">
        <v>73</v>
      </c>
      <c r="AW13" s="261">
        <v>98204</v>
      </c>
      <c r="AX13" s="261">
        <v>993833</v>
      </c>
      <c r="AY13" s="261">
        <v>0</v>
      </c>
      <c r="AZ13" s="261">
        <v>861</v>
      </c>
      <c r="BA13" s="261">
        <v>861</v>
      </c>
      <c r="BB13" s="261">
        <v>0</v>
      </c>
      <c r="BC13" s="261">
        <v>0</v>
      </c>
      <c r="BD13" s="261">
        <v>0</v>
      </c>
      <c r="BE13" s="261">
        <v>0</v>
      </c>
      <c r="BF13" s="261">
        <v>0</v>
      </c>
      <c r="BG13" s="261">
        <v>0</v>
      </c>
      <c r="BH13" s="261" t="s">
        <v>301</v>
      </c>
      <c r="BI13" s="261" t="s">
        <v>301</v>
      </c>
      <c r="BJ13" s="261" t="s">
        <v>301</v>
      </c>
      <c r="BK13" s="261" t="s">
        <v>301</v>
      </c>
      <c r="BL13" s="261" t="s">
        <v>301</v>
      </c>
      <c r="BM13" s="261">
        <v>19000</v>
      </c>
      <c r="BN13" s="261">
        <v>4446</v>
      </c>
      <c r="BO13" s="261">
        <v>843</v>
      </c>
      <c r="BP13" s="261" t="s">
        <v>301</v>
      </c>
      <c r="BQ13" s="261">
        <v>0</v>
      </c>
      <c r="BR13" s="261" t="s">
        <v>301</v>
      </c>
      <c r="BS13" s="261" t="s">
        <v>301</v>
      </c>
      <c r="BT13" s="261" t="s">
        <v>301</v>
      </c>
      <c r="BU13" s="261" t="s">
        <v>301</v>
      </c>
      <c r="BV13" s="261" t="s">
        <v>301</v>
      </c>
      <c r="BW13" s="261" t="s">
        <v>301</v>
      </c>
      <c r="BX13" s="263" t="s">
        <v>301</v>
      </c>
    </row>
    <row r="14" spans="1:76" s="245" customFormat="1" ht="12.75" customHeight="1" x14ac:dyDescent="0.2">
      <c r="A14" s="258" t="s">
        <v>305</v>
      </c>
      <c r="B14" s="264" t="s">
        <v>172</v>
      </c>
      <c r="C14" s="265"/>
      <c r="D14" s="259">
        <v>1952</v>
      </c>
      <c r="E14" s="259">
        <v>15748</v>
      </c>
      <c r="F14" s="259">
        <v>8</v>
      </c>
      <c r="G14" s="259">
        <v>0</v>
      </c>
      <c r="H14" s="259">
        <v>4</v>
      </c>
      <c r="I14" s="259">
        <v>4</v>
      </c>
      <c r="J14" s="260">
        <v>3.16</v>
      </c>
      <c r="K14" s="260">
        <v>3.16</v>
      </c>
      <c r="L14" s="260">
        <v>0</v>
      </c>
      <c r="M14" s="260">
        <v>0</v>
      </c>
      <c r="N14" s="259">
        <v>1</v>
      </c>
      <c r="O14" s="259">
        <v>173</v>
      </c>
      <c r="P14" s="259">
        <v>151</v>
      </c>
      <c r="Q14" s="259">
        <v>15</v>
      </c>
      <c r="R14" s="259">
        <v>4</v>
      </c>
      <c r="S14" s="260">
        <v>239</v>
      </c>
      <c r="T14" s="260">
        <v>41</v>
      </c>
      <c r="U14" s="259">
        <v>15778</v>
      </c>
      <c r="V14" s="259">
        <v>1327</v>
      </c>
      <c r="W14" s="259">
        <v>219</v>
      </c>
      <c r="X14" s="259">
        <v>811</v>
      </c>
      <c r="Y14" s="259">
        <v>573878</v>
      </c>
      <c r="Z14" s="259">
        <v>347767</v>
      </c>
      <c r="AA14" s="259">
        <v>226111</v>
      </c>
      <c r="AB14" s="259">
        <v>21433</v>
      </c>
      <c r="AC14" s="259" t="s">
        <v>301</v>
      </c>
      <c r="AD14" s="259">
        <v>30088</v>
      </c>
      <c r="AE14" s="261">
        <v>174590</v>
      </c>
      <c r="AF14" s="261">
        <v>138227</v>
      </c>
      <c r="AG14" s="261">
        <v>542867</v>
      </c>
      <c r="AH14" s="261">
        <v>0</v>
      </c>
      <c r="AI14" s="261">
        <v>0</v>
      </c>
      <c r="AJ14" s="261">
        <v>7285</v>
      </c>
      <c r="AK14" s="261">
        <v>18355</v>
      </c>
      <c r="AL14" s="261">
        <v>17204</v>
      </c>
      <c r="AM14" s="261">
        <v>0</v>
      </c>
      <c r="AN14" s="262">
        <v>0</v>
      </c>
      <c r="AO14" s="262">
        <v>0</v>
      </c>
      <c r="AP14" s="261">
        <v>0</v>
      </c>
      <c r="AQ14" s="261">
        <v>0</v>
      </c>
      <c r="AR14" s="261">
        <v>1090</v>
      </c>
      <c r="AS14" s="261">
        <v>61</v>
      </c>
      <c r="AT14" s="261">
        <v>43363</v>
      </c>
      <c r="AU14" s="261">
        <v>28247</v>
      </c>
      <c r="AV14" s="261">
        <v>71</v>
      </c>
      <c r="AW14" s="261">
        <v>146395</v>
      </c>
      <c r="AX14" s="261">
        <v>993833</v>
      </c>
      <c r="AY14" s="261">
        <v>0</v>
      </c>
      <c r="AZ14" s="261">
        <v>836</v>
      </c>
      <c r="BA14" s="261">
        <v>833</v>
      </c>
      <c r="BB14" s="261">
        <v>0</v>
      </c>
      <c r="BC14" s="261">
        <v>0</v>
      </c>
      <c r="BD14" s="261">
        <v>0</v>
      </c>
      <c r="BE14" s="261">
        <v>0</v>
      </c>
      <c r="BF14" s="261">
        <v>3</v>
      </c>
      <c r="BG14" s="261">
        <v>0</v>
      </c>
      <c r="BH14" s="261" t="s">
        <v>301</v>
      </c>
      <c r="BI14" s="261">
        <v>0</v>
      </c>
      <c r="BJ14" s="261">
        <v>30</v>
      </c>
      <c r="BK14" s="261">
        <v>56</v>
      </c>
      <c r="BL14" s="261">
        <v>776</v>
      </c>
      <c r="BM14" s="261">
        <v>18176</v>
      </c>
      <c r="BN14" s="261">
        <v>3245</v>
      </c>
      <c r="BO14" s="261">
        <v>894</v>
      </c>
      <c r="BP14" s="261">
        <v>270</v>
      </c>
      <c r="BQ14" s="261">
        <v>0</v>
      </c>
      <c r="BR14" s="261">
        <v>0</v>
      </c>
      <c r="BS14" s="261">
        <v>0</v>
      </c>
      <c r="BT14" s="261">
        <v>0</v>
      </c>
      <c r="BU14" s="261">
        <v>0</v>
      </c>
      <c r="BV14" s="261">
        <v>0</v>
      </c>
      <c r="BW14" s="261">
        <v>63</v>
      </c>
      <c r="BX14" s="263">
        <v>19228</v>
      </c>
    </row>
    <row r="15" spans="1:76" s="245" customFormat="1" ht="12.75" customHeight="1" x14ac:dyDescent="0.2">
      <c r="A15" s="258" t="s">
        <v>306</v>
      </c>
      <c r="B15" s="264" t="s">
        <v>173</v>
      </c>
      <c r="C15" s="265"/>
      <c r="D15" s="259">
        <v>2886</v>
      </c>
      <c r="E15" s="259" t="s">
        <v>301</v>
      </c>
      <c r="F15" s="259">
        <v>5</v>
      </c>
      <c r="G15" s="259">
        <v>0</v>
      </c>
      <c r="H15" s="259">
        <v>3</v>
      </c>
      <c r="I15" s="259">
        <v>2</v>
      </c>
      <c r="J15" s="260">
        <v>2.6</v>
      </c>
      <c r="K15" s="260">
        <v>2.6</v>
      </c>
      <c r="L15" s="260">
        <v>0</v>
      </c>
      <c r="M15" s="260">
        <v>0</v>
      </c>
      <c r="N15" s="259">
        <v>1</v>
      </c>
      <c r="O15" s="259">
        <v>385</v>
      </c>
      <c r="P15" s="259">
        <v>362</v>
      </c>
      <c r="Q15" s="259">
        <v>24</v>
      </c>
      <c r="R15" s="259">
        <v>5</v>
      </c>
      <c r="S15" s="260">
        <v>232</v>
      </c>
      <c r="T15" s="260">
        <v>47.5</v>
      </c>
      <c r="U15" s="259">
        <v>17507</v>
      </c>
      <c r="V15" s="259">
        <v>1659</v>
      </c>
      <c r="W15" s="259">
        <v>0</v>
      </c>
      <c r="X15" s="259">
        <v>146</v>
      </c>
      <c r="Y15" s="259">
        <v>457787</v>
      </c>
      <c r="Z15" s="259">
        <v>339543</v>
      </c>
      <c r="AA15" s="259">
        <v>118244</v>
      </c>
      <c r="AB15" s="259">
        <v>22194</v>
      </c>
      <c r="AC15" s="259" t="s">
        <v>301</v>
      </c>
      <c r="AD15" s="259">
        <v>19434</v>
      </c>
      <c r="AE15" s="261">
        <v>76616</v>
      </c>
      <c r="AF15" s="261">
        <v>46672</v>
      </c>
      <c r="AG15" s="261">
        <v>426551</v>
      </c>
      <c r="AH15" s="261">
        <v>0</v>
      </c>
      <c r="AI15" s="261">
        <v>0</v>
      </c>
      <c r="AJ15" s="261">
        <v>31237</v>
      </c>
      <c r="AK15" s="261">
        <v>19080</v>
      </c>
      <c r="AL15" s="261">
        <v>18032</v>
      </c>
      <c r="AM15" s="261">
        <v>0</v>
      </c>
      <c r="AN15" s="262">
        <v>0</v>
      </c>
      <c r="AO15" s="262">
        <v>0</v>
      </c>
      <c r="AP15" s="261">
        <v>0</v>
      </c>
      <c r="AQ15" s="261">
        <v>0</v>
      </c>
      <c r="AR15" s="261">
        <v>902</v>
      </c>
      <c r="AS15" s="261">
        <v>146</v>
      </c>
      <c r="AT15" s="261">
        <v>43343</v>
      </c>
      <c r="AU15" s="261">
        <v>28227</v>
      </c>
      <c r="AV15" s="261">
        <v>73</v>
      </c>
      <c r="AW15" s="261">
        <v>146391</v>
      </c>
      <c r="AX15" s="261">
        <v>993833</v>
      </c>
      <c r="AY15" s="261">
        <v>0</v>
      </c>
      <c r="AZ15" s="261">
        <v>659</v>
      </c>
      <c r="BA15" s="261">
        <v>610</v>
      </c>
      <c r="BB15" s="261">
        <v>0</v>
      </c>
      <c r="BC15" s="261">
        <v>0</v>
      </c>
      <c r="BD15" s="261">
        <v>0</v>
      </c>
      <c r="BE15" s="261">
        <v>0</v>
      </c>
      <c r="BF15" s="261">
        <v>39</v>
      </c>
      <c r="BG15" s="261">
        <v>10</v>
      </c>
      <c r="BH15" s="261">
        <v>695</v>
      </c>
      <c r="BI15" s="261">
        <v>0</v>
      </c>
      <c r="BJ15" s="261">
        <v>46</v>
      </c>
      <c r="BK15" s="261" t="s">
        <v>301</v>
      </c>
      <c r="BL15" s="261" t="s">
        <v>301</v>
      </c>
      <c r="BM15" s="261">
        <v>39319</v>
      </c>
      <c r="BN15" s="261">
        <v>4526</v>
      </c>
      <c r="BO15" s="261">
        <v>4150</v>
      </c>
      <c r="BP15" s="261">
        <v>52</v>
      </c>
      <c r="BQ15" s="261">
        <v>0</v>
      </c>
      <c r="BR15" s="261">
        <v>0</v>
      </c>
      <c r="BS15" s="261">
        <v>0</v>
      </c>
      <c r="BT15" s="261">
        <v>0</v>
      </c>
      <c r="BU15" s="261">
        <v>0</v>
      </c>
      <c r="BV15" s="261">
        <v>0</v>
      </c>
      <c r="BW15" s="261" t="s">
        <v>301</v>
      </c>
      <c r="BX15" s="263">
        <v>16703</v>
      </c>
    </row>
    <row r="16" spans="1:76" s="245" customFormat="1" ht="12.75" customHeight="1" x14ac:dyDescent="0.2">
      <c r="A16" s="258" t="s">
        <v>307</v>
      </c>
      <c r="B16" s="264" t="s">
        <v>459</v>
      </c>
      <c r="C16" s="265"/>
      <c r="D16" s="259">
        <v>1599</v>
      </c>
      <c r="E16" s="259">
        <v>21961</v>
      </c>
      <c r="F16" s="259">
        <v>5</v>
      </c>
      <c r="G16" s="259">
        <v>0</v>
      </c>
      <c r="H16" s="259">
        <v>1</v>
      </c>
      <c r="I16" s="259">
        <v>4</v>
      </c>
      <c r="J16" s="260">
        <v>2.1</v>
      </c>
      <c r="K16" s="260">
        <v>2.1</v>
      </c>
      <c r="L16" s="260">
        <v>0</v>
      </c>
      <c r="M16" s="260">
        <v>0</v>
      </c>
      <c r="N16" s="259">
        <v>2</v>
      </c>
      <c r="O16" s="259">
        <v>379</v>
      </c>
      <c r="P16" s="259">
        <v>320</v>
      </c>
      <c r="Q16" s="259">
        <v>27</v>
      </c>
      <c r="R16" s="259">
        <v>3</v>
      </c>
      <c r="S16" s="260">
        <v>213</v>
      </c>
      <c r="T16" s="260">
        <v>40</v>
      </c>
      <c r="U16" s="259">
        <v>37019</v>
      </c>
      <c r="V16" s="259">
        <v>236</v>
      </c>
      <c r="W16" s="259">
        <v>0</v>
      </c>
      <c r="X16" s="259">
        <v>427</v>
      </c>
      <c r="Y16" s="259">
        <v>340378</v>
      </c>
      <c r="Z16" s="259">
        <v>241090</v>
      </c>
      <c r="AA16" s="259">
        <v>99288</v>
      </c>
      <c r="AB16" s="259">
        <v>24202</v>
      </c>
      <c r="AC16" s="259" t="s">
        <v>301</v>
      </c>
      <c r="AD16" s="259">
        <v>23362</v>
      </c>
      <c r="AE16" s="261">
        <v>51724</v>
      </c>
      <c r="AF16" s="261">
        <v>586</v>
      </c>
      <c r="AG16" s="261">
        <v>332946</v>
      </c>
      <c r="AH16" s="261">
        <v>0</v>
      </c>
      <c r="AI16" s="261">
        <v>0</v>
      </c>
      <c r="AJ16" s="261">
        <v>7431</v>
      </c>
      <c r="AK16" s="261">
        <v>43641</v>
      </c>
      <c r="AL16" s="261">
        <v>39337</v>
      </c>
      <c r="AM16" s="261">
        <v>0</v>
      </c>
      <c r="AN16" s="262">
        <v>0</v>
      </c>
      <c r="AO16" s="262">
        <v>0</v>
      </c>
      <c r="AP16" s="261">
        <v>0</v>
      </c>
      <c r="AQ16" s="261">
        <v>0</v>
      </c>
      <c r="AR16" s="261">
        <v>4017</v>
      </c>
      <c r="AS16" s="261">
        <v>287</v>
      </c>
      <c r="AT16" s="261">
        <v>43350</v>
      </c>
      <c r="AU16" s="261">
        <v>28234</v>
      </c>
      <c r="AV16" s="261">
        <v>71</v>
      </c>
      <c r="AW16" s="261">
        <v>146401</v>
      </c>
      <c r="AX16" s="261">
        <v>993833</v>
      </c>
      <c r="AY16" s="261">
        <v>262</v>
      </c>
      <c r="AZ16" s="261">
        <v>2221</v>
      </c>
      <c r="BA16" s="261">
        <v>2079</v>
      </c>
      <c r="BB16" s="261">
        <v>0</v>
      </c>
      <c r="BC16" s="261">
        <v>0</v>
      </c>
      <c r="BD16" s="261">
        <v>0</v>
      </c>
      <c r="BE16" s="261">
        <v>0</v>
      </c>
      <c r="BF16" s="261">
        <v>140</v>
      </c>
      <c r="BG16" s="261">
        <v>2</v>
      </c>
      <c r="BH16" s="261" t="s">
        <v>301</v>
      </c>
      <c r="BI16" s="261" t="s">
        <v>301</v>
      </c>
      <c r="BJ16" s="261">
        <v>16</v>
      </c>
      <c r="BK16" s="261" t="s">
        <v>301</v>
      </c>
      <c r="BL16" s="261" t="s">
        <v>301</v>
      </c>
      <c r="BM16" s="261">
        <v>27554</v>
      </c>
      <c r="BN16" s="261">
        <v>2891</v>
      </c>
      <c r="BO16" s="261">
        <v>2026</v>
      </c>
      <c r="BP16" s="261" t="s">
        <v>301</v>
      </c>
      <c r="BQ16" s="261">
        <v>0</v>
      </c>
      <c r="BR16" s="261">
        <v>0</v>
      </c>
      <c r="BS16" s="261">
        <v>0</v>
      </c>
      <c r="BT16" s="261">
        <v>0</v>
      </c>
      <c r="BU16" s="261">
        <v>0</v>
      </c>
      <c r="BV16" s="261">
        <v>0</v>
      </c>
      <c r="BW16" s="261" t="s">
        <v>301</v>
      </c>
      <c r="BX16" s="263">
        <v>3400</v>
      </c>
    </row>
    <row r="17" spans="1:76" s="245" customFormat="1" ht="12.75" customHeight="1" x14ac:dyDescent="0.2">
      <c r="A17" s="258" t="s">
        <v>308</v>
      </c>
      <c r="B17" s="264" t="s">
        <v>460</v>
      </c>
      <c r="C17" s="265"/>
      <c r="D17" s="259">
        <v>1723</v>
      </c>
      <c r="E17" s="259">
        <v>16524</v>
      </c>
      <c r="F17" s="259">
        <v>6</v>
      </c>
      <c r="G17" s="259">
        <v>0</v>
      </c>
      <c r="H17" s="259">
        <v>4</v>
      </c>
      <c r="I17" s="259">
        <v>2</v>
      </c>
      <c r="J17" s="260">
        <v>3.4</v>
      </c>
      <c r="K17" s="260">
        <v>3.4</v>
      </c>
      <c r="L17" s="260">
        <v>0</v>
      </c>
      <c r="M17" s="260">
        <v>0</v>
      </c>
      <c r="N17" s="259">
        <v>1</v>
      </c>
      <c r="O17" s="259">
        <v>1000</v>
      </c>
      <c r="P17" s="259">
        <v>500</v>
      </c>
      <c r="Q17" s="259">
        <v>24</v>
      </c>
      <c r="R17" s="259">
        <v>10</v>
      </c>
      <c r="S17" s="260">
        <v>220</v>
      </c>
      <c r="T17" s="260">
        <v>40</v>
      </c>
      <c r="U17" s="259" t="s">
        <v>301</v>
      </c>
      <c r="V17" s="259">
        <v>3681</v>
      </c>
      <c r="W17" s="259">
        <v>62866</v>
      </c>
      <c r="X17" s="259">
        <v>20821</v>
      </c>
      <c r="Y17" s="259">
        <v>483012</v>
      </c>
      <c r="Z17" s="259">
        <v>375979</v>
      </c>
      <c r="AA17" s="259">
        <v>107033</v>
      </c>
      <c r="AB17" s="259">
        <v>24845</v>
      </c>
      <c r="AC17" s="259" t="s">
        <v>301</v>
      </c>
      <c r="AD17" s="259">
        <v>3505</v>
      </c>
      <c r="AE17" s="261">
        <v>78683</v>
      </c>
      <c r="AF17" s="261">
        <v>11543</v>
      </c>
      <c r="AG17" s="261">
        <v>471697</v>
      </c>
      <c r="AH17" s="261">
        <v>0</v>
      </c>
      <c r="AI17" s="261">
        <v>0</v>
      </c>
      <c r="AJ17" s="261">
        <v>11315</v>
      </c>
      <c r="AK17" s="261">
        <v>87367</v>
      </c>
      <c r="AL17" s="261">
        <v>71169</v>
      </c>
      <c r="AM17" s="261" t="s">
        <v>301</v>
      </c>
      <c r="AN17" s="262" t="s">
        <v>301</v>
      </c>
      <c r="AO17" s="262">
        <v>1</v>
      </c>
      <c r="AP17" s="261" t="s">
        <v>301</v>
      </c>
      <c r="AQ17" s="261" t="s">
        <v>301</v>
      </c>
      <c r="AR17" s="261">
        <v>15891</v>
      </c>
      <c r="AS17" s="261">
        <v>306</v>
      </c>
      <c r="AT17" s="261">
        <v>43334</v>
      </c>
      <c r="AU17" s="261">
        <v>28218</v>
      </c>
      <c r="AV17" s="261">
        <v>71</v>
      </c>
      <c r="AW17" s="261">
        <v>146391</v>
      </c>
      <c r="AX17" s="261">
        <v>993833</v>
      </c>
      <c r="AY17" s="261" t="s">
        <v>301</v>
      </c>
      <c r="AZ17" s="261">
        <v>3322</v>
      </c>
      <c r="BA17" s="261">
        <v>2205</v>
      </c>
      <c r="BB17" s="261">
        <v>0</v>
      </c>
      <c r="BC17" s="261">
        <v>0</v>
      </c>
      <c r="BD17" s="261">
        <v>0</v>
      </c>
      <c r="BE17" s="261">
        <v>0</v>
      </c>
      <c r="BF17" s="261">
        <v>1089</v>
      </c>
      <c r="BG17" s="261">
        <v>28</v>
      </c>
      <c r="BH17" s="261">
        <v>2</v>
      </c>
      <c r="BI17" s="261">
        <v>1</v>
      </c>
      <c r="BJ17" s="261">
        <v>14</v>
      </c>
      <c r="BK17" s="261" t="s">
        <v>301</v>
      </c>
      <c r="BL17" s="261" t="s">
        <v>301</v>
      </c>
      <c r="BM17" s="261">
        <v>20155</v>
      </c>
      <c r="BN17" s="261">
        <v>1723</v>
      </c>
      <c r="BO17" s="261">
        <v>0</v>
      </c>
      <c r="BP17" s="261">
        <v>0</v>
      </c>
      <c r="BQ17" s="261">
        <v>10505</v>
      </c>
      <c r="BR17" s="261">
        <v>0</v>
      </c>
      <c r="BS17" s="261">
        <v>10465</v>
      </c>
      <c r="BT17" s="261">
        <v>0</v>
      </c>
      <c r="BU17" s="261">
        <v>40</v>
      </c>
      <c r="BV17" s="261" t="s">
        <v>301</v>
      </c>
      <c r="BW17" s="261" t="s">
        <v>301</v>
      </c>
      <c r="BX17" s="263">
        <v>13980</v>
      </c>
    </row>
    <row r="18" spans="1:76" s="245" customFormat="1" ht="12.75" customHeight="1" x14ac:dyDescent="0.2">
      <c r="A18" s="266" t="s">
        <v>309</v>
      </c>
      <c r="B18" s="465" t="s">
        <v>430</v>
      </c>
      <c r="C18" s="466"/>
      <c r="D18" s="267">
        <v>1423</v>
      </c>
      <c r="E18" s="267">
        <v>36570</v>
      </c>
      <c r="F18" s="267">
        <v>3</v>
      </c>
      <c r="G18" s="267">
        <v>0</v>
      </c>
      <c r="H18" s="267">
        <v>3</v>
      </c>
      <c r="I18" s="267">
        <v>0</v>
      </c>
      <c r="J18" s="268">
        <v>2.2999999999999998</v>
      </c>
      <c r="K18" s="268">
        <v>2.2999999999999998</v>
      </c>
      <c r="L18" s="268">
        <v>0</v>
      </c>
      <c r="M18" s="268">
        <v>0</v>
      </c>
      <c r="N18" s="267">
        <v>1</v>
      </c>
      <c r="O18" s="267">
        <v>456</v>
      </c>
      <c r="P18" s="267">
        <v>408</v>
      </c>
      <c r="Q18" s="267">
        <v>44</v>
      </c>
      <c r="R18" s="267">
        <v>5</v>
      </c>
      <c r="S18" s="268">
        <v>245</v>
      </c>
      <c r="T18" s="268">
        <v>45</v>
      </c>
      <c r="U18" s="267">
        <v>24913</v>
      </c>
      <c r="V18" s="267">
        <v>0</v>
      </c>
      <c r="W18" s="267">
        <v>0</v>
      </c>
      <c r="X18" s="267">
        <v>0</v>
      </c>
      <c r="Y18" s="267">
        <v>475472</v>
      </c>
      <c r="Z18" s="267">
        <v>286905</v>
      </c>
      <c r="AA18" s="267">
        <v>188567</v>
      </c>
      <c r="AB18" s="267">
        <v>24659</v>
      </c>
      <c r="AC18" s="267" t="s">
        <v>301</v>
      </c>
      <c r="AD18" s="267">
        <v>7273</v>
      </c>
      <c r="AE18" s="269">
        <v>156635</v>
      </c>
      <c r="AF18" s="269">
        <v>19717</v>
      </c>
      <c r="AG18" s="269">
        <v>472577</v>
      </c>
      <c r="AH18" s="269" t="s">
        <v>301</v>
      </c>
      <c r="AI18" s="269" t="s">
        <v>301</v>
      </c>
      <c r="AJ18" s="269">
        <v>2895</v>
      </c>
      <c r="AK18" s="269">
        <v>25145</v>
      </c>
      <c r="AL18" s="269">
        <v>24839</v>
      </c>
      <c r="AM18" s="269">
        <v>0</v>
      </c>
      <c r="AN18" s="270">
        <v>0</v>
      </c>
      <c r="AO18" s="270">
        <v>57</v>
      </c>
      <c r="AP18" s="269">
        <v>0</v>
      </c>
      <c r="AQ18" s="269">
        <v>0</v>
      </c>
      <c r="AR18" s="269">
        <v>232</v>
      </c>
      <c r="AS18" s="269">
        <v>17</v>
      </c>
      <c r="AT18" s="269">
        <v>43334</v>
      </c>
      <c r="AU18" s="269">
        <v>28218</v>
      </c>
      <c r="AV18" s="269">
        <v>73</v>
      </c>
      <c r="AW18" s="269">
        <v>146394</v>
      </c>
      <c r="AX18" s="269">
        <v>993833</v>
      </c>
      <c r="AY18" s="269" t="s">
        <v>301</v>
      </c>
      <c r="AZ18" s="269">
        <v>2347</v>
      </c>
      <c r="BA18" s="269">
        <v>2317</v>
      </c>
      <c r="BB18" s="269">
        <v>0</v>
      </c>
      <c r="BC18" s="269">
        <v>0</v>
      </c>
      <c r="BD18" s="269">
        <v>0</v>
      </c>
      <c r="BE18" s="269">
        <v>0</v>
      </c>
      <c r="BF18" s="269">
        <v>30</v>
      </c>
      <c r="BG18" s="269">
        <v>0</v>
      </c>
      <c r="BH18" s="269">
        <v>1352</v>
      </c>
      <c r="BI18" s="269">
        <v>0</v>
      </c>
      <c r="BJ18" s="269">
        <v>29</v>
      </c>
      <c r="BK18" s="269">
        <v>50</v>
      </c>
      <c r="BL18" s="269">
        <v>690</v>
      </c>
      <c r="BM18" s="269">
        <v>11388</v>
      </c>
      <c r="BN18" s="269">
        <v>1741</v>
      </c>
      <c r="BO18" s="269">
        <v>3149</v>
      </c>
      <c r="BP18" s="269">
        <v>2</v>
      </c>
      <c r="BQ18" s="269">
        <v>0</v>
      </c>
      <c r="BR18" s="269">
        <v>0</v>
      </c>
      <c r="BS18" s="269">
        <v>0</v>
      </c>
      <c r="BT18" s="269">
        <v>0</v>
      </c>
      <c r="BU18" s="269">
        <v>0</v>
      </c>
      <c r="BV18" s="269">
        <v>0</v>
      </c>
      <c r="BW18" s="269">
        <v>75</v>
      </c>
      <c r="BX18" s="271" t="s">
        <v>301</v>
      </c>
    </row>
    <row r="19" spans="1:76" s="245" customFormat="1" ht="12.75" customHeight="1" x14ac:dyDescent="0.2">
      <c r="A19" s="272" t="s">
        <v>310</v>
      </c>
      <c r="B19" s="273" t="s">
        <v>431</v>
      </c>
      <c r="C19" s="274"/>
      <c r="D19" s="275">
        <v>576</v>
      </c>
      <c r="E19" s="275" t="s">
        <v>301</v>
      </c>
      <c r="F19" s="275">
        <v>3</v>
      </c>
      <c r="G19" s="275">
        <v>2</v>
      </c>
      <c r="H19" s="275">
        <v>1</v>
      </c>
      <c r="I19" s="275">
        <v>0</v>
      </c>
      <c r="J19" s="276">
        <v>3</v>
      </c>
      <c r="K19" s="276">
        <v>3</v>
      </c>
      <c r="L19" s="276">
        <v>0</v>
      </c>
      <c r="M19" s="276">
        <v>0</v>
      </c>
      <c r="N19" s="275">
        <v>1</v>
      </c>
      <c r="O19" s="275">
        <v>600</v>
      </c>
      <c r="P19" s="275">
        <v>350</v>
      </c>
      <c r="Q19" s="275">
        <v>32</v>
      </c>
      <c r="R19" s="275">
        <v>3</v>
      </c>
      <c r="S19" s="276">
        <v>250</v>
      </c>
      <c r="T19" s="276">
        <v>30</v>
      </c>
      <c r="U19" s="275">
        <v>15860</v>
      </c>
      <c r="V19" s="275">
        <v>1684</v>
      </c>
      <c r="W19" s="275">
        <v>0</v>
      </c>
      <c r="X19" s="275">
        <v>17819</v>
      </c>
      <c r="Y19" s="275">
        <v>335455</v>
      </c>
      <c r="Z19" s="275">
        <v>225000</v>
      </c>
      <c r="AA19" s="275">
        <v>110455</v>
      </c>
      <c r="AB19" s="275">
        <v>455</v>
      </c>
      <c r="AC19" s="275" t="s">
        <v>301</v>
      </c>
      <c r="AD19" s="275" t="s">
        <v>301</v>
      </c>
      <c r="AE19" s="277">
        <v>110000</v>
      </c>
      <c r="AF19" s="277">
        <v>10800</v>
      </c>
      <c r="AG19" s="277">
        <v>330255</v>
      </c>
      <c r="AH19" s="277">
        <v>0</v>
      </c>
      <c r="AI19" s="277">
        <v>0</v>
      </c>
      <c r="AJ19" s="277">
        <v>5100</v>
      </c>
      <c r="AK19" s="277">
        <v>37876</v>
      </c>
      <c r="AL19" s="277">
        <v>35433</v>
      </c>
      <c r="AM19" s="277">
        <v>0</v>
      </c>
      <c r="AN19" s="278">
        <v>0</v>
      </c>
      <c r="AO19" s="278">
        <v>0</v>
      </c>
      <c r="AP19" s="277">
        <v>0</v>
      </c>
      <c r="AQ19" s="277">
        <v>1200</v>
      </c>
      <c r="AR19" s="277">
        <v>1058</v>
      </c>
      <c r="AS19" s="277">
        <v>185</v>
      </c>
      <c r="AT19" s="277">
        <v>27946</v>
      </c>
      <c r="AU19" s="277">
        <v>27946</v>
      </c>
      <c r="AV19" s="277">
        <v>62</v>
      </c>
      <c r="AW19" s="277">
        <v>26583</v>
      </c>
      <c r="AX19" s="277">
        <v>0</v>
      </c>
      <c r="AY19" s="277">
        <v>0</v>
      </c>
      <c r="AZ19" s="277">
        <v>452</v>
      </c>
      <c r="BA19" s="277">
        <v>439</v>
      </c>
      <c r="BB19" s="277">
        <v>0</v>
      </c>
      <c r="BC19" s="277">
        <v>0</v>
      </c>
      <c r="BD19" s="277">
        <v>0</v>
      </c>
      <c r="BE19" s="277">
        <v>0</v>
      </c>
      <c r="BF19" s="277">
        <v>9</v>
      </c>
      <c r="BG19" s="277">
        <v>4</v>
      </c>
      <c r="BH19" s="277">
        <v>17</v>
      </c>
      <c r="BI19" s="277">
        <v>0</v>
      </c>
      <c r="BJ19" s="277">
        <v>8</v>
      </c>
      <c r="BK19" s="277" t="s">
        <v>301</v>
      </c>
      <c r="BL19" s="277">
        <v>130</v>
      </c>
      <c r="BM19" s="277">
        <v>5732</v>
      </c>
      <c r="BN19" s="277">
        <v>131</v>
      </c>
      <c r="BO19" s="277" t="s">
        <v>507</v>
      </c>
      <c r="BP19" s="277">
        <v>98</v>
      </c>
      <c r="BQ19" s="277">
        <v>0</v>
      </c>
      <c r="BR19" s="277">
        <v>0</v>
      </c>
      <c r="BS19" s="277">
        <v>0</v>
      </c>
      <c r="BT19" s="277">
        <v>0</v>
      </c>
      <c r="BU19" s="277">
        <v>0</v>
      </c>
      <c r="BV19" s="277" t="s">
        <v>301</v>
      </c>
      <c r="BW19" s="277" t="s">
        <v>301</v>
      </c>
      <c r="BX19" s="279" t="s">
        <v>301</v>
      </c>
    </row>
    <row r="20" spans="1:76" s="245" customFormat="1" ht="12.75" customHeight="1" x14ac:dyDescent="0.2">
      <c r="A20" s="232"/>
      <c r="B20" s="280" t="s">
        <v>154</v>
      </c>
      <c r="C20" s="281"/>
      <c r="D20" s="282">
        <v>15297</v>
      </c>
      <c r="E20" s="282">
        <v>90803</v>
      </c>
      <c r="F20" s="282">
        <v>42</v>
      </c>
      <c r="G20" s="282">
        <v>3</v>
      </c>
      <c r="H20" s="282">
        <v>22</v>
      </c>
      <c r="I20" s="282">
        <v>17</v>
      </c>
      <c r="J20" s="282">
        <v>23.259999999999998</v>
      </c>
      <c r="K20" s="282">
        <v>23.259999999999998</v>
      </c>
      <c r="L20" s="282">
        <v>0</v>
      </c>
      <c r="M20" s="282">
        <v>0</v>
      </c>
      <c r="N20" s="282">
        <v>12</v>
      </c>
      <c r="O20" s="282">
        <v>4056</v>
      </c>
      <c r="P20" s="282">
        <v>3084</v>
      </c>
      <c r="Q20" s="282">
        <v>303</v>
      </c>
      <c r="R20" s="282">
        <v>55</v>
      </c>
      <c r="S20" s="282">
        <v>2311</v>
      </c>
      <c r="T20" s="282">
        <v>387</v>
      </c>
      <c r="U20" s="282">
        <v>166856</v>
      </c>
      <c r="V20" s="282">
        <v>9332</v>
      </c>
      <c r="W20" s="282">
        <v>63085</v>
      </c>
      <c r="X20" s="282">
        <v>40386</v>
      </c>
      <c r="Y20" s="282">
        <v>3952512</v>
      </c>
      <c r="Z20" s="282">
        <v>2588824</v>
      </c>
      <c r="AA20" s="282">
        <v>1363688</v>
      </c>
      <c r="AB20" s="282">
        <v>197408</v>
      </c>
      <c r="AC20" s="282">
        <v>0</v>
      </c>
      <c r="AD20" s="282">
        <v>87561</v>
      </c>
      <c r="AE20" s="282">
        <v>1078719</v>
      </c>
      <c r="AF20" s="282">
        <v>421042</v>
      </c>
      <c r="AG20" s="282">
        <v>3789881</v>
      </c>
      <c r="AH20" s="282">
        <v>0</v>
      </c>
      <c r="AI20" s="282">
        <v>0</v>
      </c>
      <c r="AJ20" s="282">
        <v>80119</v>
      </c>
      <c r="AK20" s="282">
        <v>286381</v>
      </c>
      <c r="AL20" s="282">
        <v>260413</v>
      </c>
      <c r="AM20" s="282">
        <v>0</v>
      </c>
      <c r="AN20" s="282">
        <v>0</v>
      </c>
      <c r="AO20" s="282">
        <v>62</v>
      </c>
      <c r="AP20" s="282">
        <v>1</v>
      </c>
      <c r="AQ20" s="282">
        <v>1200</v>
      </c>
      <c r="AR20" s="282">
        <v>23703</v>
      </c>
      <c r="AS20" s="282">
        <v>1002</v>
      </c>
      <c r="AT20" s="282" t="s">
        <v>495</v>
      </c>
      <c r="AU20" s="282" t="s">
        <v>495</v>
      </c>
      <c r="AV20" s="282" t="s">
        <v>495</v>
      </c>
      <c r="AW20" s="282" t="s">
        <v>495</v>
      </c>
      <c r="AX20" s="282" t="s">
        <v>495</v>
      </c>
      <c r="AY20" s="282">
        <v>262</v>
      </c>
      <c r="AZ20" s="282">
        <v>13200</v>
      </c>
      <c r="BA20" s="282">
        <v>11842</v>
      </c>
      <c r="BB20" s="282">
        <v>0</v>
      </c>
      <c r="BC20" s="282">
        <v>0</v>
      </c>
      <c r="BD20" s="282">
        <v>0</v>
      </c>
      <c r="BE20" s="282">
        <v>0</v>
      </c>
      <c r="BF20" s="282">
        <v>1314</v>
      </c>
      <c r="BG20" s="282">
        <v>44</v>
      </c>
      <c r="BH20" s="282">
        <v>4698</v>
      </c>
      <c r="BI20" s="282">
        <v>2</v>
      </c>
      <c r="BJ20" s="282">
        <v>210</v>
      </c>
      <c r="BK20" s="282">
        <v>167</v>
      </c>
      <c r="BL20" s="282">
        <v>2946</v>
      </c>
      <c r="BM20" s="282">
        <v>167445</v>
      </c>
      <c r="BN20" s="282">
        <v>22462</v>
      </c>
      <c r="BO20" s="282">
        <v>14435</v>
      </c>
      <c r="BP20" s="282">
        <v>573</v>
      </c>
      <c r="BQ20" s="282">
        <v>10505</v>
      </c>
      <c r="BR20" s="282">
        <v>0</v>
      </c>
      <c r="BS20" s="282">
        <v>10465</v>
      </c>
      <c r="BT20" s="282">
        <v>0</v>
      </c>
      <c r="BU20" s="282">
        <v>40</v>
      </c>
      <c r="BV20" s="282">
        <v>0</v>
      </c>
      <c r="BW20" s="282">
        <v>301</v>
      </c>
      <c r="BX20" s="283">
        <v>82089</v>
      </c>
    </row>
    <row r="21" spans="1:76" s="245" customFormat="1" ht="12.75" customHeight="1" x14ac:dyDescent="0.2">
      <c r="A21" s="284"/>
      <c r="B21" s="246" t="s">
        <v>150</v>
      </c>
      <c r="C21" s="285">
        <v>10</v>
      </c>
      <c r="D21" s="286">
        <v>10</v>
      </c>
      <c r="E21" s="286">
        <v>10</v>
      </c>
      <c r="F21" s="286">
        <v>10</v>
      </c>
      <c r="G21" s="286">
        <v>10</v>
      </c>
      <c r="H21" s="286">
        <v>10</v>
      </c>
      <c r="I21" s="286">
        <v>10</v>
      </c>
      <c r="J21" s="286">
        <v>10</v>
      </c>
      <c r="K21" s="286">
        <v>10</v>
      </c>
      <c r="L21" s="286">
        <v>10</v>
      </c>
      <c r="M21" s="286">
        <v>10</v>
      </c>
      <c r="N21" s="286">
        <v>10</v>
      </c>
      <c r="O21" s="286">
        <v>10</v>
      </c>
      <c r="P21" s="286">
        <v>10</v>
      </c>
      <c r="Q21" s="286">
        <v>10</v>
      </c>
      <c r="R21" s="286">
        <v>10</v>
      </c>
      <c r="S21" s="286">
        <v>10</v>
      </c>
      <c r="T21" s="286">
        <v>10</v>
      </c>
      <c r="U21" s="286">
        <v>10</v>
      </c>
      <c r="V21" s="286">
        <v>10</v>
      </c>
      <c r="W21" s="286">
        <v>10</v>
      </c>
      <c r="X21" s="286">
        <v>10</v>
      </c>
      <c r="Y21" s="286">
        <v>10</v>
      </c>
      <c r="Z21" s="286">
        <v>10</v>
      </c>
      <c r="AA21" s="286">
        <v>10</v>
      </c>
      <c r="AB21" s="286">
        <v>10</v>
      </c>
      <c r="AC21" s="286">
        <v>10</v>
      </c>
      <c r="AD21" s="286">
        <v>10</v>
      </c>
      <c r="AE21" s="286">
        <v>10</v>
      </c>
      <c r="AF21" s="286">
        <v>10</v>
      </c>
      <c r="AG21" s="286">
        <v>10</v>
      </c>
      <c r="AH21" s="286">
        <v>10</v>
      </c>
      <c r="AI21" s="286">
        <v>10</v>
      </c>
      <c r="AJ21" s="286">
        <v>10</v>
      </c>
      <c r="AK21" s="286">
        <v>10</v>
      </c>
      <c r="AL21" s="286">
        <v>10</v>
      </c>
      <c r="AM21" s="286">
        <v>10</v>
      </c>
      <c r="AN21" s="286">
        <v>10</v>
      </c>
      <c r="AO21" s="286">
        <v>10</v>
      </c>
      <c r="AP21" s="286">
        <v>10</v>
      </c>
      <c r="AQ21" s="286">
        <v>10</v>
      </c>
      <c r="AR21" s="286">
        <v>10</v>
      </c>
      <c r="AS21" s="286">
        <v>10</v>
      </c>
      <c r="AT21" s="286">
        <v>10</v>
      </c>
      <c r="AU21" s="286">
        <v>10</v>
      </c>
      <c r="AV21" s="286">
        <v>10</v>
      </c>
      <c r="AW21" s="286">
        <v>10</v>
      </c>
      <c r="AX21" s="286">
        <v>10</v>
      </c>
      <c r="AY21" s="286">
        <v>10</v>
      </c>
      <c r="AZ21" s="286">
        <v>10</v>
      </c>
      <c r="BA21" s="286">
        <v>10</v>
      </c>
      <c r="BB21" s="286">
        <v>10</v>
      </c>
      <c r="BC21" s="286">
        <v>10</v>
      </c>
      <c r="BD21" s="286">
        <v>10</v>
      </c>
      <c r="BE21" s="286">
        <v>10</v>
      </c>
      <c r="BF21" s="286">
        <v>10</v>
      </c>
      <c r="BG21" s="286">
        <v>10</v>
      </c>
      <c r="BH21" s="286">
        <v>10</v>
      </c>
      <c r="BI21" s="286">
        <v>10</v>
      </c>
      <c r="BJ21" s="286">
        <v>10</v>
      </c>
      <c r="BK21" s="286">
        <v>10</v>
      </c>
      <c r="BL21" s="286">
        <v>10</v>
      </c>
      <c r="BM21" s="286">
        <v>10</v>
      </c>
      <c r="BN21" s="286">
        <v>10</v>
      </c>
      <c r="BO21" s="286">
        <v>10</v>
      </c>
      <c r="BP21" s="286">
        <v>10</v>
      </c>
      <c r="BQ21" s="286">
        <v>10</v>
      </c>
      <c r="BR21" s="286">
        <v>10</v>
      </c>
      <c r="BS21" s="286">
        <v>10</v>
      </c>
      <c r="BT21" s="286">
        <v>10</v>
      </c>
      <c r="BU21" s="286">
        <v>10</v>
      </c>
      <c r="BV21" s="286">
        <v>10</v>
      </c>
      <c r="BW21" s="286">
        <v>10</v>
      </c>
      <c r="BX21" s="287">
        <v>10</v>
      </c>
    </row>
    <row r="22" spans="1:76" s="245" customFormat="1" ht="12.75" customHeight="1" x14ac:dyDescent="0.2">
      <c r="A22" s="284"/>
      <c r="B22" s="246" t="s">
        <v>151</v>
      </c>
      <c r="C22" s="247">
        <v>10</v>
      </c>
      <c r="D22" s="286">
        <v>10</v>
      </c>
      <c r="E22" s="286">
        <v>4</v>
      </c>
      <c r="F22" s="286">
        <v>10</v>
      </c>
      <c r="G22" s="286">
        <v>10</v>
      </c>
      <c r="H22" s="286">
        <v>10</v>
      </c>
      <c r="I22" s="286">
        <v>10</v>
      </c>
      <c r="J22" s="286">
        <v>10</v>
      </c>
      <c r="K22" s="286">
        <v>10</v>
      </c>
      <c r="L22" s="286">
        <v>10</v>
      </c>
      <c r="M22" s="286">
        <v>10</v>
      </c>
      <c r="N22" s="286">
        <v>10</v>
      </c>
      <c r="O22" s="286">
        <v>10</v>
      </c>
      <c r="P22" s="286">
        <v>10</v>
      </c>
      <c r="Q22" s="286">
        <v>10</v>
      </c>
      <c r="R22" s="286">
        <v>10</v>
      </c>
      <c r="S22" s="286">
        <v>10</v>
      </c>
      <c r="T22" s="286">
        <v>10</v>
      </c>
      <c r="U22" s="286">
        <v>9</v>
      </c>
      <c r="V22" s="286">
        <v>10</v>
      </c>
      <c r="W22" s="286">
        <v>10</v>
      </c>
      <c r="X22" s="286">
        <v>10</v>
      </c>
      <c r="Y22" s="286">
        <v>10</v>
      </c>
      <c r="Z22" s="286">
        <v>10</v>
      </c>
      <c r="AA22" s="286">
        <v>10</v>
      </c>
      <c r="AB22" s="286">
        <v>10</v>
      </c>
      <c r="AC22" s="286">
        <v>0</v>
      </c>
      <c r="AD22" s="286">
        <v>9</v>
      </c>
      <c r="AE22" s="286">
        <v>10</v>
      </c>
      <c r="AF22" s="286">
        <v>10</v>
      </c>
      <c r="AG22" s="286">
        <v>10</v>
      </c>
      <c r="AH22" s="286">
        <v>9</v>
      </c>
      <c r="AI22" s="286">
        <v>9</v>
      </c>
      <c r="AJ22" s="286">
        <v>10</v>
      </c>
      <c r="AK22" s="286">
        <v>10</v>
      </c>
      <c r="AL22" s="286">
        <v>10</v>
      </c>
      <c r="AM22" s="286">
        <v>9</v>
      </c>
      <c r="AN22" s="286">
        <v>9</v>
      </c>
      <c r="AO22" s="286">
        <v>10</v>
      </c>
      <c r="AP22" s="286">
        <v>9</v>
      </c>
      <c r="AQ22" s="286">
        <v>9</v>
      </c>
      <c r="AR22" s="286">
        <v>10</v>
      </c>
      <c r="AS22" s="286">
        <v>10</v>
      </c>
      <c r="AT22" s="286">
        <v>10</v>
      </c>
      <c r="AU22" s="286">
        <v>10</v>
      </c>
      <c r="AV22" s="286">
        <v>10</v>
      </c>
      <c r="AW22" s="286">
        <v>10</v>
      </c>
      <c r="AX22" s="286">
        <v>10</v>
      </c>
      <c r="AY22" s="286">
        <v>8</v>
      </c>
      <c r="AZ22" s="286">
        <v>10</v>
      </c>
      <c r="BA22" s="286">
        <v>10</v>
      </c>
      <c r="BB22" s="286">
        <v>10</v>
      </c>
      <c r="BC22" s="286">
        <v>10</v>
      </c>
      <c r="BD22" s="286">
        <v>10</v>
      </c>
      <c r="BE22" s="286">
        <v>10</v>
      </c>
      <c r="BF22" s="286">
        <v>10</v>
      </c>
      <c r="BG22" s="286">
        <v>10</v>
      </c>
      <c r="BH22" s="286">
        <v>7</v>
      </c>
      <c r="BI22" s="286">
        <v>8</v>
      </c>
      <c r="BJ22" s="286">
        <v>9</v>
      </c>
      <c r="BK22" s="286">
        <v>5</v>
      </c>
      <c r="BL22" s="286">
        <v>6</v>
      </c>
      <c r="BM22" s="286">
        <v>10</v>
      </c>
      <c r="BN22" s="286">
        <v>10</v>
      </c>
      <c r="BO22" s="286">
        <v>9</v>
      </c>
      <c r="BP22" s="286">
        <v>8</v>
      </c>
      <c r="BQ22" s="286">
        <v>10</v>
      </c>
      <c r="BR22" s="286">
        <v>9</v>
      </c>
      <c r="BS22" s="286">
        <v>9</v>
      </c>
      <c r="BT22" s="286">
        <v>8</v>
      </c>
      <c r="BU22" s="286">
        <v>9</v>
      </c>
      <c r="BV22" s="286">
        <v>7</v>
      </c>
      <c r="BW22" s="286">
        <v>5</v>
      </c>
      <c r="BX22" s="287">
        <v>7</v>
      </c>
    </row>
    <row r="23" spans="1:76" s="245" customFormat="1" ht="12.75" customHeight="1" x14ac:dyDescent="0.2">
      <c r="A23" s="288"/>
      <c r="B23" s="450" t="s">
        <v>149</v>
      </c>
      <c r="C23" s="250">
        <v>1</v>
      </c>
      <c r="D23" s="289">
        <v>1</v>
      </c>
      <c r="E23" s="289">
        <v>0.4</v>
      </c>
      <c r="F23" s="289">
        <v>1</v>
      </c>
      <c r="G23" s="289">
        <v>1</v>
      </c>
      <c r="H23" s="289">
        <v>1</v>
      </c>
      <c r="I23" s="289">
        <v>1</v>
      </c>
      <c r="J23" s="289">
        <v>1</v>
      </c>
      <c r="K23" s="289">
        <v>1</v>
      </c>
      <c r="L23" s="289">
        <v>1</v>
      </c>
      <c r="M23" s="289">
        <v>1</v>
      </c>
      <c r="N23" s="289">
        <v>1</v>
      </c>
      <c r="O23" s="289">
        <v>1</v>
      </c>
      <c r="P23" s="289">
        <v>1</v>
      </c>
      <c r="Q23" s="289">
        <v>1</v>
      </c>
      <c r="R23" s="289">
        <v>1</v>
      </c>
      <c r="S23" s="289">
        <v>1</v>
      </c>
      <c r="T23" s="289">
        <v>1</v>
      </c>
      <c r="U23" s="289">
        <v>0.9</v>
      </c>
      <c r="V23" s="289">
        <v>1</v>
      </c>
      <c r="W23" s="289">
        <v>1</v>
      </c>
      <c r="X23" s="289">
        <v>1</v>
      </c>
      <c r="Y23" s="289">
        <v>1</v>
      </c>
      <c r="Z23" s="289">
        <v>1</v>
      </c>
      <c r="AA23" s="289">
        <v>1</v>
      </c>
      <c r="AB23" s="289">
        <v>1</v>
      </c>
      <c r="AC23" s="289">
        <v>0</v>
      </c>
      <c r="AD23" s="289">
        <v>0.9</v>
      </c>
      <c r="AE23" s="289">
        <v>1</v>
      </c>
      <c r="AF23" s="289">
        <v>1</v>
      </c>
      <c r="AG23" s="289">
        <v>1</v>
      </c>
      <c r="AH23" s="289">
        <v>0.9</v>
      </c>
      <c r="AI23" s="289">
        <v>0.9</v>
      </c>
      <c r="AJ23" s="289">
        <v>1</v>
      </c>
      <c r="AK23" s="289">
        <v>1</v>
      </c>
      <c r="AL23" s="289">
        <v>1</v>
      </c>
      <c r="AM23" s="289">
        <v>0.9</v>
      </c>
      <c r="AN23" s="289">
        <v>0.9</v>
      </c>
      <c r="AO23" s="289">
        <v>1</v>
      </c>
      <c r="AP23" s="289">
        <v>0.9</v>
      </c>
      <c r="AQ23" s="289">
        <v>0.9</v>
      </c>
      <c r="AR23" s="289">
        <v>1</v>
      </c>
      <c r="AS23" s="289">
        <v>1</v>
      </c>
      <c r="AT23" s="289">
        <v>1</v>
      </c>
      <c r="AU23" s="289">
        <v>1</v>
      </c>
      <c r="AV23" s="289">
        <v>1</v>
      </c>
      <c r="AW23" s="289">
        <v>1</v>
      </c>
      <c r="AX23" s="289">
        <v>1</v>
      </c>
      <c r="AY23" s="289">
        <v>0.8</v>
      </c>
      <c r="AZ23" s="289">
        <v>1</v>
      </c>
      <c r="BA23" s="289">
        <v>1</v>
      </c>
      <c r="BB23" s="289">
        <v>1</v>
      </c>
      <c r="BC23" s="289">
        <v>1</v>
      </c>
      <c r="BD23" s="289">
        <v>1</v>
      </c>
      <c r="BE23" s="289">
        <v>1</v>
      </c>
      <c r="BF23" s="289">
        <v>1</v>
      </c>
      <c r="BG23" s="289">
        <v>1</v>
      </c>
      <c r="BH23" s="289">
        <v>0.7</v>
      </c>
      <c r="BI23" s="289">
        <v>0.8</v>
      </c>
      <c r="BJ23" s="289">
        <v>0.9</v>
      </c>
      <c r="BK23" s="289">
        <v>0.5</v>
      </c>
      <c r="BL23" s="289">
        <v>0.6</v>
      </c>
      <c r="BM23" s="289">
        <v>1</v>
      </c>
      <c r="BN23" s="289">
        <v>1</v>
      </c>
      <c r="BO23" s="289">
        <v>0.9</v>
      </c>
      <c r="BP23" s="289">
        <v>0.8</v>
      </c>
      <c r="BQ23" s="289">
        <v>1</v>
      </c>
      <c r="BR23" s="289">
        <v>0.9</v>
      </c>
      <c r="BS23" s="289">
        <v>0.9</v>
      </c>
      <c r="BT23" s="289">
        <v>0.8</v>
      </c>
      <c r="BU23" s="289">
        <v>0.9</v>
      </c>
      <c r="BV23" s="289">
        <v>0.7</v>
      </c>
      <c r="BW23" s="289">
        <v>0.5</v>
      </c>
      <c r="BX23" s="290">
        <v>0.7</v>
      </c>
    </row>
    <row r="24" spans="1:76" s="245" customFormat="1" ht="12.75" customHeight="1" x14ac:dyDescent="0.2">
      <c r="A24" s="284" t="s">
        <v>311</v>
      </c>
      <c r="B24" s="291" t="s">
        <v>461</v>
      </c>
      <c r="C24" s="265"/>
      <c r="D24" s="292">
        <v>2858</v>
      </c>
      <c r="E24" s="292" t="s">
        <v>357</v>
      </c>
      <c r="F24" s="293">
        <v>11</v>
      </c>
      <c r="G24" s="293">
        <v>10</v>
      </c>
      <c r="H24" s="293">
        <v>1</v>
      </c>
      <c r="I24" s="293">
        <v>0</v>
      </c>
      <c r="J24" s="294">
        <v>10.7</v>
      </c>
      <c r="K24" s="294">
        <v>6.7</v>
      </c>
      <c r="L24" s="294">
        <v>0</v>
      </c>
      <c r="M24" s="294">
        <v>4</v>
      </c>
      <c r="N24" s="293">
        <v>5</v>
      </c>
      <c r="O24" s="293">
        <v>567</v>
      </c>
      <c r="P24" s="293">
        <v>517</v>
      </c>
      <c r="Q24" s="293">
        <v>125</v>
      </c>
      <c r="R24" s="293">
        <v>17</v>
      </c>
      <c r="S24" s="294">
        <v>248</v>
      </c>
      <c r="T24" s="294">
        <v>44</v>
      </c>
      <c r="U24" s="293">
        <v>90398</v>
      </c>
      <c r="V24" s="293" t="s">
        <v>357</v>
      </c>
      <c r="W24" s="293" t="s">
        <v>357</v>
      </c>
      <c r="X24" s="293">
        <v>6275</v>
      </c>
      <c r="Y24" s="293">
        <v>1076399</v>
      </c>
      <c r="Z24" s="293">
        <v>821505</v>
      </c>
      <c r="AA24" s="293">
        <v>254894</v>
      </c>
      <c r="AB24" s="293">
        <v>37758</v>
      </c>
      <c r="AC24" s="293" t="s">
        <v>357</v>
      </c>
      <c r="AD24" s="293">
        <v>22018</v>
      </c>
      <c r="AE24" s="295">
        <v>195118</v>
      </c>
      <c r="AF24" s="295">
        <v>161861</v>
      </c>
      <c r="AG24" s="295" t="s">
        <v>357</v>
      </c>
      <c r="AH24" s="295" t="s">
        <v>357</v>
      </c>
      <c r="AI24" s="295" t="s">
        <v>357</v>
      </c>
      <c r="AJ24" s="295">
        <v>1238</v>
      </c>
      <c r="AK24" s="295">
        <v>100219</v>
      </c>
      <c r="AL24" s="295">
        <v>91699</v>
      </c>
      <c r="AM24" s="295">
        <v>5006</v>
      </c>
      <c r="AN24" s="296" t="s">
        <v>357</v>
      </c>
      <c r="AO24" s="296" t="s">
        <v>357</v>
      </c>
      <c r="AP24" s="295" t="s">
        <v>357</v>
      </c>
      <c r="AQ24" s="295" t="s">
        <v>357</v>
      </c>
      <c r="AR24" s="295">
        <v>2566</v>
      </c>
      <c r="AS24" s="295">
        <v>948</v>
      </c>
      <c r="AT24" s="295">
        <v>30014</v>
      </c>
      <c r="AU24" s="295" t="s">
        <v>357</v>
      </c>
      <c r="AV24" s="295">
        <v>56</v>
      </c>
      <c r="AW24" s="295">
        <v>21476</v>
      </c>
      <c r="AX24" s="295" t="s">
        <v>357</v>
      </c>
      <c r="AY24" s="295" t="s">
        <v>357</v>
      </c>
      <c r="AZ24" s="295">
        <v>2043</v>
      </c>
      <c r="BA24" s="295">
        <v>1983</v>
      </c>
      <c r="BB24" s="295" t="s">
        <v>357</v>
      </c>
      <c r="BC24" s="295" t="s">
        <v>357</v>
      </c>
      <c r="BD24" s="295" t="s">
        <v>357</v>
      </c>
      <c r="BE24" s="295" t="s">
        <v>357</v>
      </c>
      <c r="BF24" s="295">
        <v>60</v>
      </c>
      <c r="BG24" s="295" t="s">
        <v>357</v>
      </c>
      <c r="BH24" s="295" t="s">
        <v>357</v>
      </c>
      <c r="BI24" s="295">
        <v>2</v>
      </c>
      <c r="BJ24" s="295">
        <v>17</v>
      </c>
      <c r="BK24" s="295" t="s">
        <v>357</v>
      </c>
      <c r="BL24" s="295" t="s">
        <v>357</v>
      </c>
      <c r="BM24" s="295">
        <v>31951</v>
      </c>
      <c r="BN24" s="295">
        <v>1293</v>
      </c>
      <c r="BO24" s="295">
        <v>1313</v>
      </c>
      <c r="BP24" s="295">
        <v>400</v>
      </c>
      <c r="BQ24" s="295">
        <v>150</v>
      </c>
      <c r="BR24" s="295">
        <v>150</v>
      </c>
      <c r="BS24" s="295" t="s">
        <v>357</v>
      </c>
      <c r="BT24" s="295" t="s">
        <v>357</v>
      </c>
      <c r="BU24" s="295" t="s">
        <v>357</v>
      </c>
      <c r="BV24" s="295" t="s">
        <v>357</v>
      </c>
      <c r="BW24" s="295" t="s">
        <v>357</v>
      </c>
      <c r="BX24" s="297">
        <v>26416</v>
      </c>
    </row>
    <row r="25" spans="1:76" s="245" customFormat="1" ht="12.75" customHeight="1" x14ac:dyDescent="0.2">
      <c r="A25" s="232"/>
      <c r="B25" s="280" t="s">
        <v>155</v>
      </c>
      <c r="C25" s="298"/>
      <c r="D25" s="282">
        <v>2858</v>
      </c>
      <c r="E25" s="282" t="s">
        <v>357</v>
      </c>
      <c r="F25" s="282">
        <v>11</v>
      </c>
      <c r="G25" s="282">
        <v>10</v>
      </c>
      <c r="H25" s="282">
        <v>1</v>
      </c>
      <c r="I25" s="282">
        <v>0</v>
      </c>
      <c r="J25" s="299">
        <v>10.7</v>
      </c>
      <c r="K25" s="299">
        <v>6.7</v>
      </c>
      <c r="L25" s="299">
        <v>0</v>
      </c>
      <c r="M25" s="299">
        <v>4</v>
      </c>
      <c r="N25" s="282">
        <v>5</v>
      </c>
      <c r="O25" s="282">
        <v>567</v>
      </c>
      <c r="P25" s="282">
        <v>517</v>
      </c>
      <c r="Q25" s="282">
        <v>125</v>
      </c>
      <c r="R25" s="282">
        <v>17</v>
      </c>
      <c r="S25" s="299">
        <v>248</v>
      </c>
      <c r="T25" s="299">
        <v>44</v>
      </c>
      <c r="U25" s="282">
        <v>90398</v>
      </c>
      <c r="V25" s="282" t="s">
        <v>357</v>
      </c>
      <c r="W25" s="282" t="s">
        <v>357</v>
      </c>
      <c r="X25" s="282">
        <v>6275</v>
      </c>
      <c r="Y25" s="282">
        <v>1076399</v>
      </c>
      <c r="Z25" s="282">
        <v>821505</v>
      </c>
      <c r="AA25" s="282">
        <v>254894</v>
      </c>
      <c r="AB25" s="282">
        <v>37758</v>
      </c>
      <c r="AC25" s="282" t="s">
        <v>357</v>
      </c>
      <c r="AD25" s="282">
        <v>22018</v>
      </c>
      <c r="AE25" s="282">
        <v>195118</v>
      </c>
      <c r="AF25" s="282">
        <v>161861</v>
      </c>
      <c r="AG25" s="282" t="s">
        <v>357</v>
      </c>
      <c r="AH25" s="282" t="s">
        <v>357</v>
      </c>
      <c r="AI25" s="282" t="s">
        <v>357</v>
      </c>
      <c r="AJ25" s="282">
        <v>1238</v>
      </c>
      <c r="AK25" s="282">
        <v>100219</v>
      </c>
      <c r="AL25" s="282">
        <v>91699</v>
      </c>
      <c r="AM25" s="282">
        <v>5006</v>
      </c>
      <c r="AN25" s="299" t="s">
        <v>357</v>
      </c>
      <c r="AO25" s="299" t="s">
        <v>357</v>
      </c>
      <c r="AP25" s="282" t="s">
        <v>357</v>
      </c>
      <c r="AQ25" s="282" t="s">
        <v>357</v>
      </c>
      <c r="AR25" s="282">
        <v>2566</v>
      </c>
      <c r="AS25" s="282">
        <v>948</v>
      </c>
      <c r="AT25" s="282" t="s">
        <v>495</v>
      </c>
      <c r="AU25" s="282" t="s">
        <v>495</v>
      </c>
      <c r="AV25" s="282" t="s">
        <v>495</v>
      </c>
      <c r="AW25" s="282" t="s">
        <v>495</v>
      </c>
      <c r="AX25" s="282" t="s">
        <v>495</v>
      </c>
      <c r="AY25" s="282" t="s">
        <v>357</v>
      </c>
      <c r="AZ25" s="282">
        <v>2043</v>
      </c>
      <c r="BA25" s="282">
        <v>1983</v>
      </c>
      <c r="BB25" s="282" t="s">
        <v>357</v>
      </c>
      <c r="BC25" s="282" t="s">
        <v>357</v>
      </c>
      <c r="BD25" s="282" t="s">
        <v>357</v>
      </c>
      <c r="BE25" s="282" t="s">
        <v>357</v>
      </c>
      <c r="BF25" s="282">
        <v>60</v>
      </c>
      <c r="BG25" s="282" t="s">
        <v>357</v>
      </c>
      <c r="BH25" s="282" t="s">
        <v>357</v>
      </c>
      <c r="BI25" s="282">
        <v>2</v>
      </c>
      <c r="BJ25" s="282">
        <v>17</v>
      </c>
      <c r="BK25" s="282" t="s">
        <v>357</v>
      </c>
      <c r="BL25" s="282" t="s">
        <v>357</v>
      </c>
      <c r="BM25" s="282">
        <v>31951</v>
      </c>
      <c r="BN25" s="282">
        <v>1293</v>
      </c>
      <c r="BO25" s="282">
        <v>1313</v>
      </c>
      <c r="BP25" s="282">
        <v>400</v>
      </c>
      <c r="BQ25" s="282">
        <v>150</v>
      </c>
      <c r="BR25" s="282">
        <v>150</v>
      </c>
      <c r="BS25" s="282" t="s">
        <v>357</v>
      </c>
      <c r="BT25" s="282" t="s">
        <v>357</v>
      </c>
      <c r="BU25" s="282" t="s">
        <v>357</v>
      </c>
      <c r="BV25" s="282" t="s">
        <v>357</v>
      </c>
      <c r="BW25" s="282" t="s">
        <v>357</v>
      </c>
      <c r="BX25" s="283">
        <v>26416</v>
      </c>
    </row>
    <row r="26" spans="1:76" s="245" customFormat="1" ht="12.75" customHeight="1" x14ac:dyDescent="0.2">
      <c r="A26" s="284"/>
      <c r="B26" s="246" t="s">
        <v>150</v>
      </c>
      <c r="C26" s="300">
        <v>1</v>
      </c>
      <c r="D26" s="286">
        <v>1</v>
      </c>
      <c r="E26" s="286">
        <v>1</v>
      </c>
      <c r="F26" s="286">
        <v>1</v>
      </c>
      <c r="G26" s="286">
        <v>1</v>
      </c>
      <c r="H26" s="286">
        <v>1</v>
      </c>
      <c r="I26" s="286">
        <v>1</v>
      </c>
      <c r="J26" s="286">
        <v>1</v>
      </c>
      <c r="K26" s="286">
        <v>1</v>
      </c>
      <c r="L26" s="286">
        <v>1</v>
      </c>
      <c r="M26" s="286">
        <v>1</v>
      </c>
      <c r="N26" s="286">
        <v>1</v>
      </c>
      <c r="O26" s="286">
        <v>1</v>
      </c>
      <c r="P26" s="286">
        <v>1</v>
      </c>
      <c r="Q26" s="286">
        <v>1</v>
      </c>
      <c r="R26" s="286">
        <v>1</v>
      </c>
      <c r="S26" s="286">
        <v>1</v>
      </c>
      <c r="T26" s="286">
        <v>1</v>
      </c>
      <c r="U26" s="286">
        <v>1</v>
      </c>
      <c r="V26" s="286">
        <v>1</v>
      </c>
      <c r="W26" s="286">
        <v>1</v>
      </c>
      <c r="X26" s="286">
        <v>1</v>
      </c>
      <c r="Y26" s="286">
        <v>1</v>
      </c>
      <c r="Z26" s="286">
        <v>1</v>
      </c>
      <c r="AA26" s="286">
        <v>1</v>
      </c>
      <c r="AB26" s="286">
        <v>1</v>
      </c>
      <c r="AC26" s="286">
        <v>1</v>
      </c>
      <c r="AD26" s="286">
        <v>1</v>
      </c>
      <c r="AE26" s="286">
        <v>1</v>
      </c>
      <c r="AF26" s="286">
        <v>1</v>
      </c>
      <c r="AG26" s="286">
        <v>1</v>
      </c>
      <c r="AH26" s="286">
        <v>1</v>
      </c>
      <c r="AI26" s="286">
        <v>1</v>
      </c>
      <c r="AJ26" s="286">
        <v>1</v>
      </c>
      <c r="AK26" s="286">
        <v>1</v>
      </c>
      <c r="AL26" s="286">
        <v>1</v>
      </c>
      <c r="AM26" s="286">
        <v>1</v>
      </c>
      <c r="AN26" s="286">
        <v>1</v>
      </c>
      <c r="AO26" s="286">
        <v>1</v>
      </c>
      <c r="AP26" s="286">
        <v>1</v>
      </c>
      <c r="AQ26" s="286">
        <v>1</v>
      </c>
      <c r="AR26" s="286">
        <v>1</v>
      </c>
      <c r="AS26" s="286">
        <v>1</v>
      </c>
      <c r="AT26" s="286">
        <v>1</v>
      </c>
      <c r="AU26" s="286">
        <v>1</v>
      </c>
      <c r="AV26" s="286">
        <v>1</v>
      </c>
      <c r="AW26" s="286">
        <v>1</v>
      </c>
      <c r="AX26" s="286">
        <v>1</v>
      </c>
      <c r="AY26" s="286">
        <v>1</v>
      </c>
      <c r="AZ26" s="286">
        <v>1</v>
      </c>
      <c r="BA26" s="286">
        <v>1</v>
      </c>
      <c r="BB26" s="286">
        <v>1</v>
      </c>
      <c r="BC26" s="286">
        <v>1</v>
      </c>
      <c r="BD26" s="286">
        <v>1</v>
      </c>
      <c r="BE26" s="286">
        <v>1</v>
      </c>
      <c r="BF26" s="286">
        <v>1</v>
      </c>
      <c r="BG26" s="286">
        <v>1</v>
      </c>
      <c r="BH26" s="286">
        <v>1</v>
      </c>
      <c r="BI26" s="286">
        <v>1</v>
      </c>
      <c r="BJ26" s="286">
        <v>1</v>
      </c>
      <c r="BK26" s="286">
        <v>1</v>
      </c>
      <c r="BL26" s="286">
        <v>1</v>
      </c>
      <c r="BM26" s="286">
        <v>1</v>
      </c>
      <c r="BN26" s="286">
        <v>1</v>
      </c>
      <c r="BO26" s="286">
        <v>1</v>
      </c>
      <c r="BP26" s="286">
        <v>1</v>
      </c>
      <c r="BQ26" s="286">
        <v>1</v>
      </c>
      <c r="BR26" s="286">
        <v>1</v>
      </c>
      <c r="BS26" s="286">
        <v>1</v>
      </c>
      <c r="BT26" s="286">
        <v>1</v>
      </c>
      <c r="BU26" s="286">
        <v>1</v>
      </c>
      <c r="BV26" s="286">
        <v>1</v>
      </c>
      <c r="BW26" s="286">
        <v>1</v>
      </c>
      <c r="BX26" s="287">
        <v>1</v>
      </c>
    </row>
    <row r="27" spans="1:76" s="245" customFormat="1" ht="12.75" customHeight="1" x14ac:dyDescent="0.2">
      <c r="A27" s="284"/>
      <c r="B27" s="246" t="s">
        <v>151</v>
      </c>
      <c r="C27" s="300">
        <v>1</v>
      </c>
      <c r="D27" s="286">
        <v>1</v>
      </c>
      <c r="E27" s="286">
        <v>0</v>
      </c>
      <c r="F27" s="286">
        <v>1</v>
      </c>
      <c r="G27" s="286">
        <v>1</v>
      </c>
      <c r="H27" s="286">
        <v>1</v>
      </c>
      <c r="I27" s="286">
        <v>1</v>
      </c>
      <c r="J27" s="286">
        <v>1</v>
      </c>
      <c r="K27" s="286">
        <v>1</v>
      </c>
      <c r="L27" s="286">
        <v>1</v>
      </c>
      <c r="M27" s="286">
        <v>1</v>
      </c>
      <c r="N27" s="286">
        <v>1</v>
      </c>
      <c r="O27" s="286">
        <v>1</v>
      </c>
      <c r="P27" s="286">
        <v>1</v>
      </c>
      <c r="Q27" s="286">
        <v>1</v>
      </c>
      <c r="R27" s="286">
        <v>1</v>
      </c>
      <c r="S27" s="286">
        <v>1</v>
      </c>
      <c r="T27" s="286">
        <v>1</v>
      </c>
      <c r="U27" s="286">
        <v>1</v>
      </c>
      <c r="V27" s="286">
        <v>0</v>
      </c>
      <c r="W27" s="286">
        <v>0</v>
      </c>
      <c r="X27" s="286">
        <v>1</v>
      </c>
      <c r="Y27" s="286">
        <v>1</v>
      </c>
      <c r="Z27" s="286">
        <v>1</v>
      </c>
      <c r="AA27" s="286">
        <v>1</v>
      </c>
      <c r="AB27" s="286">
        <v>1</v>
      </c>
      <c r="AC27" s="286">
        <v>0</v>
      </c>
      <c r="AD27" s="286">
        <v>1</v>
      </c>
      <c r="AE27" s="286">
        <v>1</v>
      </c>
      <c r="AF27" s="286">
        <v>1</v>
      </c>
      <c r="AG27" s="286">
        <v>0</v>
      </c>
      <c r="AH27" s="286">
        <v>0</v>
      </c>
      <c r="AI27" s="286">
        <v>0</v>
      </c>
      <c r="AJ27" s="286">
        <v>1</v>
      </c>
      <c r="AK27" s="286">
        <v>1</v>
      </c>
      <c r="AL27" s="286">
        <v>1</v>
      </c>
      <c r="AM27" s="286">
        <v>1</v>
      </c>
      <c r="AN27" s="286">
        <v>0</v>
      </c>
      <c r="AO27" s="286">
        <v>0</v>
      </c>
      <c r="AP27" s="286">
        <v>0</v>
      </c>
      <c r="AQ27" s="286">
        <v>0</v>
      </c>
      <c r="AR27" s="286">
        <v>1</v>
      </c>
      <c r="AS27" s="286">
        <v>1</v>
      </c>
      <c r="AT27" s="286">
        <v>1</v>
      </c>
      <c r="AU27" s="286">
        <v>0</v>
      </c>
      <c r="AV27" s="286">
        <v>1</v>
      </c>
      <c r="AW27" s="286">
        <v>1</v>
      </c>
      <c r="AX27" s="286">
        <v>0</v>
      </c>
      <c r="AY27" s="286">
        <v>0</v>
      </c>
      <c r="AZ27" s="286">
        <v>1</v>
      </c>
      <c r="BA27" s="286">
        <v>1</v>
      </c>
      <c r="BB27" s="286">
        <v>0</v>
      </c>
      <c r="BC27" s="286">
        <v>0</v>
      </c>
      <c r="BD27" s="286">
        <v>0</v>
      </c>
      <c r="BE27" s="286">
        <v>0</v>
      </c>
      <c r="BF27" s="286">
        <v>1</v>
      </c>
      <c r="BG27" s="286">
        <v>0</v>
      </c>
      <c r="BH27" s="286">
        <v>0</v>
      </c>
      <c r="BI27" s="286">
        <v>1</v>
      </c>
      <c r="BJ27" s="286">
        <v>1</v>
      </c>
      <c r="BK27" s="286">
        <v>0</v>
      </c>
      <c r="BL27" s="286">
        <v>0</v>
      </c>
      <c r="BM27" s="286">
        <v>1</v>
      </c>
      <c r="BN27" s="286">
        <v>1</v>
      </c>
      <c r="BO27" s="286">
        <v>1</v>
      </c>
      <c r="BP27" s="286">
        <v>1</v>
      </c>
      <c r="BQ27" s="286">
        <v>1</v>
      </c>
      <c r="BR27" s="286">
        <v>1</v>
      </c>
      <c r="BS27" s="286">
        <v>0</v>
      </c>
      <c r="BT27" s="286">
        <v>0</v>
      </c>
      <c r="BU27" s="286">
        <v>0</v>
      </c>
      <c r="BV27" s="286">
        <v>0</v>
      </c>
      <c r="BW27" s="286">
        <v>0</v>
      </c>
      <c r="BX27" s="287">
        <v>1</v>
      </c>
    </row>
    <row r="28" spans="1:76" s="245" customFormat="1" ht="12.75" customHeight="1" x14ac:dyDescent="0.2">
      <c r="A28" s="288"/>
      <c r="B28" s="450" t="s">
        <v>149</v>
      </c>
      <c r="C28" s="250">
        <v>1</v>
      </c>
      <c r="D28" s="289">
        <v>1</v>
      </c>
      <c r="E28" s="289">
        <v>0</v>
      </c>
      <c r="F28" s="289">
        <v>1</v>
      </c>
      <c r="G28" s="289">
        <v>1</v>
      </c>
      <c r="H28" s="289">
        <v>1</v>
      </c>
      <c r="I28" s="289">
        <v>1</v>
      </c>
      <c r="J28" s="289">
        <v>1</v>
      </c>
      <c r="K28" s="289">
        <v>1</v>
      </c>
      <c r="L28" s="289">
        <v>1</v>
      </c>
      <c r="M28" s="289">
        <v>1</v>
      </c>
      <c r="N28" s="289">
        <v>1</v>
      </c>
      <c r="O28" s="289">
        <v>1</v>
      </c>
      <c r="P28" s="289">
        <v>1</v>
      </c>
      <c r="Q28" s="289">
        <v>1</v>
      </c>
      <c r="R28" s="289">
        <v>1</v>
      </c>
      <c r="S28" s="289">
        <v>1</v>
      </c>
      <c r="T28" s="289">
        <v>1</v>
      </c>
      <c r="U28" s="289">
        <v>1</v>
      </c>
      <c r="V28" s="289">
        <v>0</v>
      </c>
      <c r="W28" s="289">
        <v>0</v>
      </c>
      <c r="X28" s="289">
        <v>1</v>
      </c>
      <c r="Y28" s="289">
        <v>1</v>
      </c>
      <c r="Z28" s="289">
        <v>1</v>
      </c>
      <c r="AA28" s="289">
        <v>1</v>
      </c>
      <c r="AB28" s="289">
        <v>1</v>
      </c>
      <c r="AC28" s="289">
        <v>0</v>
      </c>
      <c r="AD28" s="289">
        <v>1</v>
      </c>
      <c r="AE28" s="289">
        <v>1</v>
      </c>
      <c r="AF28" s="289">
        <v>1</v>
      </c>
      <c r="AG28" s="289">
        <v>0</v>
      </c>
      <c r="AH28" s="289">
        <v>0</v>
      </c>
      <c r="AI28" s="289">
        <v>0</v>
      </c>
      <c r="AJ28" s="289">
        <v>1</v>
      </c>
      <c r="AK28" s="289">
        <v>1</v>
      </c>
      <c r="AL28" s="289">
        <v>1</v>
      </c>
      <c r="AM28" s="289">
        <v>1</v>
      </c>
      <c r="AN28" s="289">
        <v>0</v>
      </c>
      <c r="AO28" s="289">
        <v>0</v>
      </c>
      <c r="AP28" s="289">
        <v>0</v>
      </c>
      <c r="AQ28" s="289">
        <v>0</v>
      </c>
      <c r="AR28" s="289">
        <v>1</v>
      </c>
      <c r="AS28" s="289">
        <v>1</v>
      </c>
      <c r="AT28" s="289">
        <v>1</v>
      </c>
      <c r="AU28" s="289">
        <v>0</v>
      </c>
      <c r="AV28" s="289">
        <v>1</v>
      </c>
      <c r="AW28" s="289">
        <v>1</v>
      </c>
      <c r="AX28" s="289">
        <v>0</v>
      </c>
      <c r="AY28" s="289">
        <v>0</v>
      </c>
      <c r="AZ28" s="289">
        <v>1</v>
      </c>
      <c r="BA28" s="289">
        <v>1</v>
      </c>
      <c r="BB28" s="289">
        <v>0</v>
      </c>
      <c r="BC28" s="289">
        <v>0</v>
      </c>
      <c r="BD28" s="289">
        <v>0</v>
      </c>
      <c r="BE28" s="289">
        <v>0</v>
      </c>
      <c r="BF28" s="289">
        <v>1</v>
      </c>
      <c r="BG28" s="289">
        <v>0</v>
      </c>
      <c r="BH28" s="289">
        <v>0</v>
      </c>
      <c r="BI28" s="289">
        <v>1</v>
      </c>
      <c r="BJ28" s="289">
        <v>1</v>
      </c>
      <c r="BK28" s="289">
        <v>0</v>
      </c>
      <c r="BL28" s="289">
        <v>0</v>
      </c>
      <c r="BM28" s="289">
        <v>1</v>
      </c>
      <c r="BN28" s="289">
        <v>1</v>
      </c>
      <c r="BO28" s="289">
        <v>1</v>
      </c>
      <c r="BP28" s="289">
        <v>1</v>
      </c>
      <c r="BQ28" s="289">
        <v>1</v>
      </c>
      <c r="BR28" s="289">
        <v>1</v>
      </c>
      <c r="BS28" s="289">
        <v>0</v>
      </c>
      <c r="BT28" s="289">
        <v>0</v>
      </c>
      <c r="BU28" s="289">
        <v>0</v>
      </c>
      <c r="BV28" s="289">
        <v>0</v>
      </c>
      <c r="BW28" s="289">
        <v>0</v>
      </c>
      <c r="BX28" s="290">
        <v>1</v>
      </c>
    </row>
    <row r="29" spans="1:76" s="245" customFormat="1" ht="12.75" customHeight="1" x14ac:dyDescent="0.2">
      <c r="A29" s="301" t="s">
        <v>312</v>
      </c>
      <c r="B29" s="302" t="s">
        <v>177</v>
      </c>
      <c r="C29" s="303"/>
      <c r="D29" s="293">
        <v>3155</v>
      </c>
      <c r="E29" s="293" t="s">
        <v>301</v>
      </c>
      <c r="F29" s="293">
        <v>6</v>
      </c>
      <c r="G29" s="293">
        <v>3</v>
      </c>
      <c r="H29" s="293">
        <v>2</v>
      </c>
      <c r="I29" s="293">
        <v>1</v>
      </c>
      <c r="J29" s="294">
        <v>4.4000000000000004</v>
      </c>
      <c r="K29" s="294">
        <v>3.4</v>
      </c>
      <c r="L29" s="294">
        <v>0</v>
      </c>
      <c r="M29" s="294">
        <v>1</v>
      </c>
      <c r="N29" s="293">
        <v>2</v>
      </c>
      <c r="O29" s="293">
        <v>664</v>
      </c>
      <c r="P29" s="293">
        <v>616</v>
      </c>
      <c r="Q29" s="293">
        <v>86</v>
      </c>
      <c r="R29" s="293">
        <v>8</v>
      </c>
      <c r="S29" s="294">
        <v>249</v>
      </c>
      <c r="T29" s="294">
        <v>35</v>
      </c>
      <c r="U29" s="293">
        <v>32514</v>
      </c>
      <c r="V29" s="293">
        <v>445</v>
      </c>
      <c r="W29" s="293">
        <v>0</v>
      </c>
      <c r="X29" s="293">
        <v>3172</v>
      </c>
      <c r="Y29" s="293">
        <v>641000</v>
      </c>
      <c r="Z29" s="293">
        <v>400000</v>
      </c>
      <c r="AA29" s="293">
        <v>241000</v>
      </c>
      <c r="AB29" s="293" t="s">
        <v>301</v>
      </c>
      <c r="AC29" s="293" t="s">
        <v>301</v>
      </c>
      <c r="AD29" s="293" t="s">
        <v>357</v>
      </c>
      <c r="AE29" s="295">
        <v>241000</v>
      </c>
      <c r="AF29" s="295">
        <v>65000</v>
      </c>
      <c r="AG29" s="295" t="s">
        <v>301</v>
      </c>
      <c r="AH29" s="295" t="s">
        <v>301</v>
      </c>
      <c r="AI29" s="295" t="s">
        <v>301</v>
      </c>
      <c r="AJ29" s="295">
        <v>600</v>
      </c>
      <c r="AK29" s="295">
        <v>29047</v>
      </c>
      <c r="AL29" s="295">
        <v>26701</v>
      </c>
      <c r="AM29" s="295">
        <v>0</v>
      </c>
      <c r="AN29" s="296">
        <v>0</v>
      </c>
      <c r="AO29" s="296">
        <v>338</v>
      </c>
      <c r="AP29" s="295">
        <v>0</v>
      </c>
      <c r="AQ29" s="295">
        <v>0</v>
      </c>
      <c r="AR29" s="295">
        <v>1969</v>
      </c>
      <c r="AS29" s="295">
        <v>39</v>
      </c>
      <c r="AT29" s="295">
        <v>30010</v>
      </c>
      <c r="AU29" s="295">
        <v>26782</v>
      </c>
      <c r="AV29" s="295">
        <v>62</v>
      </c>
      <c r="AW29" s="295">
        <v>56479</v>
      </c>
      <c r="AX29" s="295">
        <v>993833</v>
      </c>
      <c r="AY29" s="295" t="s">
        <v>301</v>
      </c>
      <c r="AZ29" s="295">
        <v>1732</v>
      </c>
      <c r="BA29" s="295">
        <v>1682</v>
      </c>
      <c r="BB29" s="295">
        <v>0</v>
      </c>
      <c r="BC29" s="295">
        <v>0</v>
      </c>
      <c r="BD29" s="295">
        <v>0</v>
      </c>
      <c r="BE29" s="295">
        <v>0</v>
      </c>
      <c r="BF29" s="295">
        <v>47</v>
      </c>
      <c r="BG29" s="295">
        <v>3</v>
      </c>
      <c r="BH29" s="295">
        <v>4616</v>
      </c>
      <c r="BI29" s="295">
        <v>52</v>
      </c>
      <c r="BJ29" s="295">
        <v>80</v>
      </c>
      <c r="BK29" s="295">
        <v>72</v>
      </c>
      <c r="BL29" s="295">
        <v>1660</v>
      </c>
      <c r="BM29" s="295">
        <v>35515</v>
      </c>
      <c r="BN29" s="295">
        <v>6299</v>
      </c>
      <c r="BO29" s="295">
        <v>4521</v>
      </c>
      <c r="BP29" s="295">
        <v>60</v>
      </c>
      <c r="BQ29" s="295">
        <v>0</v>
      </c>
      <c r="BR29" s="295">
        <v>0</v>
      </c>
      <c r="BS29" s="295">
        <v>0</v>
      </c>
      <c r="BT29" s="295">
        <v>0</v>
      </c>
      <c r="BU29" s="295">
        <v>0</v>
      </c>
      <c r="BV29" s="295" t="s">
        <v>301</v>
      </c>
      <c r="BW29" s="295" t="s">
        <v>301</v>
      </c>
      <c r="BX29" s="297">
        <v>14233</v>
      </c>
    </row>
    <row r="30" spans="1:76" s="245" customFormat="1" ht="12.75" customHeight="1" x14ac:dyDescent="0.2">
      <c r="A30" s="301" t="s">
        <v>313</v>
      </c>
      <c r="B30" s="302" t="s">
        <v>402</v>
      </c>
      <c r="C30" s="303"/>
      <c r="D30" s="293">
        <v>2459</v>
      </c>
      <c r="E30" s="293" t="s">
        <v>301</v>
      </c>
      <c r="F30" s="293">
        <v>12</v>
      </c>
      <c r="G30" s="293">
        <v>1</v>
      </c>
      <c r="H30" s="293">
        <v>6</v>
      </c>
      <c r="I30" s="293">
        <v>5</v>
      </c>
      <c r="J30" s="294">
        <v>5.71</v>
      </c>
      <c r="K30" s="294">
        <v>4.3</v>
      </c>
      <c r="L30" s="294">
        <v>0.41</v>
      </c>
      <c r="M30" s="294">
        <v>1</v>
      </c>
      <c r="N30" s="293">
        <v>1</v>
      </c>
      <c r="O30" s="293">
        <v>991</v>
      </c>
      <c r="P30" s="293">
        <v>805</v>
      </c>
      <c r="Q30" s="293">
        <v>102</v>
      </c>
      <c r="R30" s="293">
        <v>4</v>
      </c>
      <c r="S30" s="294">
        <v>283</v>
      </c>
      <c r="T30" s="294">
        <v>68</v>
      </c>
      <c r="U30" s="293">
        <v>31236</v>
      </c>
      <c r="V30" s="293">
        <v>4833</v>
      </c>
      <c r="W30" s="293">
        <v>0</v>
      </c>
      <c r="X30" s="293">
        <v>94</v>
      </c>
      <c r="Y30" s="293">
        <v>821358</v>
      </c>
      <c r="Z30" s="293">
        <v>531831</v>
      </c>
      <c r="AA30" s="293">
        <v>289527</v>
      </c>
      <c r="AB30" s="293">
        <v>15473</v>
      </c>
      <c r="AC30" s="293" t="s">
        <v>301</v>
      </c>
      <c r="AD30" s="293">
        <v>40267</v>
      </c>
      <c r="AE30" s="295">
        <v>233787</v>
      </c>
      <c r="AF30" s="295">
        <v>136679</v>
      </c>
      <c r="AG30" s="295">
        <v>821271</v>
      </c>
      <c r="AH30" s="295">
        <v>16511</v>
      </c>
      <c r="AI30" s="295">
        <v>0</v>
      </c>
      <c r="AJ30" s="295">
        <v>5224</v>
      </c>
      <c r="AK30" s="295">
        <v>35899</v>
      </c>
      <c r="AL30" s="295">
        <v>33554</v>
      </c>
      <c r="AM30" s="295">
        <v>0</v>
      </c>
      <c r="AN30" s="296">
        <v>0</v>
      </c>
      <c r="AO30" s="296">
        <v>0</v>
      </c>
      <c r="AP30" s="295">
        <v>0</v>
      </c>
      <c r="AQ30" s="295">
        <v>0</v>
      </c>
      <c r="AR30" s="295">
        <v>2301</v>
      </c>
      <c r="AS30" s="295">
        <v>44</v>
      </c>
      <c r="AT30" s="295">
        <v>30010</v>
      </c>
      <c r="AU30" s="295">
        <v>26782</v>
      </c>
      <c r="AV30" s="295">
        <v>62</v>
      </c>
      <c r="AW30" s="295">
        <v>56479</v>
      </c>
      <c r="AX30" s="295">
        <v>993833</v>
      </c>
      <c r="AY30" s="295">
        <v>0</v>
      </c>
      <c r="AZ30" s="295">
        <v>3256</v>
      </c>
      <c r="BA30" s="295">
        <v>3107</v>
      </c>
      <c r="BB30" s="295">
        <v>0</v>
      </c>
      <c r="BC30" s="295">
        <v>0</v>
      </c>
      <c r="BD30" s="295">
        <v>0</v>
      </c>
      <c r="BE30" s="295">
        <v>0</v>
      </c>
      <c r="BF30" s="295">
        <v>141</v>
      </c>
      <c r="BG30" s="295">
        <v>8</v>
      </c>
      <c r="BH30" s="295" t="s">
        <v>301</v>
      </c>
      <c r="BI30" s="295">
        <v>7</v>
      </c>
      <c r="BJ30" s="295">
        <v>60</v>
      </c>
      <c r="BK30" s="295" t="s">
        <v>301</v>
      </c>
      <c r="BL30" s="295">
        <v>1556</v>
      </c>
      <c r="BM30" s="295">
        <v>17021</v>
      </c>
      <c r="BN30" s="295" t="s">
        <v>301</v>
      </c>
      <c r="BO30" s="295" t="s">
        <v>301</v>
      </c>
      <c r="BP30" s="295" t="s">
        <v>301</v>
      </c>
      <c r="BQ30" s="295">
        <v>0</v>
      </c>
      <c r="BR30" s="295">
        <v>0</v>
      </c>
      <c r="BS30" s="295">
        <v>0</v>
      </c>
      <c r="BT30" s="295">
        <v>0</v>
      </c>
      <c r="BU30" s="295">
        <v>0</v>
      </c>
      <c r="BV30" s="295">
        <v>0</v>
      </c>
      <c r="BW30" s="295" t="s">
        <v>301</v>
      </c>
      <c r="BX30" s="297" t="s">
        <v>301</v>
      </c>
    </row>
    <row r="31" spans="1:76" s="245" customFormat="1" ht="12.75" customHeight="1" x14ac:dyDescent="0.2">
      <c r="A31" s="301" t="s">
        <v>314</v>
      </c>
      <c r="B31" s="302" t="s">
        <v>179</v>
      </c>
      <c r="C31" s="303"/>
      <c r="D31" s="293">
        <v>1952</v>
      </c>
      <c r="E31" s="293" t="s">
        <v>301</v>
      </c>
      <c r="F31" s="293">
        <v>5</v>
      </c>
      <c r="G31" s="293">
        <v>1</v>
      </c>
      <c r="H31" s="293">
        <v>3</v>
      </c>
      <c r="I31" s="293">
        <v>1</v>
      </c>
      <c r="J31" s="294">
        <v>3.2</v>
      </c>
      <c r="K31" s="294">
        <v>3.2</v>
      </c>
      <c r="L31" s="294">
        <v>0</v>
      </c>
      <c r="M31" s="294">
        <v>0</v>
      </c>
      <c r="N31" s="293">
        <v>1</v>
      </c>
      <c r="O31" s="293">
        <v>696</v>
      </c>
      <c r="P31" s="293">
        <v>696</v>
      </c>
      <c r="Q31" s="293">
        <v>72</v>
      </c>
      <c r="R31" s="293">
        <v>7</v>
      </c>
      <c r="S31" s="294">
        <v>245</v>
      </c>
      <c r="T31" s="294">
        <v>45</v>
      </c>
      <c r="U31" s="293">
        <v>37872</v>
      </c>
      <c r="V31" s="293">
        <v>300</v>
      </c>
      <c r="W31" s="293">
        <v>0</v>
      </c>
      <c r="X31" s="293">
        <v>5000</v>
      </c>
      <c r="Y31" s="293">
        <v>616967</v>
      </c>
      <c r="Z31" s="293">
        <v>409427</v>
      </c>
      <c r="AA31" s="293">
        <v>207540</v>
      </c>
      <c r="AB31" s="293">
        <v>11478</v>
      </c>
      <c r="AC31" s="293" t="s">
        <v>301</v>
      </c>
      <c r="AD31" s="293">
        <v>28604</v>
      </c>
      <c r="AE31" s="295">
        <v>167458</v>
      </c>
      <c r="AF31" s="295">
        <v>96058</v>
      </c>
      <c r="AG31" s="295">
        <v>613474</v>
      </c>
      <c r="AH31" s="295">
        <v>0</v>
      </c>
      <c r="AI31" s="295">
        <v>0</v>
      </c>
      <c r="AJ31" s="295">
        <v>3493</v>
      </c>
      <c r="AK31" s="295">
        <v>43172</v>
      </c>
      <c r="AL31" s="295">
        <v>41082</v>
      </c>
      <c r="AM31" s="295">
        <v>0</v>
      </c>
      <c r="AN31" s="296">
        <v>0</v>
      </c>
      <c r="AO31" s="296">
        <v>1391</v>
      </c>
      <c r="AP31" s="295">
        <v>0</v>
      </c>
      <c r="AQ31" s="295">
        <v>0</v>
      </c>
      <c r="AR31" s="295">
        <v>699</v>
      </c>
      <c r="AS31" s="295">
        <v>0</v>
      </c>
      <c r="AT31" s="295">
        <v>30010</v>
      </c>
      <c r="AU31" s="295">
        <v>26782</v>
      </c>
      <c r="AV31" s="295">
        <v>62</v>
      </c>
      <c r="AW31" s="295">
        <v>56479</v>
      </c>
      <c r="AX31" s="295">
        <v>993833</v>
      </c>
      <c r="AY31" s="295">
        <v>0</v>
      </c>
      <c r="AZ31" s="295">
        <v>1128</v>
      </c>
      <c r="BA31" s="295">
        <v>1081</v>
      </c>
      <c r="BB31" s="295">
        <v>0</v>
      </c>
      <c r="BC31" s="295">
        <v>10</v>
      </c>
      <c r="BD31" s="295">
        <v>0</v>
      </c>
      <c r="BE31" s="295">
        <v>0</v>
      </c>
      <c r="BF31" s="295">
        <v>37</v>
      </c>
      <c r="BG31" s="295">
        <v>0</v>
      </c>
      <c r="BH31" s="295" t="s">
        <v>301</v>
      </c>
      <c r="BI31" s="295">
        <v>4</v>
      </c>
      <c r="BJ31" s="295">
        <v>86</v>
      </c>
      <c r="BK31" s="295">
        <v>82</v>
      </c>
      <c r="BL31" s="295">
        <v>591</v>
      </c>
      <c r="BM31" s="295">
        <v>21389</v>
      </c>
      <c r="BN31" s="295">
        <v>3235</v>
      </c>
      <c r="BO31" s="295">
        <v>2805</v>
      </c>
      <c r="BP31" s="295">
        <v>0</v>
      </c>
      <c r="BQ31" s="295">
        <v>0</v>
      </c>
      <c r="BR31" s="295">
        <v>0</v>
      </c>
      <c r="BS31" s="295">
        <v>0</v>
      </c>
      <c r="BT31" s="295">
        <v>0</v>
      </c>
      <c r="BU31" s="295">
        <v>0</v>
      </c>
      <c r="BV31" s="295">
        <v>0</v>
      </c>
      <c r="BW31" s="295">
        <v>200</v>
      </c>
      <c r="BX31" s="297" t="s">
        <v>301</v>
      </c>
    </row>
    <row r="32" spans="1:76" s="245" customFormat="1" ht="12.75" customHeight="1" x14ac:dyDescent="0.2">
      <c r="A32" s="301" t="s">
        <v>315</v>
      </c>
      <c r="B32" s="302" t="s">
        <v>229</v>
      </c>
      <c r="C32" s="303"/>
      <c r="D32" s="293">
        <v>711</v>
      </c>
      <c r="E32" s="293" t="s">
        <v>301</v>
      </c>
      <c r="F32" s="293">
        <v>2</v>
      </c>
      <c r="G32" s="293">
        <v>0</v>
      </c>
      <c r="H32" s="293">
        <v>2</v>
      </c>
      <c r="I32" s="293">
        <v>0</v>
      </c>
      <c r="J32" s="294">
        <v>1.3</v>
      </c>
      <c r="K32" s="294">
        <v>1.3</v>
      </c>
      <c r="L32" s="294">
        <v>0</v>
      </c>
      <c r="M32" s="294">
        <v>0</v>
      </c>
      <c r="N32" s="293">
        <v>1</v>
      </c>
      <c r="O32" s="293">
        <v>320</v>
      </c>
      <c r="P32" s="293">
        <v>320</v>
      </c>
      <c r="Q32" s="293">
        <v>14</v>
      </c>
      <c r="R32" s="293">
        <v>2</v>
      </c>
      <c r="S32" s="294">
        <v>240</v>
      </c>
      <c r="T32" s="294">
        <v>50</v>
      </c>
      <c r="U32" s="293">
        <v>24415</v>
      </c>
      <c r="V32" s="293">
        <v>5966</v>
      </c>
      <c r="W32" s="293">
        <v>0</v>
      </c>
      <c r="X32" s="293">
        <v>760</v>
      </c>
      <c r="Y32" s="293">
        <v>286157</v>
      </c>
      <c r="Z32" s="293">
        <v>143000</v>
      </c>
      <c r="AA32" s="293">
        <v>143157</v>
      </c>
      <c r="AB32" s="293">
        <v>1000</v>
      </c>
      <c r="AC32" s="293" t="s">
        <v>301</v>
      </c>
      <c r="AD32" s="293">
        <v>17490</v>
      </c>
      <c r="AE32" s="295">
        <v>124667</v>
      </c>
      <c r="AF32" s="295">
        <v>46274</v>
      </c>
      <c r="AG32" s="295">
        <v>276157</v>
      </c>
      <c r="AH32" s="295">
        <v>0</v>
      </c>
      <c r="AI32" s="295">
        <v>10000</v>
      </c>
      <c r="AJ32" s="295">
        <v>1445</v>
      </c>
      <c r="AK32" s="295">
        <v>30389</v>
      </c>
      <c r="AL32" s="295">
        <v>28946</v>
      </c>
      <c r="AM32" s="295">
        <v>0</v>
      </c>
      <c r="AN32" s="296">
        <v>0</v>
      </c>
      <c r="AO32" s="296">
        <v>954</v>
      </c>
      <c r="AP32" s="295">
        <v>0</v>
      </c>
      <c r="AQ32" s="295">
        <v>0</v>
      </c>
      <c r="AR32" s="295">
        <v>481</v>
      </c>
      <c r="AS32" s="295">
        <v>8</v>
      </c>
      <c r="AT32" s="295">
        <v>30010</v>
      </c>
      <c r="AU32" s="295">
        <v>26782</v>
      </c>
      <c r="AV32" s="295">
        <v>62</v>
      </c>
      <c r="AW32" s="295">
        <v>56479</v>
      </c>
      <c r="AX32" s="295">
        <v>993833</v>
      </c>
      <c r="AY32" s="295">
        <v>0</v>
      </c>
      <c r="AZ32" s="295">
        <v>578</v>
      </c>
      <c r="BA32" s="295">
        <v>493</v>
      </c>
      <c r="BB32" s="295">
        <v>0</v>
      </c>
      <c r="BC32" s="295">
        <v>80</v>
      </c>
      <c r="BD32" s="295">
        <v>0</v>
      </c>
      <c r="BE32" s="295">
        <v>0</v>
      </c>
      <c r="BF32" s="295">
        <v>4</v>
      </c>
      <c r="BG32" s="295">
        <v>1</v>
      </c>
      <c r="BH32" s="295" t="s">
        <v>301</v>
      </c>
      <c r="BI32" s="295">
        <v>1</v>
      </c>
      <c r="BJ32" s="295">
        <v>23</v>
      </c>
      <c r="BK32" s="295">
        <v>36</v>
      </c>
      <c r="BL32" s="295">
        <v>325</v>
      </c>
      <c r="BM32" s="295">
        <v>5284</v>
      </c>
      <c r="BN32" s="295">
        <v>1326</v>
      </c>
      <c r="BO32" s="295">
        <v>884</v>
      </c>
      <c r="BP32" s="295">
        <v>0</v>
      </c>
      <c r="BQ32" s="295">
        <v>0</v>
      </c>
      <c r="BR32" s="295">
        <v>0</v>
      </c>
      <c r="BS32" s="295">
        <v>0</v>
      </c>
      <c r="BT32" s="295">
        <v>0</v>
      </c>
      <c r="BU32" s="295">
        <v>0</v>
      </c>
      <c r="BV32" s="295">
        <v>0</v>
      </c>
      <c r="BW32" s="295" t="s">
        <v>301</v>
      </c>
      <c r="BX32" s="297">
        <v>11550</v>
      </c>
    </row>
    <row r="33" spans="1:76" s="245" customFormat="1" ht="12.75" customHeight="1" x14ac:dyDescent="0.2">
      <c r="A33" s="232"/>
      <c r="B33" s="280" t="s">
        <v>156</v>
      </c>
      <c r="C33" s="298"/>
      <c r="D33" s="282">
        <v>8277</v>
      </c>
      <c r="E33" s="282" t="s">
        <v>357</v>
      </c>
      <c r="F33" s="282">
        <v>25</v>
      </c>
      <c r="G33" s="282">
        <v>5</v>
      </c>
      <c r="H33" s="282">
        <v>13</v>
      </c>
      <c r="I33" s="282">
        <v>7</v>
      </c>
      <c r="J33" s="282">
        <v>14.61</v>
      </c>
      <c r="K33" s="282">
        <v>12.2</v>
      </c>
      <c r="L33" s="282">
        <v>0.41</v>
      </c>
      <c r="M33" s="282">
        <v>2</v>
      </c>
      <c r="N33" s="282">
        <v>5</v>
      </c>
      <c r="O33" s="282">
        <v>2671</v>
      </c>
      <c r="P33" s="282">
        <v>2437</v>
      </c>
      <c r="Q33" s="282">
        <v>274</v>
      </c>
      <c r="R33" s="282">
        <v>21</v>
      </c>
      <c r="S33" s="282">
        <v>1017</v>
      </c>
      <c r="T33" s="282">
        <v>198</v>
      </c>
      <c r="U33" s="282">
        <v>126037</v>
      </c>
      <c r="V33" s="282">
        <v>11544</v>
      </c>
      <c r="W33" s="282">
        <v>0</v>
      </c>
      <c r="X33" s="282">
        <v>9026</v>
      </c>
      <c r="Y33" s="282">
        <v>2365482</v>
      </c>
      <c r="Z33" s="282">
        <v>1484258</v>
      </c>
      <c r="AA33" s="282">
        <v>881224</v>
      </c>
      <c r="AB33" s="282">
        <v>27951</v>
      </c>
      <c r="AC33" s="282" t="s">
        <v>357</v>
      </c>
      <c r="AD33" s="282">
        <v>86361</v>
      </c>
      <c r="AE33" s="282">
        <v>766912</v>
      </c>
      <c r="AF33" s="282">
        <v>344011</v>
      </c>
      <c r="AG33" s="282">
        <v>1710902</v>
      </c>
      <c r="AH33" s="282">
        <v>16511</v>
      </c>
      <c r="AI33" s="282">
        <v>10000</v>
      </c>
      <c r="AJ33" s="282">
        <v>10762</v>
      </c>
      <c r="AK33" s="282">
        <v>138507</v>
      </c>
      <c r="AL33" s="282">
        <v>130283</v>
      </c>
      <c r="AM33" s="282">
        <v>0</v>
      </c>
      <c r="AN33" s="282">
        <v>0</v>
      </c>
      <c r="AO33" s="282">
        <v>2683</v>
      </c>
      <c r="AP33" s="282">
        <v>0</v>
      </c>
      <c r="AQ33" s="282">
        <v>0</v>
      </c>
      <c r="AR33" s="282">
        <v>5450</v>
      </c>
      <c r="AS33" s="282">
        <v>91</v>
      </c>
      <c r="AT33" s="282" t="s">
        <v>495</v>
      </c>
      <c r="AU33" s="282" t="s">
        <v>495</v>
      </c>
      <c r="AV33" s="282" t="s">
        <v>495</v>
      </c>
      <c r="AW33" s="282" t="s">
        <v>495</v>
      </c>
      <c r="AX33" s="282" t="s">
        <v>495</v>
      </c>
      <c r="AY33" s="282">
        <v>0</v>
      </c>
      <c r="AZ33" s="282">
        <v>6694</v>
      </c>
      <c r="BA33" s="282">
        <v>6363</v>
      </c>
      <c r="BB33" s="282">
        <v>0</v>
      </c>
      <c r="BC33" s="282">
        <v>90</v>
      </c>
      <c r="BD33" s="282">
        <v>0</v>
      </c>
      <c r="BE33" s="282">
        <v>0</v>
      </c>
      <c r="BF33" s="282">
        <v>229</v>
      </c>
      <c r="BG33" s="282">
        <v>12</v>
      </c>
      <c r="BH33" s="282">
        <v>4616</v>
      </c>
      <c r="BI33" s="282">
        <v>64</v>
      </c>
      <c r="BJ33" s="282">
        <v>249</v>
      </c>
      <c r="BK33" s="282">
        <v>190</v>
      </c>
      <c r="BL33" s="282">
        <v>4132</v>
      </c>
      <c r="BM33" s="282">
        <v>79209</v>
      </c>
      <c r="BN33" s="282">
        <v>10860</v>
      </c>
      <c r="BO33" s="282">
        <v>8210</v>
      </c>
      <c r="BP33" s="282">
        <v>60</v>
      </c>
      <c r="BQ33" s="282">
        <v>0</v>
      </c>
      <c r="BR33" s="282">
        <v>0</v>
      </c>
      <c r="BS33" s="282">
        <v>0</v>
      </c>
      <c r="BT33" s="282">
        <v>0</v>
      </c>
      <c r="BU33" s="282">
        <v>0</v>
      </c>
      <c r="BV33" s="282">
        <v>0</v>
      </c>
      <c r="BW33" s="282">
        <v>200</v>
      </c>
      <c r="BX33" s="283">
        <v>25783</v>
      </c>
    </row>
    <row r="34" spans="1:76" s="245" customFormat="1" ht="12.75" customHeight="1" x14ac:dyDescent="0.2">
      <c r="A34" s="284"/>
      <c r="B34" s="246" t="s">
        <v>150</v>
      </c>
      <c r="C34" s="300">
        <v>4</v>
      </c>
      <c r="D34" s="286">
        <v>4</v>
      </c>
      <c r="E34" s="286">
        <v>4</v>
      </c>
      <c r="F34" s="286">
        <v>4</v>
      </c>
      <c r="G34" s="286">
        <v>4</v>
      </c>
      <c r="H34" s="286">
        <v>4</v>
      </c>
      <c r="I34" s="286">
        <v>4</v>
      </c>
      <c r="J34" s="286">
        <v>4</v>
      </c>
      <c r="K34" s="286">
        <v>4</v>
      </c>
      <c r="L34" s="286">
        <v>4</v>
      </c>
      <c r="M34" s="286">
        <v>4</v>
      </c>
      <c r="N34" s="286">
        <v>4</v>
      </c>
      <c r="O34" s="286">
        <v>4</v>
      </c>
      <c r="P34" s="286">
        <v>4</v>
      </c>
      <c r="Q34" s="286">
        <v>4</v>
      </c>
      <c r="R34" s="286">
        <v>4</v>
      </c>
      <c r="S34" s="286">
        <v>4</v>
      </c>
      <c r="T34" s="286">
        <v>4</v>
      </c>
      <c r="U34" s="286">
        <v>4</v>
      </c>
      <c r="V34" s="286">
        <v>4</v>
      </c>
      <c r="W34" s="286">
        <v>4</v>
      </c>
      <c r="X34" s="286">
        <v>4</v>
      </c>
      <c r="Y34" s="286">
        <v>4</v>
      </c>
      <c r="Z34" s="286">
        <v>4</v>
      </c>
      <c r="AA34" s="286">
        <v>4</v>
      </c>
      <c r="AB34" s="286">
        <v>4</v>
      </c>
      <c r="AC34" s="286">
        <v>4</v>
      </c>
      <c r="AD34" s="286">
        <v>4</v>
      </c>
      <c r="AE34" s="286">
        <v>4</v>
      </c>
      <c r="AF34" s="286">
        <v>4</v>
      </c>
      <c r="AG34" s="286">
        <v>4</v>
      </c>
      <c r="AH34" s="286">
        <v>4</v>
      </c>
      <c r="AI34" s="286">
        <v>4</v>
      </c>
      <c r="AJ34" s="286">
        <v>4</v>
      </c>
      <c r="AK34" s="286">
        <v>4</v>
      </c>
      <c r="AL34" s="286">
        <v>4</v>
      </c>
      <c r="AM34" s="286">
        <v>4</v>
      </c>
      <c r="AN34" s="286">
        <v>4</v>
      </c>
      <c r="AO34" s="286">
        <v>4</v>
      </c>
      <c r="AP34" s="286">
        <v>4</v>
      </c>
      <c r="AQ34" s="286">
        <v>4</v>
      </c>
      <c r="AR34" s="286">
        <v>4</v>
      </c>
      <c r="AS34" s="286">
        <v>4</v>
      </c>
      <c r="AT34" s="286">
        <v>4</v>
      </c>
      <c r="AU34" s="286">
        <v>4</v>
      </c>
      <c r="AV34" s="286">
        <v>4</v>
      </c>
      <c r="AW34" s="286">
        <v>4</v>
      </c>
      <c r="AX34" s="286">
        <v>4</v>
      </c>
      <c r="AY34" s="286">
        <v>4</v>
      </c>
      <c r="AZ34" s="286">
        <v>4</v>
      </c>
      <c r="BA34" s="286">
        <v>4</v>
      </c>
      <c r="BB34" s="286">
        <v>4</v>
      </c>
      <c r="BC34" s="286">
        <v>4</v>
      </c>
      <c r="BD34" s="286">
        <v>4</v>
      </c>
      <c r="BE34" s="286">
        <v>4</v>
      </c>
      <c r="BF34" s="286">
        <v>4</v>
      </c>
      <c r="BG34" s="286">
        <v>4</v>
      </c>
      <c r="BH34" s="286">
        <v>4</v>
      </c>
      <c r="BI34" s="286">
        <v>4</v>
      </c>
      <c r="BJ34" s="286">
        <v>4</v>
      </c>
      <c r="BK34" s="286">
        <v>4</v>
      </c>
      <c r="BL34" s="286">
        <v>4</v>
      </c>
      <c r="BM34" s="286">
        <v>4</v>
      </c>
      <c r="BN34" s="286">
        <v>4</v>
      </c>
      <c r="BO34" s="286">
        <v>4</v>
      </c>
      <c r="BP34" s="286">
        <v>4</v>
      </c>
      <c r="BQ34" s="286">
        <v>4</v>
      </c>
      <c r="BR34" s="286">
        <v>4</v>
      </c>
      <c r="BS34" s="286">
        <v>4</v>
      </c>
      <c r="BT34" s="286">
        <v>4</v>
      </c>
      <c r="BU34" s="286">
        <v>4</v>
      </c>
      <c r="BV34" s="286">
        <v>4</v>
      </c>
      <c r="BW34" s="286">
        <v>4</v>
      </c>
      <c r="BX34" s="287">
        <v>4</v>
      </c>
    </row>
    <row r="35" spans="1:76" s="245" customFormat="1" ht="12.75" customHeight="1" x14ac:dyDescent="0.2">
      <c r="A35" s="284"/>
      <c r="B35" s="246" t="s">
        <v>151</v>
      </c>
      <c r="C35" s="300">
        <v>4</v>
      </c>
      <c r="D35" s="286">
        <v>4</v>
      </c>
      <c r="E35" s="286">
        <v>0</v>
      </c>
      <c r="F35" s="286">
        <v>4</v>
      </c>
      <c r="G35" s="286">
        <v>4</v>
      </c>
      <c r="H35" s="286">
        <v>4</v>
      </c>
      <c r="I35" s="286">
        <v>4</v>
      </c>
      <c r="J35" s="286">
        <v>4</v>
      </c>
      <c r="K35" s="286">
        <v>4</v>
      </c>
      <c r="L35" s="286">
        <v>4</v>
      </c>
      <c r="M35" s="286">
        <v>4</v>
      </c>
      <c r="N35" s="286">
        <v>4</v>
      </c>
      <c r="O35" s="286">
        <v>4</v>
      </c>
      <c r="P35" s="286">
        <v>4</v>
      </c>
      <c r="Q35" s="286">
        <v>4</v>
      </c>
      <c r="R35" s="286">
        <v>4</v>
      </c>
      <c r="S35" s="286">
        <v>4</v>
      </c>
      <c r="T35" s="286">
        <v>4</v>
      </c>
      <c r="U35" s="286">
        <v>4</v>
      </c>
      <c r="V35" s="286">
        <v>4</v>
      </c>
      <c r="W35" s="286">
        <v>4</v>
      </c>
      <c r="X35" s="286">
        <v>4</v>
      </c>
      <c r="Y35" s="286">
        <v>4</v>
      </c>
      <c r="Z35" s="286">
        <v>4</v>
      </c>
      <c r="AA35" s="286">
        <v>4</v>
      </c>
      <c r="AB35" s="286">
        <v>3</v>
      </c>
      <c r="AC35" s="286">
        <v>0</v>
      </c>
      <c r="AD35" s="286">
        <v>3</v>
      </c>
      <c r="AE35" s="286">
        <v>4</v>
      </c>
      <c r="AF35" s="286">
        <v>4</v>
      </c>
      <c r="AG35" s="286">
        <v>3</v>
      </c>
      <c r="AH35" s="286">
        <v>3</v>
      </c>
      <c r="AI35" s="286">
        <v>3</v>
      </c>
      <c r="AJ35" s="286">
        <v>4</v>
      </c>
      <c r="AK35" s="286">
        <v>4</v>
      </c>
      <c r="AL35" s="286">
        <v>4</v>
      </c>
      <c r="AM35" s="286">
        <v>4</v>
      </c>
      <c r="AN35" s="286">
        <v>4</v>
      </c>
      <c r="AO35" s="286">
        <v>4</v>
      </c>
      <c r="AP35" s="286">
        <v>4</v>
      </c>
      <c r="AQ35" s="286">
        <v>4</v>
      </c>
      <c r="AR35" s="286">
        <v>4</v>
      </c>
      <c r="AS35" s="286">
        <v>4</v>
      </c>
      <c r="AT35" s="286">
        <v>4</v>
      </c>
      <c r="AU35" s="286">
        <v>4</v>
      </c>
      <c r="AV35" s="286">
        <v>4</v>
      </c>
      <c r="AW35" s="286">
        <v>4</v>
      </c>
      <c r="AX35" s="286">
        <v>4</v>
      </c>
      <c r="AY35" s="286">
        <v>3</v>
      </c>
      <c r="AZ35" s="286">
        <v>4</v>
      </c>
      <c r="BA35" s="286">
        <v>4</v>
      </c>
      <c r="BB35" s="286">
        <v>4</v>
      </c>
      <c r="BC35" s="286">
        <v>4</v>
      </c>
      <c r="BD35" s="286">
        <v>4</v>
      </c>
      <c r="BE35" s="286">
        <v>4</v>
      </c>
      <c r="BF35" s="286">
        <v>4</v>
      </c>
      <c r="BG35" s="286">
        <v>4</v>
      </c>
      <c r="BH35" s="286">
        <v>1</v>
      </c>
      <c r="BI35" s="286">
        <v>4</v>
      </c>
      <c r="BJ35" s="286">
        <v>4</v>
      </c>
      <c r="BK35" s="286">
        <v>3</v>
      </c>
      <c r="BL35" s="286">
        <v>4</v>
      </c>
      <c r="BM35" s="286">
        <v>4</v>
      </c>
      <c r="BN35" s="286">
        <v>3</v>
      </c>
      <c r="BO35" s="286">
        <v>3</v>
      </c>
      <c r="BP35" s="286">
        <v>3</v>
      </c>
      <c r="BQ35" s="286">
        <v>4</v>
      </c>
      <c r="BR35" s="286">
        <v>4</v>
      </c>
      <c r="BS35" s="286">
        <v>4</v>
      </c>
      <c r="BT35" s="286">
        <v>4</v>
      </c>
      <c r="BU35" s="286">
        <v>4</v>
      </c>
      <c r="BV35" s="286">
        <v>3</v>
      </c>
      <c r="BW35" s="286">
        <v>1</v>
      </c>
      <c r="BX35" s="287">
        <v>2</v>
      </c>
    </row>
    <row r="36" spans="1:76" s="245" customFormat="1" ht="12.75" customHeight="1" x14ac:dyDescent="0.2">
      <c r="A36" s="288"/>
      <c r="B36" s="450" t="s">
        <v>149</v>
      </c>
      <c r="C36" s="250">
        <v>1</v>
      </c>
      <c r="D36" s="289">
        <v>1</v>
      </c>
      <c r="E36" s="289">
        <v>0</v>
      </c>
      <c r="F36" s="289">
        <v>1</v>
      </c>
      <c r="G36" s="289">
        <v>1</v>
      </c>
      <c r="H36" s="289">
        <v>1</v>
      </c>
      <c r="I36" s="289">
        <v>1</v>
      </c>
      <c r="J36" s="289">
        <v>1</v>
      </c>
      <c r="K36" s="289">
        <v>1</v>
      </c>
      <c r="L36" s="289">
        <v>1</v>
      </c>
      <c r="M36" s="289">
        <v>1</v>
      </c>
      <c r="N36" s="289">
        <v>1</v>
      </c>
      <c r="O36" s="289">
        <v>1</v>
      </c>
      <c r="P36" s="289">
        <v>1</v>
      </c>
      <c r="Q36" s="289">
        <v>1</v>
      </c>
      <c r="R36" s="289">
        <v>1</v>
      </c>
      <c r="S36" s="289">
        <v>1</v>
      </c>
      <c r="T36" s="289">
        <v>1</v>
      </c>
      <c r="U36" s="289">
        <v>1</v>
      </c>
      <c r="V36" s="289">
        <v>1</v>
      </c>
      <c r="W36" s="289">
        <v>1</v>
      </c>
      <c r="X36" s="289">
        <v>1</v>
      </c>
      <c r="Y36" s="289">
        <v>1</v>
      </c>
      <c r="Z36" s="289">
        <v>1</v>
      </c>
      <c r="AA36" s="289">
        <v>1</v>
      </c>
      <c r="AB36" s="289">
        <v>0.75</v>
      </c>
      <c r="AC36" s="289">
        <v>0</v>
      </c>
      <c r="AD36" s="289">
        <v>0.75</v>
      </c>
      <c r="AE36" s="289">
        <v>1</v>
      </c>
      <c r="AF36" s="289">
        <v>1</v>
      </c>
      <c r="AG36" s="289">
        <v>0.75</v>
      </c>
      <c r="AH36" s="289">
        <v>0.75</v>
      </c>
      <c r="AI36" s="289">
        <v>0.75</v>
      </c>
      <c r="AJ36" s="289">
        <v>1</v>
      </c>
      <c r="AK36" s="289">
        <v>1</v>
      </c>
      <c r="AL36" s="289">
        <v>1</v>
      </c>
      <c r="AM36" s="289">
        <v>1</v>
      </c>
      <c r="AN36" s="289">
        <v>1</v>
      </c>
      <c r="AO36" s="289">
        <v>1</v>
      </c>
      <c r="AP36" s="289">
        <v>1</v>
      </c>
      <c r="AQ36" s="289">
        <v>1</v>
      </c>
      <c r="AR36" s="289">
        <v>1</v>
      </c>
      <c r="AS36" s="289">
        <v>1</v>
      </c>
      <c r="AT36" s="289">
        <v>1</v>
      </c>
      <c r="AU36" s="289">
        <v>1</v>
      </c>
      <c r="AV36" s="289">
        <v>1</v>
      </c>
      <c r="AW36" s="289">
        <v>1</v>
      </c>
      <c r="AX36" s="289">
        <v>1</v>
      </c>
      <c r="AY36" s="289">
        <v>0.75</v>
      </c>
      <c r="AZ36" s="289">
        <v>1</v>
      </c>
      <c r="BA36" s="289">
        <v>1</v>
      </c>
      <c r="BB36" s="289">
        <v>1</v>
      </c>
      <c r="BC36" s="289">
        <v>1</v>
      </c>
      <c r="BD36" s="289">
        <v>1</v>
      </c>
      <c r="BE36" s="289">
        <v>1</v>
      </c>
      <c r="BF36" s="289">
        <v>1</v>
      </c>
      <c r="BG36" s="289">
        <v>1</v>
      </c>
      <c r="BH36" s="289">
        <v>0.25</v>
      </c>
      <c r="BI36" s="289">
        <v>1</v>
      </c>
      <c r="BJ36" s="289">
        <v>1</v>
      </c>
      <c r="BK36" s="289">
        <v>0.75</v>
      </c>
      <c r="BL36" s="289">
        <v>1</v>
      </c>
      <c r="BM36" s="289">
        <v>1</v>
      </c>
      <c r="BN36" s="289">
        <v>0.75</v>
      </c>
      <c r="BO36" s="289">
        <v>0.75</v>
      </c>
      <c r="BP36" s="289">
        <v>0.75</v>
      </c>
      <c r="BQ36" s="289">
        <v>1</v>
      </c>
      <c r="BR36" s="289">
        <v>1</v>
      </c>
      <c r="BS36" s="289">
        <v>1</v>
      </c>
      <c r="BT36" s="289">
        <v>1</v>
      </c>
      <c r="BU36" s="289">
        <v>1</v>
      </c>
      <c r="BV36" s="289">
        <v>0.75</v>
      </c>
      <c r="BW36" s="289">
        <v>0.25</v>
      </c>
      <c r="BX36" s="290">
        <v>0.5</v>
      </c>
    </row>
    <row r="37" spans="1:76" s="245" customFormat="1" ht="12.75" customHeight="1" x14ac:dyDescent="0.2">
      <c r="A37" s="301" t="s">
        <v>316</v>
      </c>
      <c r="B37" s="302" t="s">
        <v>432</v>
      </c>
      <c r="C37" s="303"/>
      <c r="D37" s="293">
        <v>2701</v>
      </c>
      <c r="E37" s="293" t="s">
        <v>301</v>
      </c>
      <c r="F37" s="293">
        <v>5</v>
      </c>
      <c r="G37" s="293">
        <v>0</v>
      </c>
      <c r="H37" s="293">
        <v>5</v>
      </c>
      <c r="I37" s="293">
        <v>0</v>
      </c>
      <c r="J37" s="294">
        <v>3.27</v>
      </c>
      <c r="K37" s="294">
        <v>2.9</v>
      </c>
      <c r="L37" s="294">
        <v>0.37</v>
      </c>
      <c r="M37" s="294">
        <v>0</v>
      </c>
      <c r="N37" s="293">
        <v>1</v>
      </c>
      <c r="O37" s="293">
        <v>345</v>
      </c>
      <c r="P37" s="293">
        <v>275</v>
      </c>
      <c r="Q37" s="293">
        <v>38</v>
      </c>
      <c r="R37" s="293">
        <v>4</v>
      </c>
      <c r="S37" s="294">
        <v>260</v>
      </c>
      <c r="T37" s="294">
        <v>50</v>
      </c>
      <c r="U37" s="293">
        <v>33626</v>
      </c>
      <c r="V37" s="293">
        <v>389</v>
      </c>
      <c r="W37" s="293">
        <v>0</v>
      </c>
      <c r="X37" s="293">
        <v>13878</v>
      </c>
      <c r="Y37" s="293">
        <v>733919</v>
      </c>
      <c r="Z37" s="293">
        <v>362571</v>
      </c>
      <c r="AA37" s="293">
        <v>371348</v>
      </c>
      <c r="AB37" s="293">
        <v>14829</v>
      </c>
      <c r="AC37" s="293">
        <v>103604</v>
      </c>
      <c r="AD37" s="293">
        <v>34824</v>
      </c>
      <c r="AE37" s="295">
        <v>218091</v>
      </c>
      <c r="AF37" s="295">
        <v>139747</v>
      </c>
      <c r="AG37" s="295">
        <v>733919</v>
      </c>
      <c r="AH37" s="295">
        <v>0</v>
      </c>
      <c r="AI37" s="295">
        <v>0</v>
      </c>
      <c r="AJ37" s="295">
        <v>7215</v>
      </c>
      <c r="AK37" s="295">
        <v>41444</v>
      </c>
      <c r="AL37" s="295">
        <v>40213</v>
      </c>
      <c r="AM37" s="295">
        <v>0</v>
      </c>
      <c r="AN37" s="296">
        <v>0</v>
      </c>
      <c r="AO37" s="296">
        <v>420</v>
      </c>
      <c r="AP37" s="295">
        <v>0</v>
      </c>
      <c r="AQ37" s="295">
        <v>0</v>
      </c>
      <c r="AR37" s="295">
        <v>811</v>
      </c>
      <c r="AS37" s="295">
        <v>0</v>
      </c>
      <c r="AT37" s="295">
        <v>90577</v>
      </c>
      <c r="AU37" s="295">
        <v>26737</v>
      </c>
      <c r="AV37" s="295">
        <v>67</v>
      </c>
      <c r="AW37" s="295">
        <v>44021</v>
      </c>
      <c r="AX37" s="295" t="s">
        <v>301</v>
      </c>
      <c r="AY37" s="295">
        <v>1013759</v>
      </c>
      <c r="AZ37" s="295">
        <v>2290</v>
      </c>
      <c r="BA37" s="295">
        <v>2280</v>
      </c>
      <c r="BB37" s="295">
        <v>0</v>
      </c>
      <c r="BC37" s="295">
        <v>0</v>
      </c>
      <c r="BD37" s="295">
        <v>0</v>
      </c>
      <c r="BE37" s="295">
        <v>0</v>
      </c>
      <c r="BF37" s="295">
        <v>10</v>
      </c>
      <c r="BG37" s="295">
        <v>0</v>
      </c>
      <c r="BH37" s="295">
        <v>3000</v>
      </c>
      <c r="BI37" s="295">
        <v>0</v>
      </c>
      <c r="BJ37" s="295">
        <v>24</v>
      </c>
      <c r="BK37" s="295">
        <v>33</v>
      </c>
      <c r="BL37" s="295">
        <v>694</v>
      </c>
      <c r="BM37" s="295">
        <v>19776</v>
      </c>
      <c r="BN37" s="295">
        <v>11</v>
      </c>
      <c r="BO37" s="295">
        <v>101</v>
      </c>
      <c r="BP37" s="295">
        <v>0</v>
      </c>
      <c r="BQ37" s="295">
        <v>0</v>
      </c>
      <c r="BR37" s="295">
        <v>0</v>
      </c>
      <c r="BS37" s="295">
        <v>0</v>
      </c>
      <c r="BT37" s="295">
        <v>0</v>
      </c>
      <c r="BU37" s="295">
        <v>0</v>
      </c>
      <c r="BV37" s="295">
        <v>0</v>
      </c>
      <c r="BW37" s="295" t="s">
        <v>301</v>
      </c>
      <c r="BX37" s="297">
        <v>2846</v>
      </c>
    </row>
    <row r="38" spans="1:76" s="245" customFormat="1" ht="12.75" customHeight="1" x14ac:dyDescent="0.2">
      <c r="A38" s="301" t="s">
        <v>317</v>
      </c>
      <c r="B38" s="302" t="s">
        <v>433</v>
      </c>
      <c r="C38" s="303"/>
      <c r="D38" s="293">
        <v>2170</v>
      </c>
      <c r="E38" s="293" t="s">
        <v>301</v>
      </c>
      <c r="F38" s="293">
        <v>4</v>
      </c>
      <c r="G38" s="293">
        <v>0</v>
      </c>
      <c r="H38" s="293">
        <v>3</v>
      </c>
      <c r="I38" s="293">
        <v>1</v>
      </c>
      <c r="J38" s="294">
        <v>1.9</v>
      </c>
      <c r="K38" s="294">
        <v>1.9</v>
      </c>
      <c r="L38" s="294">
        <v>0</v>
      </c>
      <c r="M38" s="294">
        <v>0</v>
      </c>
      <c r="N38" s="293">
        <v>1</v>
      </c>
      <c r="O38" s="293">
        <v>300</v>
      </c>
      <c r="P38" s="293">
        <v>285</v>
      </c>
      <c r="Q38" s="293">
        <v>16</v>
      </c>
      <c r="R38" s="293">
        <v>2</v>
      </c>
      <c r="S38" s="294">
        <v>230</v>
      </c>
      <c r="T38" s="294">
        <v>35</v>
      </c>
      <c r="U38" s="293">
        <v>22825</v>
      </c>
      <c r="V38" s="293">
        <v>1227</v>
      </c>
      <c r="W38" s="293">
        <v>0</v>
      </c>
      <c r="X38" s="293">
        <v>7985</v>
      </c>
      <c r="Y38" s="293">
        <v>443717</v>
      </c>
      <c r="Z38" s="293">
        <v>214610</v>
      </c>
      <c r="AA38" s="293">
        <v>229107</v>
      </c>
      <c r="AB38" s="293">
        <v>8673</v>
      </c>
      <c r="AC38" s="293">
        <v>115016</v>
      </c>
      <c r="AD38" s="293">
        <v>21226</v>
      </c>
      <c r="AE38" s="295">
        <v>84192</v>
      </c>
      <c r="AF38" s="295">
        <v>17181</v>
      </c>
      <c r="AG38" s="295">
        <v>438011</v>
      </c>
      <c r="AH38" s="295">
        <v>0</v>
      </c>
      <c r="AI38" s="295">
        <v>0</v>
      </c>
      <c r="AJ38" s="295">
        <v>5706</v>
      </c>
      <c r="AK38" s="295">
        <v>33291</v>
      </c>
      <c r="AL38" s="295">
        <v>32524</v>
      </c>
      <c r="AM38" s="295">
        <v>0</v>
      </c>
      <c r="AN38" s="296">
        <v>0</v>
      </c>
      <c r="AO38" s="296">
        <v>0</v>
      </c>
      <c r="AP38" s="295">
        <v>0</v>
      </c>
      <c r="AQ38" s="295">
        <v>0</v>
      </c>
      <c r="AR38" s="295">
        <v>767</v>
      </c>
      <c r="AS38" s="295">
        <v>0</v>
      </c>
      <c r="AT38" s="295">
        <v>90583</v>
      </c>
      <c r="AU38" s="295">
        <v>26743</v>
      </c>
      <c r="AV38" s="295">
        <v>64</v>
      </c>
      <c r="AW38" s="295">
        <v>36779</v>
      </c>
      <c r="AX38" s="295">
        <v>1000556</v>
      </c>
      <c r="AY38" s="295" t="s">
        <v>301</v>
      </c>
      <c r="AZ38" s="295">
        <v>1864</v>
      </c>
      <c r="BA38" s="295">
        <v>1786</v>
      </c>
      <c r="BB38" s="295">
        <v>0</v>
      </c>
      <c r="BC38" s="295">
        <v>0</v>
      </c>
      <c r="BD38" s="295">
        <v>0</v>
      </c>
      <c r="BE38" s="295">
        <v>0</v>
      </c>
      <c r="BF38" s="295">
        <v>78</v>
      </c>
      <c r="BG38" s="295">
        <v>0</v>
      </c>
      <c r="BH38" s="295">
        <v>180</v>
      </c>
      <c r="BI38" s="295">
        <v>5</v>
      </c>
      <c r="BJ38" s="295">
        <v>32</v>
      </c>
      <c r="BK38" s="295">
        <v>22</v>
      </c>
      <c r="BL38" s="295">
        <v>340</v>
      </c>
      <c r="BM38" s="295">
        <v>27552</v>
      </c>
      <c r="BN38" s="295" t="s">
        <v>301</v>
      </c>
      <c r="BO38" s="295" t="s">
        <v>301</v>
      </c>
      <c r="BP38" s="295" t="s">
        <v>301</v>
      </c>
      <c r="BQ38" s="295">
        <v>0</v>
      </c>
      <c r="BR38" s="295">
        <v>0</v>
      </c>
      <c r="BS38" s="295">
        <v>0</v>
      </c>
      <c r="BT38" s="295">
        <v>0</v>
      </c>
      <c r="BU38" s="295">
        <v>0</v>
      </c>
      <c r="BV38" s="295">
        <v>0</v>
      </c>
      <c r="BW38" s="295">
        <v>310</v>
      </c>
      <c r="BX38" s="297" t="s">
        <v>301</v>
      </c>
    </row>
    <row r="39" spans="1:76" s="245" customFormat="1" ht="12.75" customHeight="1" x14ac:dyDescent="0.2">
      <c r="A39" s="301" t="s">
        <v>318</v>
      </c>
      <c r="B39" s="302" t="s">
        <v>434</v>
      </c>
      <c r="C39" s="303"/>
      <c r="D39" s="293">
        <v>2615</v>
      </c>
      <c r="E39" s="293" t="s">
        <v>301</v>
      </c>
      <c r="F39" s="293">
        <v>6</v>
      </c>
      <c r="G39" s="293">
        <v>1</v>
      </c>
      <c r="H39" s="293">
        <v>3</v>
      </c>
      <c r="I39" s="293">
        <v>2</v>
      </c>
      <c r="J39" s="294">
        <v>3.6</v>
      </c>
      <c r="K39" s="294">
        <v>2.6</v>
      </c>
      <c r="L39" s="294">
        <v>0</v>
      </c>
      <c r="M39" s="294">
        <v>1</v>
      </c>
      <c r="N39" s="293">
        <v>1</v>
      </c>
      <c r="O39" s="293">
        <v>243</v>
      </c>
      <c r="P39" s="293">
        <v>208</v>
      </c>
      <c r="Q39" s="293">
        <v>37</v>
      </c>
      <c r="R39" s="293">
        <v>4</v>
      </c>
      <c r="S39" s="294">
        <v>365</v>
      </c>
      <c r="T39" s="294">
        <v>126</v>
      </c>
      <c r="U39" s="293">
        <v>11572</v>
      </c>
      <c r="V39" s="293">
        <v>3243</v>
      </c>
      <c r="W39" s="293">
        <v>0</v>
      </c>
      <c r="X39" s="293">
        <v>39</v>
      </c>
      <c r="Y39" s="293">
        <v>481989</v>
      </c>
      <c r="Z39" s="293">
        <v>275363</v>
      </c>
      <c r="AA39" s="293">
        <v>206626</v>
      </c>
      <c r="AB39" s="293">
        <v>11925</v>
      </c>
      <c r="AC39" s="293">
        <v>83000</v>
      </c>
      <c r="AD39" s="293">
        <v>27217</v>
      </c>
      <c r="AE39" s="295">
        <v>84484</v>
      </c>
      <c r="AF39" s="295">
        <v>44024</v>
      </c>
      <c r="AG39" s="295">
        <v>481925</v>
      </c>
      <c r="AH39" s="295">
        <v>0</v>
      </c>
      <c r="AI39" s="295">
        <v>0</v>
      </c>
      <c r="AJ39" s="295">
        <v>3231</v>
      </c>
      <c r="AK39" s="295">
        <v>14859</v>
      </c>
      <c r="AL39" s="295">
        <v>13775</v>
      </c>
      <c r="AM39" s="295">
        <v>0</v>
      </c>
      <c r="AN39" s="296">
        <v>0</v>
      </c>
      <c r="AO39" s="296">
        <v>0</v>
      </c>
      <c r="AP39" s="295">
        <v>0</v>
      </c>
      <c r="AQ39" s="295">
        <v>0</v>
      </c>
      <c r="AR39" s="295">
        <v>1073</v>
      </c>
      <c r="AS39" s="295">
        <v>11</v>
      </c>
      <c r="AT39" s="295">
        <v>90680</v>
      </c>
      <c r="AU39" s="295">
        <v>26840</v>
      </c>
      <c r="AV39" s="295">
        <v>67</v>
      </c>
      <c r="AW39" s="295">
        <v>38020</v>
      </c>
      <c r="AX39" s="295">
        <v>1001720</v>
      </c>
      <c r="AY39" s="295" t="s">
        <v>301</v>
      </c>
      <c r="AZ39" s="295">
        <v>879</v>
      </c>
      <c r="BA39" s="295">
        <v>826</v>
      </c>
      <c r="BB39" s="295">
        <v>0</v>
      </c>
      <c r="BC39" s="295">
        <v>0</v>
      </c>
      <c r="BD39" s="295">
        <v>0</v>
      </c>
      <c r="BE39" s="295">
        <v>0</v>
      </c>
      <c r="BF39" s="295">
        <v>53</v>
      </c>
      <c r="BG39" s="295">
        <v>0</v>
      </c>
      <c r="BH39" s="295">
        <v>728</v>
      </c>
      <c r="BI39" s="295">
        <v>6</v>
      </c>
      <c r="BJ39" s="295">
        <v>62</v>
      </c>
      <c r="BK39" s="295" t="s">
        <v>301</v>
      </c>
      <c r="BL39" s="295" t="s">
        <v>301</v>
      </c>
      <c r="BM39" s="295">
        <v>25675</v>
      </c>
      <c r="BN39" s="295">
        <v>73</v>
      </c>
      <c r="BO39" s="295">
        <v>161</v>
      </c>
      <c r="BP39" s="295">
        <v>0</v>
      </c>
      <c r="BQ39" s="295">
        <v>0</v>
      </c>
      <c r="BR39" s="295">
        <v>0</v>
      </c>
      <c r="BS39" s="295">
        <v>0</v>
      </c>
      <c r="BT39" s="295">
        <v>0</v>
      </c>
      <c r="BU39" s="295">
        <v>0</v>
      </c>
      <c r="BV39" s="295" t="s">
        <v>301</v>
      </c>
      <c r="BW39" s="295" t="s">
        <v>301</v>
      </c>
      <c r="BX39" s="297">
        <v>15383</v>
      </c>
    </row>
    <row r="40" spans="1:76" s="245" customFormat="1" ht="12.75" customHeight="1" x14ac:dyDescent="0.2">
      <c r="A40" s="301" t="s">
        <v>319</v>
      </c>
      <c r="B40" s="302" t="s">
        <v>435</v>
      </c>
      <c r="C40" s="303"/>
      <c r="D40" s="293">
        <v>2211</v>
      </c>
      <c r="E40" s="293" t="s">
        <v>301</v>
      </c>
      <c r="F40" s="293">
        <v>9</v>
      </c>
      <c r="G40" s="293">
        <v>1</v>
      </c>
      <c r="H40" s="293">
        <v>5</v>
      </c>
      <c r="I40" s="293">
        <v>3</v>
      </c>
      <c r="J40" s="294">
        <v>5</v>
      </c>
      <c r="K40" s="294">
        <v>5</v>
      </c>
      <c r="L40" s="294">
        <v>0</v>
      </c>
      <c r="M40" s="294">
        <v>0</v>
      </c>
      <c r="N40" s="293">
        <v>1</v>
      </c>
      <c r="O40" s="293">
        <v>405</v>
      </c>
      <c r="P40" s="293">
        <v>304</v>
      </c>
      <c r="Q40" s="293">
        <v>40</v>
      </c>
      <c r="R40" s="293">
        <v>13</v>
      </c>
      <c r="S40" s="294">
        <v>225</v>
      </c>
      <c r="T40" s="294">
        <v>50</v>
      </c>
      <c r="U40" s="293">
        <v>60615</v>
      </c>
      <c r="V40" s="293">
        <v>2210</v>
      </c>
      <c r="W40" s="293">
        <v>20252</v>
      </c>
      <c r="X40" s="293">
        <v>61979</v>
      </c>
      <c r="Y40" s="293">
        <v>941737</v>
      </c>
      <c r="Z40" s="293">
        <v>583706</v>
      </c>
      <c r="AA40" s="293">
        <v>358031</v>
      </c>
      <c r="AB40" s="293">
        <v>6702</v>
      </c>
      <c r="AC40" s="293">
        <v>192439</v>
      </c>
      <c r="AD40" s="293">
        <v>49510</v>
      </c>
      <c r="AE40" s="295">
        <v>109380</v>
      </c>
      <c r="AF40" s="295">
        <v>24898</v>
      </c>
      <c r="AG40" s="295">
        <v>857400</v>
      </c>
      <c r="AH40" s="295">
        <v>50000</v>
      </c>
      <c r="AI40" s="295">
        <v>0</v>
      </c>
      <c r="AJ40" s="295">
        <v>34339</v>
      </c>
      <c r="AK40" s="295">
        <v>144731</v>
      </c>
      <c r="AL40" s="295">
        <v>84866</v>
      </c>
      <c r="AM40" s="295">
        <v>890</v>
      </c>
      <c r="AN40" s="296">
        <v>5</v>
      </c>
      <c r="AO40" s="296">
        <v>0</v>
      </c>
      <c r="AP40" s="295">
        <v>0</v>
      </c>
      <c r="AQ40" s="295">
        <v>0</v>
      </c>
      <c r="AR40" s="295">
        <v>58975</v>
      </c>
      <c r="AS40" s="295" t="s">
        <v>301</v>
      </c>
      <c r="AT40" s="295">
        <v>90584</v>
      </c>
      <c r="AU40" s="295">
        <v>26744</v>
      </c>
      <c r="AV40" s="295">
        <v>76</v>
      </c>
      <c r="AW40" s="295">
        <v>26819</v>
      </c>
      <c r="AX40" s="295">
        <v>1163243</v>
      </c>
      <c r="AY40" s="295" t="s">
        <v>301</v>
      </c>
      <c r="AZ40" s="295">
        <v>9827</v>
      </c>
      <c r="BA40" s="295">
        <v>3562</v>
      </c>
      <c r="BB40" s="295">
        <v>0</v>
      </c>
      <c r="BC40" s="295">
        <v>0</v>
      </c>
      <c r="BD40" s="295">
        <v>0</v>
      </c>
      <c r="BE40" s="295">
        <v>0</v>
      </c>
      <c r="BF40" s="295">
        <v>6265</v>
      </c>
      <c r="BG40" s="295">
        <v>0</v>
      </c>
      <c r="BH40" s="295">
        <v>250</v>
      </c>
      <c r="BI40" s="295">
        <v>2</v>
      </c>
      <c r="BJ40" s="295">
        <v>36</v>
      </c>
      <c r="BK40" s="295">
        <v>60</v>
      </c>
      <c r="BL40" s="295">
        <v>448</v>
      </c>
      <c r="BM40" s="295">
        <v>40120</v>
      </c>
      <c r="BN40" s="295">
        <v>44</v>
      </c>
      <c r="BO40" s="295">
        <v>121</v>
      </c>
      <c r="BP40" s="295">
        <v>5</v>
      </c>
      <c r="BQ40" s="295">
        <v>966</v>
      </c>
      <c r="BR40" s="295">
        <v>57</v>
      </c>
      <c r="BS40" s="295">
        <v>0</v>
      </c>
      <c r="BT40" s="295">
        <v>0</v>
      </c>
      <c r="BU40" s="295">
        <v>909</v>
      </c>
      <c r="BV40" s="295">
        <v>25</v>
      </c>
      <c r="BW40" s="295">
        <v>313</v>
      </c>
      <c r="BX40" s="297">
        <v>20443</v>
      </c>
    </row>
    <row r="41" spans="1:76" s="245" customFormat="1" ht="12.75" customHeight="1" x14ac:dyDescent="0.2">
      <c r="A41" s="301" t="s">
        <v>489</v>
      </c>
      <c r="B41" s="302" t="s">
        <v>490</v>
      </c>
      <c r="C41" s="303"/>
      <c r="D41" s="293">
        <v>3040</v>
      </c>
      <c r="E41" s="293">
        <v>41480</v>
      </c>
      <c r="F41" s="293">
        <v>6</v>
      </c>
      <c r="G41" s="293">
        <v>0</v>
      </c>
      <c r="H41" s="293">
        <v>3</v>
      </c>
      <c r="I41" s="293">
        <v>3</v>
      </c>
      <c r="J41" s="294">
        <v>3</v>
      </c>
      <c r="K41" s="294">
        <v>3</v>
      </c>
      <c r="L41" s="294">
        <v>0</v>
      </c>
      <c r="M41" s="294">
        <v>0</v>
      </c>
      <c r="N41" s="293">
        <v>1</v>
      </c>
      <c r="O41" s="293">
        <v>630</v>
      </c>
      <c r="P41" s="293">
        <v>600</v>
      </c>
      <c r="Q41" s="293">
        <v>90</v>
      </c>
      <c r="R41" s="293">
        <v>6</v>
      </c>
      <c r="S41" s="294">
        <v>266</v>
      </c>
      <c r="T41" s="294">
        <v>57</v>
      </c>
      <c r="U41" s="293">
        <v>17035</v>
      </c>
      <c r="V41" s="293">
        <v>4658</v>
      </c>
      <c r="W41" s="293">
        <v>0</v>
      </c>
      <c r="X41" s="293">
        <v>7186</v>
      </c>
      <c r="Y41" s="293">
        <v>780189</v>
      </c>
      <c r="Z41" s="293">
        <v>314325</v>
      </c>
      <c r="AA41" s="293">
        <v>465864</v>
      </c>
      <c r="AB41" s="293">
        <v>3333</v>
      </c>
      <c r="AC41" s="293">
        <v>293200</v>
      </c>
      <c r="AD41" s="293">
        <v>14331</v>
      </c>
      <c r="AE41" s="295">
        <v>155000</v>
      </c>
      <c r="AF41" s="295">
        <v>94800</v>
      </c>
      <c r="AG41" s="295">
        <v>781000</v>
      </c>
      <c r="AH41" s="295">
        <v>0</v>
      </c>
      <c r="AI41" s="295">
        <v>0</v>
      </c>
      <c r="AJ41" s="295">
        <v>14103</v>
      </c>
      <c r="AK41" s="295">
        <v>18880</v>
      </c>
      <c r="AL41" s="295">
        <v>18880</v>
      </c>
      <c r="AM41" s="295">
        <v>0</v>
      </c>
      <c r="AN41" s="296">
        <v>0</v>
      </c>
      <c r="AO41" s="296">
        <v>0</v>
      </c>
      <c r="AP41" s="295">
        <v>0</v>
      </c>
      <c r="AQ41" s="295">
        <v>0</v>
      </c>
      <c r="AR41" s="295">
        <v>0</v>
      </c>
      <c r="AS41" s="295">
        <v>0</v>
      </c>
      <c r="AT41" s="295">
        <v>88684</v>
      </c>
      <c r="AU41" s="295">
        <v>28758</v>
      </c>
      <c r="AV41" s="295">
        <v>65</v>
      </c>
      <c r="AW41" s="295">
        <v>33634</v>
      </c>
      <c r="AX41" s="295">
        <v>1015641</v>
      </c>
      <c r="AY41" s="295">
        <v>0</v>
      </c>
      <c r="AZ41" s="295">
        <v>3467</v>
      </c>
      <c r="BA41" s="295">
        <v>3467</v>
      </c>
      <c r="BB41" s="295">
        <v>0</v>
      </c>
      <c r="BC41" s="295">
        <v>0</v>
      </c>
      <c r="BD41" s="295">
        <v>0</v>
      </c>
      <c r="BE41" s="295">
        <v>0</v>
      </c>
      <c r="BF41" s="295">
        <v>0</v>
      </c>
      <c r="BG41" s="295">
        <v>0</v>
      </c>
      <c r="BH41" s="295" t="s">
        <v>301</v>
      </c>
      <c r="BI41" s="295">
        <v>0</v>
      </c>
      <c r="BJ41" s="295">
        <v>38</v>
      </c>
      <c r="BK41" s="295">
        <v>62</v>
      </c>
      <c r="BL41" s="295">
        <v>945</v>
      </c>
      <c r="BM41" s="295">
        <v>21122</v>
      </c>
      <c r="BN41" s="295">
        <v>126</v>
      </c>
      <c r="BO41" s="295">
        <v>139</v>
      </c>
      <c r="BP41" s="295">
        <v>37</v>
      </c>
      <c r="BQ41" s="295">
        <v>24</v>
      </c>
      <c r="BR41" s="295">
        <v>0</v>
      </c>
      <c r="BS41" s="295">
        <v>0</v>
      </c>
      <c r="BT41" s="295">
        <v>0</v>
      </c>
      <c r="BU41" s="295">
        <v>24</v>
      </c>
      <c r="BV41" s="295" t="s">
        <v>301</v>
      </c>
      <c r="BW41" s="295">
        <v>97</v>
      </c>
      <c r="BX41" s="297" t="s">
        <v>301</v>
      </c>
    </row>
    <row r="42" spans="1:76" s="245" customFormat="1" ht="12.75" customHeight="1" x14ac:dyDescent="0.2">
      <c r="A42" s="301" t="s">
        <v>503</v>
      </c>
      <c r="B42" s="302" t="s">
        <v>504</v>
      </c>
      <c r="C42" s="303"/>
      <c r="D42" s="293">
        <v>342</v>
      </c>
      <c r="E42" s="293" t="s">
        <v>301</v>
      </c>
      <c r="F42" s="293">
        <v>4</v>
      </c>
      <c r="G42" s="293" t="s">
        <v>301</v>
      </c>
      <c r="H42" s="293" t="s">
        <v>301</v>
      </c>
      <c r="I42" s="293">
        <v>4</v>
      </c>
      <c r="J42" s="294">
        <v>1.4</v>
      </c>
      <c r="K42" s="294">
        <v>1.4</v>
      </c>
      <c r="L42" s="294" t="s">
        <v>301</v>
      </c>
      <c r="M42" s="294" t="s">
        <v>301</v>
      </c>
      <c r="N42" s="293">
        <v>1</v>
      </c>
      <c r="O42" s="293">
        <v>67</v>
      </c>
      <c r="P42" s="293">
        <v>48</v>
      </c>
      <c r="Q42" s="293" t="s">
        <v>301</v>
      </c>
      <c r="R42" s="293" t="s">
        <v>301</v>
      </c>
      <c r="S42" s="294" t="s">
        <v>301</v>
      </c>
      <c r="T42" s="294">
        <v>15</v>
      </c>
      <c r="U42" s="293">
        <v>968</v>
      </c>
      <c r="V42" s="293">
        <v>435</v>
      </c>
      <c r="W42" s="293" t="s">
        <v>301</v>
      </c>
      <c r="X42" s="293" t="s">
        <v>301</v>
      </c>
      <c r="Y42" s="293">
        <v>66899</v>
      </c>
      <c r="Z42" s="293" t="s">
        <v>301</v>
      </c>
      <c r="AA42" s="293">
        <v>66899</v>
      </c>
      <c r="AB42" s="293" t="s">
        <v>301</v>
      </c>
      <c r="AC42" s="293" t="s">
        <v>301</v>
      </c>
      <c r="AD42" s="293" t="s">
        <v>301</v>
      </c>
      <c r="AE42" s="295">
        <v>66899</v>
      </c>
      <c r="AF42" s="295">
        <v>17500</v>
      </c>
      <c r="AG42" s="295" t="s">
        <v>301</v>
      </c>
      <c r="AH42" s="295" t="s">
        <v>301</v>
      </c>
      <c r="AI42" s="295" t="s">
        <v>301</v>
      </c>
      <c r="AJ42" s="295" t="s">
        <v>301</v>
      </c>
      <c r="AK42" s="295" t="s">
        <v>301</v>
      </c>
      <c r="AL42" s="295" t="s">
        <v>301</v>
      </c>
      <c r="AM42" s="295" t="s">
        <v>301</v>
      </c>
      <c r="AN42" s="296" t="s">
        <v>301</v>
      </c>
      <c r="AO42" s="296" t="s">
        <v>301</v>
      </c>
      <c r="AP42" s="295" t="s">
        <v>301</v>
      </c>
      <c r="AQ42" s="295" t="s">
        <v>301</v>
      </c>
      <c r="AR42" s="295" t="s">
        <v>301</v>
      </c>
      <c r="AS42" s="295" t="s">
        <v>301</v>
      </c>
      <c r="AT42" s="295">
        <v>90574</v>
      </c>
      <c r="AU42" s="295">
        <v>26734</v>
      </c>
      <c r="AV42" s="295">
        <v>62</v>
      </c>
      <c r="AW42" s="295">
        <v>48335</v>
      </c>
      <c r="AX42" s="295">
        <v>999249</v>
      </c>
      <c r="AY42" s="295" t="s">
        <v>301</v>
      </c>
      <c r="AZ42" s="295">
        <v>1041</v>
      </c>
      <c r="BA42" s="295">
        <v>968</v>
      </c>
      <c r="BB42" s="295" t="s">
        <v>301</v>
      </c>
      <c r="BC42" s="295" t="s">
        <v>301</v>
      </c>
      <c r="BD42" s="295" t="s">
        <v>301</v>
      </c>
      <c r="BE42" s="295" t="s">
        <v>301</v>
      </c>
      <c r="BF42" s="295">
        <v>73</v>
      </c>
      <c r="BG42" s="295" t="s">
        <v>301</v>
      </c>
      <c r="BH42" s="295">
        <v>0</v>
      </c>
      <c r="BI42" s="295" t="s">
        <v>301</v>
      </c>
      <c r="BJ42" s="295">
        <v>9</v>
      </c>
      <c r="BK42" s="295">
        <v>10</v>
      </c>
      <c r="BL42" s="295">
        <v>496</v>
      </c>
      <c r="BM42" s="295">
        <v>1524</v>
      </c>
      <c r="BN42" s="295">
        <v>10</v>
      </c>
      <c r="BO42" s="295">
        <v>17</v>
      </c>
      <c r="BP42" s="295" t="s">
        <v>301</v>
      </c>
      <c r="BQ42" s="295">
        <v>0</v>
      </c>
      <c r="BR42" s="295" t="s">
        <v>301</v>
      </c>
      <c r="BS42" s="295" t="s">
        <v>301</v>
      </c>
      <c r="BT42" s="295" t="s">
        <v>301</v>
      </c>
      <c r="BU42" s="295" t="s">
        <v>301</v>
      </c>
      <c r="BV42" s="295" t="s">
        <v>301</v>
      </c>
      <c r="BW42" s="295">
        <v>31</v>
      </c>
      <c r="BX42" s="297" t="s">
        <v>301</v>
      </c>
    </row>
    <row r="43" spans="1:76" s="245" customFormat="1" ht="12.75" customHeight="1" x14ac:dyDescent="0.2">
      <c r="A43" s="232"/>
      <c r="B43" s="304" t="s">
        <v>157</v>
      </c>
      <c r="C43" s="298"/>
      <c r="D43" s="282">
        <v>13079</v>
      </c>
      <c r="E43" s="282">
        <v>41480</v>
      </c>
      <c r="F43" s="282">
        <v>34</v>
      </c>
      <c r="G43" s="282">
        <v>2</v>
      </c>
      <c r="H43" s="282">
        <v>19</v>
      </c>
      <c r="I43" s="282">
        <v>13</v>
      </c>
      <c r="J43" s="282">
        <v>18.169999999999998</v>
      </c>
      <c r="K43" s="282">
        <v>16.8</v>
      </c>
      <c r="L43" s="282">
        <v>0.37</v>
      </c>
      <c r="M43" s="282">
        <v>1</v>
      </c>
      <c r="N43" s="282">
        <v>6</v>
      </c>
      <c r="O43" s="282">
        <v>1990</v>
      </c>
      <c r="P43" s="282">
        <v>1720</v>
      </c>
      <c r="Q43" s="282">
        <v>221</v>
      </c>
      <c r="R43" s="282">
        <v>29</v>
      </c>
      <c r="S43" s="282">
        <v>1346</v>
      </c>
      <c r="T43" s="282">
        <v>333</v>
      </c>
      <c r="U43" s="282">
        <v>146641</v>
      </c>
      <c r="V43" s="282">
        <v>12162</v>
      </c>
      <c r="W43" s="282">
        <v>20252</v>
      </c>
      <c r="X43" s="282">
        <v>91067</v>
      </c>
      <c r="Y43" s="282">
        <v>3448450</v>
      </c>
      <c r="Z43" s="282">
        <v>1750575</v>
      </c>
      <c r="AA43" s="282">
        <v>1697875</v>
      </c>
      <c r="AB43" s="282">
        <v>45462</v>
      </c>
      <c r="AC43" s="282">
        <v>787259</v>
      </c>
      <c r="AD43" s="282">
        <v>147108</v>
      </c>
      <c r="AE43" s="282">
        <v>718046</v>
      </c>
      <c r="AF43" s="282">
        <v>338150</v>
      </c>
      <c r="AG43" s="282">
        <v>3292255</v>
      </c>
      <c r="AH43" s="282">
        <v>50000</v>
      </c>
      <c r="AI43" s="282">
        <v>0</v>
      </c>
      <c r="AJ43" s="282">
        <v>64594</v>
      </c>
      <c r="AK43" s="282">
        <v>253205</v>
      </c>
      <c r="AL43" s="282">
        <v>190258</v>
      </c>
      <c r="AM43" s="282">
        <v>890</v>
      </c>
      <c r="AN43" s="282">
        <v>5</v>
      </c>
      <c r="AO43" s="282">
        <v>420</v>
      </c>
      <c r="AP43" s="282">
        <v>0</v>
      </c>
      <c r="AQ43" s="282">
        <v>0</v>
      </c>
      <c r="AR43" s="282">
        <v>61626</v>
      </c>
      <c r="AS43" s="282">
        <v>11</v>
      </c>
      <c r="AT43" s="282" t="s">
        <v>495</v>
      </c>
      <c r="AU43" s="282" t="s">
        <v>495</v>
      </c>
      <c r="AV43" s="282" t="s">
        <v>495</v>
      </c>
      <c r="AW43" s="282" t="s">
        <v>495</v>
      </c>
      <c r="AX43" s="282" t="s">
        <v>495</v>
      </c>
      <c r="AY43" s="282">
        <v>1013759</v>
      </c>
      <c r="AZ43" s="282">
        <v>19368</v>
      </c>
      <c r="BA43" s="282">
        <v>12889</v>
      </c>
      <c r="BB43" s="282">
        <v>0</v>
      </c>
      <c r="BC43" s="282">
        <v>0</v>
      </c>
      <c r="BD43" s="282">
        <v>0</v>
      </c>
      <c r="BE43" s="282">
        <v>0</v>
      </c>
      <c r="BF43" s="282">
        <v>6479</v>
      </c>
      <c r="BG43" s="282">
        <v>0</v>
      </c>
      <c r="BH43" s="282">
        <v>4158</v>
      </c>
      <c r="BI43" s="282">
        <v>13</v>
      </c>
      <c r="BJ43" s="282">
        <v>201</v>
      </c>
      <c r="BK43" s="282">
        <v>187</v>
      </c>
      <c r="BL43" s="282">
        <v>2923</v>
      </c>
      <c r="BM43" s="282">
        <v>135769</v>
      </c>
      <c r="BN43" s="282">
        <v>264</v>
      </c>
      <c r="BO43" s="282">
        <v>539</v>
      </c>
      <c r="BP43" s="282">
        <v>42</v>
      </c>
      <c r="BQ43" s="282">
        <v>990</v>
      </c>
      <c r="BR43" s="282">
        <v>57</v>
      </c>
      <c r="BS43" s="282">
        <v>0</v>
      </c>
      <c r="BT43" s="282">
        <v>0</v>
      </c>
      <c r="BU43" s="282">
        <v>933</v>
      </c>
      <c r="BV43" s="282">
        <v>25</v>
      </c>
      <c r="BW43" s="282">
        <v>751</v>
      </c>
      <c r="BX43" s="283">
        <v>38672</v>
      </c>
    </row>
    <row r="44" spans="1:76" s="245" customFormat="1" ht="12.75" customHeight="1" x14ac:dyDescent="0.2">
      <c r="A44" s="284"/>
      <c r="B44" s="246" t="s">
        <v>150</v>
      </c>
      <c r="C44" s="300">
        <v>6</v>
      </c>
      <c r="D44" s="286">
        <v>6</v>
      </c>
      <c r="E44" s="286">
        <v>6</v>
      </c>
      <c r="F44" s="286">
        <v>6</v>
      </c>
      <c r="G44" s="286">
        <v>6</v>
      </c>
      <c r="H44" s="286">
        <v>6</v>
      </c>
      <c r="I44" s="286">
        <v>6</v>
      </c>
      <c r="J44" s="286">
        <v>6</v>
      </c>
      <c r="K44" s="286">
        <v>6</v>
      </c>
      <c r="L44" s="286">
        <v>6</v>
      </c>
      <c r="M44" s="286">
        <v>6</v>
      </c>
      <c r="N44" s="286">
        <v>6</v>
      </c>
      <c r="O44" s="286">
        <v>6</v>
      </c>
      <c r="P44" s="286">
        <v>6</v>
      </c>
      <c r="Q44" s="286">
        <v>6</v>
      </c>
      <c r="R44" s="286">
        <v>6</v>
      </c>
      <c r="S44" s="286">
        <v>6</v>
      </c>
      <c r="T44" s="286">
        <v>6</v>
      </c>
      <c r="U44" s="286">
        <v>6</v>
      </c>
      <c r="V44" s="286">
        <v>6</v>
      </c>
      <c r="W44" s="286">
        <v>6</v>
      </c>
      <c r="X44" s="286">
        <v>6</v>
      </c>
      <c r="Y44" s="286">
        <v>6</v>
      </c>
      <c r="Z44" s="286">
        <v>6</v>
      </c>
      <c r="AA44" s="286">
        <v>6</v>
      </c>
      <c r="AB44" s="286">
        <v>6</v>
      </c>
      <c r="AC44" s="286">
        <v>6</v>
      </c>
      <c r="AD44" s="286">
        <v>6</v>
      </c>
      <c r="AE44" s="286">
        <v>6</v>
      </c>
      <c r="AF44" s="286">
        <v>6</v>
      </c>
      <c r="AG44" s="286">
        <v>6</v>
      </c>
      <c r="AH44" s="286">
        <v>6</v>
      </c>
      <c r="AI44" s="286">
        <v>6</v>
      </c>
      <c r="AJ44" s="286">
        <v>6</v>
      </c>
      <c r="AK44" s="286">
        <v>6</v>
      </c>
      <c r="AL44" s="286">
        <v>6</v>
      </c>
      <c r="AM44" s="286">
        <v>6</v>
      </c>
      <c r="AN44" s="286">
        <v>6</v>
      </c>
      <c r="AO44" s="286">
        <v>6</v>
      </c>
      <c r="AP44" s="286">
        <v>6</v>
      </c>
      <c r="AQ44" s="286">
        <v>6</v>
      </c>
      <c r="AR44" s="286">
        <v>6</v>
      </c>
      <c r="AS44" s="286">
        <v>6</v>
      </c>
      <c r="AT44" s="286">
        <v>6</v>
      </c>
      <c r="AU44" s="286">
        <v>6</v>
      </c>
      <c r="AV44" s="286">
        <v>6</v>
      </c>
      <c r="AW44" s="286">
        <v>6</v>
      </c>
      <c r="AX44" s="286">
        <v>6</v>
      </c>
      <c r="AY44" s="286">
        <v>6</v>
      </c>
      <c r="AZ44" s="286">
        <v>6</v>
      </c>
      <c r="BA44" s="286">
        <v>6</v>
      </c>
      <c r="BB44" s="286">
        <v>6</v>
      </c>
      <c r="BC44" s="286">
        <v>6</v>
      </c>
      <c r="BD44" s="286">
        <v>6</v>
      </c>
      <c r="BE44" s="286">
        <v>6</v>
      </c>
      <c r="BF44" s="286">
        <v>6</v>
      </c>
      <c r="BG44" s="286">
        <v>6</v>
      </c>
      <c r="BH44" s="286">
        <v>6</v>
      </c>
      <c r="BI44" s="286">
        <v>6</v>
      </c>
      <c r="BJ44" s="286">
        <v>6</v>
      </c>
      <c r="BK44" s="286">
        <v>6</v>
      </c>
      <c r="BL44" s="286">
        <v>6</v>
      </c>
      <c r="BM44" s="286">
        <v>6</v>
      </c>
      <c r="BN44" s="286">
        <v>6</v>
      </c>
      <c r="BO44" s="286">
        <v>6</v>
      </c>
      <c r="BP44" s="286">
        <v>6</v>
      </c>
      <c r="BQ44" s="286">
        <v>6</v>
      </c>
      <c r="BR44" s="286">
        <v>6</v>
      </c>
      <c r="BS44" s="286">
        <v>6</v>
      </c>
      <c r="BT44" s="286">
        <v>6</v>
      </c>
      <c r="BU44" s="286">
        <v>6</v>
      </c>
      <c r="BV44" s="286">
        <v>6</v>
      </c>
      <c r="BW44" s="286">
        <v>6</v>
      </c>
      <c r="BX44" s="287">
        <v>6</v>
      </c>
    </row>
    <row r="45" spans="1:76" s="245" customFormat="1" ht="12.75" customHeight="1" x14ac:dyDescent="0.2">
      <c r="A45" s="284"/>
      <c r="B45" s="246" t="s">
        <v>151</v>
      </c>
      <c r="C45" s="300">
        <v>6</v>
      </c>
      <c r="D45" s="286">
        <v>6</v>
      </c>
      <c r="E45" s="286">
        <v>1</v>
      </c>
      <c r="F45" s="286">
        <v>6</v>
      </c>
      <c r="G45" s="286">
        <v>5</v>
      </c>
      <c r="H45" s="286">
        <v>5</v>
      </c>
      <c r="I45" s="286">
        <v>6</v>
      </c>
      <c r="J45" s="286">
        <v>6</v>
      </c>
      <c r="K45" s="286">
        <v>6</v>
      </c>
      <c r="L45" s="286">
        <v>5</v>
      </c>
      <c r="M45" s="286">
        <v>5</v>
      </c>
      <c r="N45" s="286">
        <v>6</v>
      </c>
      <c r="O45" s="286">
        <v>6</v>
      </c>
      <c r="P45" s="286">
        <v>6</v>
      </c>
      <c r="Q45" s="286">
        <v>5</v>
      </c>
      <c r="R45" s="286">
        <v>5</v>
      </c>
      <c r="S45" s="286">
        <v>5</v>
      </c>
      <c r="T45" s="286">
        <v>6</v>
      </c>
      <c r="U45" s="286">
        <v>6</v>
      </c>
      <c r="V45" s="286">
        <v>6</v>
      </c>
      <c r="W45" s="286">
        <v>5</v>
      </c>
      <c r="X45" s="286">
        <v>5</v>
      </c>
      <c r="Y45" s="286">
        <v>6</v>
      </c>
      <c r="Z45" s="286">
        <v>5</v>
      </c>
      <c r="AA45" s="286">
        <v>6</v>
      </c>
      <c r="AB45" s="286">
        <v>5</v>
      </c>
      <c r="AC45" s="286">
        <v>5</v>
      </c>
      <c r="AD45" s="286">
        <v>5</v>
      </c>
      <c r="AE45" s="286">
        <v>6</v>
      </c>
      <c r="AF45" s="286">
        <v>6</v>
      </c>
      <c r="AG45" s="286">
        <v>5</v>
      </c>
      <c r="AH45" s="286">
        <v>5</v>
      </c>
      <c r="AI45" s="286">
        <v>5</v>
      </c>
      <c r="AJ45" s="286">
        <v>5</v>
      </c>
      <c r="AK45" s="286">
        <v>5</v>
      </c>
      <c r="AL45" s="286">
        <v>5</v>
      </c>
      <c r="AM45" s="286">
        <v>5</v>
      </c>
      <c r="AN45" s="286">
        <v>5</v>
      </c>
      <c r="AO45" s="286">
        <v>5</v>
      </c>
      <c r="AP45" s="286">
        <v>5</v>
      </c>
      <c r="AQ45" s="286">
        <v>5</v>
      </c>
      <c r="AR45" s="286">
        <v>5</v>
      </c>
      <c r="AS45" s="286">
        <v>4</v>
      </c>
      <c r="AT45" s="286">
        <v>6</v>
      </c>
      <c r="AU45" s="286">
        <v>6</v>
      </c>
      <c r="AV45" s="286">
        <v>6</v>
      </c>
      <c r="AW45" s="286">
        <v>6</v>
      </c>
      <c r="AX45" s="286">
        <v>5</v>
      </c>
      <c r="AY45" s="286">
        <v>2</v>
      </c>
      <c r="AZ45" s="286">
        <v>6</v>
      </c>
      <c r="BA45" s="286">
        <v>6</v>
      </c>
      <c r="BB45" s="286">
        <v>5</v>
      </c>
      <c r="BC45" s="286">
        <v>5</v>
      </c>
      <c r="BD45" s="286">
        <v>5</v>
      </c>
      <c r="BE45" s="286">
        <v>5</v>
      </c>
      <c r="BF45" s="286">
        <v>6</v>
      </c>
      <c r="BG45" s="286">
        <v>5</v>
      </c>
      <c r="BH45" s="286">
        <v>5</v>
      </c>
      <c r="BI45" s="286">
        <v>5</v>
      </c>
      <c r="BJ45" s="286">
        <v>6</v>
      </c>
      <c r="BK45" s="286">
        <v>5</v>
      </c>
      <c r="BL45" s="286">
        <v>5</v>
      </c>
      <c r="BM45" s="286">
        <v>6</v>
      </c>
      <c r="BN45" s="286">
        <v>5</v>
      </c>
      <c r="BO45" s="286">
        <v>5</v>
      </c>
      <c r="BP45" s="286">
        <v>4</v>
      </c>
      <c r="BQ45" s="286">
        <v>6</v>
      </c>
      <c r="BR45" s="286">
        <v>5</v>
      </c>
      <c r="BS45" s="286">
        <v>5</v>
      </c>
      <c r="BT45" s="286">
        <v>5</v>
      </c>
      <c r="BU45" s="286">
        <v>5</v>
      </c>
      <c r="BV45" s="286">
        <v>3</v>
      </c>
      <c r="BW45" s="286">
        <v>4</v>
      </c>
      <c r="BX45" s="287">
        <v>3</v>
      </c>
    </row>
    <row r="46" spans="1:76" s="245" customFormat="1" ht="12.75" customHeight="1" x14ac:dyDescent="0.2">
      <c r="A46" s="288"/>
      <c r="B46" s="450" t="s">
        <v>149</v>
      </c>
      <c r="C46" s="250">
        <v>1</v>
      </c>
      <c r="D46" s="289">
        <v>1</v>
      </c>
      <c r="E46" s="289">
        <v>0.16666666666666666</v>
      </c>
      <c r="F46" s="289">
        <v>1</v>
      </c>
      <c r="G46" s="289">
        <v>0.83333333333333337</v>
      </c>
      <c r="H46" s="289">
        <v>0.83333333333333337</v>
      </c>
      <c r="I46" s="289">
        <v>1</v>
      </c>
      <c r="J46" s="289">
        <v>1</v>
      </c>
      <c r="K46" s="289">
        <v>1</v>
      </c>
      <c r="L46" s="289">
        <v>0.83333333333333337</v>
      </c>
      <c r="M46" s="289">
        <v>0.83333333333333337</v>
      </c>
      <c r="N46" s="289">
        <v>1</v>
      </c>
      <c r="O46" s="289">
        <v>1</v>
      </c>
      <c r="P46" s="289">
        <v>1</v>
      </c>
      <c r="Q46" s="289">
        <v>0.83333333333333337</v>
      </c>
      <c r="R46" s="289">
        <v>0.83333333333333337</v>
      </c>
      <c r="S46" s="289">
        <v>0.83333333333333337</v>
      </c>
      <c r="T46" s="289">
        <v>1</v>
      </c>
      <c r="U46" s="289">
        <v>1</v>
      </c>
      <c r="V46" s="289">
        <v>1</v>
      </c>
      <c r="W46" s="289">
        <v>0.83333333333333337</v>
      </c>
      <c r="X46" s="289">
        <v>0.83333333333333337</v>
      </c>
      <c r="Y46" s="289">
        <v>1</v>
      </c>
      <c r="Z46" s="289">
        <v>0.83333333333333337</v>
      </c>
      <c r="AA46" s="289">
        <v>1</v>
      </c>
      <c r="AB46" s="289">
        <v>0.83333333333333337</v>
      </c>
      <c r="AC46" s="289">
        <v>0.83333333333333337</v>
      </c>
      <c r="AD46" s="289">
        <v>0.83333333333333337</v>
      </c>
      <c r="AE46" s="289">
        <v>1</v>
      </c>
      <c r="AF46" s="289">
        <v>1</v>
      </c>
      <c r="AG46" s="289">
        <v>0.83333333333333337</v>
      </c>
      <c r="AH46" s="289">
        <v>0.83333333333333337</v>
      </c>
      <c r="AI46" s="289">
        <v>0.83333333333333337</v>
      </c>
      <c r="AJ46" s="289">
        <v>0.83333333333333337</v>
      </c>
      <c r="AK46" s="289">
        <v>0.83333333333333337</v>
      </c>
      <c r="AL46" s="289">
        <v>0.83333333333333337</v>
      </c>
      <c r="AM46" s="289">
        <v>0.83333333333333337</v>
      </c>
      <c r="AN46" s="289">
        <v>0.83333333333333337</v>
      </c>
      <c r="AO46" s="289">
        <v>0.83333333333333337</v>
      </c>
      <c r="AP46" s="289">
        <v>0.83333333333333337</v>
      </c>
      <c r="AQ46" s="289">
        <v>0.83333333333333337</v>
      </c>
      <c r="AR46" s="289">
        <v>0.83333333333333337</v>
      </c>
      <c r="AS46" s="289">
        <v>0.66666666666666663</v>
      </c>
      <c r="AT46" s="289">
        <v>1</v>
      </c>
      <c r="AU46" s="289">
        <v>1</v>
      </c>
      <c r="AV46" s="289">
        <v>1</v>
      </c>
      <c r="AW46" s="289">
        <v>1</v>
      </c>
      <c r="AX46" s="289">
        <v>0.83333333333333337</v>
      </c>
      <c r="AY46" s="289">
        <v>0.33333333333333331</v>
      </c>
      <c r="AZ46" s="289">
        <v>1</v>
      </c>
      <c r="BA46" s="289">
        <v>1</v>
      </c>
      <c r="BB46" s="289">
        <v>0.83333333333333337</v>
      </c>
      <c r="BC46" s="289">
        <v>0.83333333333333337</v>
      </c>
      <c r="BD46" s="289">
        <v>0.83333333333333337</v>
      </c>
      <c r="BE46" s="289">
        <v>0.83333333333333337</v>
      </c>
      <c r="BF46" s="289">
        <v>1</v>
      </c>
      <c r="BG46" s="289">
        <v>0.83333333333333337</v>
      </c>
      <c r="BH46" s="289">
        <v>0.83333333333333337</v>
      </c>
      <c r="BI46" s="289">
        <v>0.83333333333333337</v>
      </c>
      <c r="BJ46" s="289">
        <v>1</v>
      </c>
      <c r="BK46" s="289">
        <v>0.83333333333333337</v>
      </c>
      <c r="BL46" s="289">
        <v>0.83333333333333337</v>
      </c>
      <c r="BM46" s="289">
        <v>1</v>
      </c>
      <c r="BN46" s="289">
        <v>0.83333333333333337</v>
      </c>
      <c r="BO46" s="289">
        <v>0.83333333333333337</v>
      </c>
      <c r="BP46" s="289">
        <v>0.66666666666666663</v>
      </c>
      <c r="BQ46" s="289">
        <v>1</v>
      </c>
      <c r="BR46" s="289">
        <v>0.83333333333333337</v>
      </c>
      <c r="BS46" s="289">
        <v>0.83333333333333337</v>
      </c>
      <c r="BT46" s="289">
        <v>0.83333333333333337</v>
      </c>
      <c r="BU46" s="289">
        <v>0.83333333333333337</v>
      </c>
      <c r="BV46" s="289">
        <v>0.5</v>
      </c>
      <c r="BW46" s="289">
        <v>0.66666666666666663</v>
      </c>
      <c r="BX46" s="290">
        <v>0.5</v>
      </c>
    </row>
    <row r="47" spans="1:76" s="245" customFormat="1" ht="12.75" customHeight="1" x14ac:dyDescent="0.2">
      <c r="A47" s="301" t="s">
        <v>320</v>
      </c>
      <c r="B47" s="302" t="s">
        <v>462</v>
      </c>
      <c r="C47" s="303"/>
      <c r="D47" s="293">
        <v>5400</v>
      </c>
      <c r="E47" s="293" t="s">
        <v>301</v>
      </c>
      <c r="F47" s="293">
        <v>7</v>
      </c>
      <c r="G47" s="293">
        <v>2</v>
      </c>
      <c r="H47" s="293">
        <v>4</v>
      </c>
      <c r="I47" s="293">
        <v>1</v>
      </c>
      <c r="J47" s="294">
        <v>5.2</v>
      </c>
      <c r="K47" s="294">
        <v>5.2</v>
      </c>
      <c r="L47" s="294">
        <v>0</v>
      </c>
      <c r="M47" s="294">
        <v>0</v>
      </c>
      <c r="N47" s="293">
        <v>1</v>
      </c>
      <c r="O47" s="293">
        <v>613</v>
      </c>
      <c r="P47" s="293">
        <v>573</v>
      </c>
      <c r="Q47" s="293">
        <v>52</v>
      </c>
      <c r="R47" s="293">
        <v>2</v>
      </c>
      <c r="S47" s="294">
        <v>290</v>
      </c>
      <c r="T47" s="294">
        <v>49</v>
      </c>
      <c r="U47" s="293">
        <v>44110</v>
      </c>
      <c r="V47" s="293" t="s">
        <v>301</v>
      </c>
      <c r="W47" s="293" t="s">
        <v>301</v>
      </c>
      <c r="X47" s="293" t="s">
        <v>301</v>
      </c>
      <c r="Y47" s="293" t="s">
        <v>301</v>
      </c>
      <c r="Z47" s="293" t="s">
        <v>301</v>
      </c>
      <c r="AA47" s="293" t="s">
        <v>301</v>
      </c>
      <c r="AB47" s="293" t="s">
        <v>301</v>
      </c>
      <c r="AC47" s="293" t="s">
        <v>301</v>
      </c>
      <c r="AD47" s="293" t="s">
        <v>301</v>
      </c>
      <c r="AE47" s="295" t="s">
        <v>301</v>
      </c>
      <c r="AF47" s="295" t="s">
        <v>301</v>
      </c>
      <c r="AG47" s="295" t="s">
        <v>301</v>
      </c>
      <c r="AH47" s="295" t="s">
        <v>301</v>
      </c>
      <c r="AI47" s="295" t="s">
        <v>301</v>
      </c>
      <c r="AJ47" s="295" t="s">
        <v>301</v>
      </c>
      <c r="AK47" s="295">
        <v>45109</v>
      </c>
      <c r="AL47" s="295">
        <v>44110</v>
      </c>
      <c r="AM47" s="295">
        <v>0</v>
      </c>
      <c r="AN47" s="296">
        <v>0</v>
      </c>
      <c r="AO47" s="296">
        <v>0</v>
      </c>
      <c r="AP47" s="295">
        <v>0</v>
      </c>
      <c r="AQ47" s="295">
        <v>0</v>
      </c>
      <c r="AR47" s="295">
        <v>999</v>
      </c>
      <c r="AS47" s="295">
        <v>0</v>
      </c>
      <c r="AT47" s="295">
        <v>112457</v>
      </c>
      <c r="AU47" s="295">
        <v>49038</v>
      </c>
      <c r="AV47" s="295">
        <v>64</v>
      </c>
      <c r="AW47" s="295">
        <v>76515</v>
      </c>
      <c r="AX47" s="295">
        <v>993833</v>
      </c>
      <c r="AY47" s="295" t="s">
        <v>301</v>
      </c>
      <c r="AZ47" s="295">
        <v>1982</v>
      </c>
      <c r="BA47" s="295">
        <v>1948</v>
      </c>
      <c r="BB47" s="295">
        <v>0</v>
      </c>
      <c r="BC47" s="295">
        <v>0</v>
      </c>
      <c r="BD47" s="295">
        <v>0</v>
      </c>
      <c r="BE47" s="295">
        <v>0</v>
      </c>
      <c r="BF47" s="295">
        <v>34</v>
      </c>
      <c r="BG47" s="295">
        <v>0</v>
      </c>
      <c r="BH47" s="295" t="s">
        <v>301</v>
      </c>
      <c r="BI47" s="295" t="s">
        <v>301</v>
      </c>
      <c r="BJ47" s="295">
        <v>57</v>
      </c>
      <c r="BK47" s="295" t="s">
        <v>301</v>
      </c>
      <c r="BL47" s="295" t="s">
        <v>301</v>
      </c>
      <c r="BM47" s="295">
        <v>78300</v>
      </c>
      <c r="BN47" s="295">
        <v>8046</v>
      </c>
      <c r="BO47" s="295">
        <v>15682</v>
      </c>
      <c r="BP47" s="295" t="s">
        <v>301</v>
      </c>
      <c r="BQ47" s="295">
        <v>0</v>
      </c>
      <c r="BR47" s="295" t="s">
        <v>301</v>
      </c>
      <c r="BS47" s="295" t="s">
        <v>301</v>
      </c>
      <c r="BT47" s="295" t="s">
        <v>301</v>
      </c>
      <c r="BU47" s="295" t="s">
        <v>301</v>
      </c>
      <c r="BV47" s="295" t="s">
        <v>301</v>
      </c>
      <c r="BW47" s="295" t="s">
        <v>301</v>
      </c>
      <c r="BX47" s="297" t="s">
        <v>301</v>
      </c>
    </row>
    <row r="48" spans="1:76" s="245" customFormat="1" ht="12.75" customHeight="1" x14ac:dyDescent="0.2">
      <c r="A48" s="301" t="s">
        <v>321</v>
      </c>
      <c r="B48" s="302" t="s">
        <v>508</v>
      </c>
      <c r="C48" s="303"/>
      <c r="D48" s="293">
        <v>4092</v>
      </c>
      <c r="E48" s="293" t="s">
        <v>301</v>
      </c>
      <c r="F48" s="293">
        <v>13</v>
      </c>
      <c r="G48" s="293">
        <v>3</v>
      </c>
      <c r="H48" s="293">
        <v>8</v>
      </c>
      <c r="I48" s="293">
        <v>2</v>
      </c>
      <c r="J48" s="294">
        <v>8.1</v>
      </c>
      <c r="K48" s="294">
        <v>7.1</v>
      </c>
      <c r="L48" s="294">
        <v>0</v>
      </c>
      <c r="M48" s="294">
        <v>1</v>
      </c>
      <c r="N48" s="293">
        <v>1</v>
      </c>
      <c r="O48" s="293">
        <v>1776</v>
      </c>
      <c r="P48" s="293">
        <v>1462</v>
      </c>
      <c r="Q48" s="293">
        <v>355</v>
      </c>
      <c r="R48" s="293">
        <v>15</v>
      </c>
      <c r="S48" s="294">
        <v>281</v>
      </c>
      <c r="T48" s="294">
        <v>61</v>
      </c>
      <c r="U48" s="293">
        <v>67123</v>
      </c>
      <c r="V48" s="293" t="s">
        <v>301</v>
      </c>
      <c r="W48" s="293" t="s">
        <v>301</v>
      </c>
      <c r="X48" s="293">
        <v>27154</v>
      </c>
      <c r="Y48" s="293" t="s">
        <v>301</v>
      </c>
      <c r="Z48" s="293" t="s">
        <v>301</v>
      </c>
      <c r="AA48" s="293" t="s">
        <v>301</v>
      </c>
      <c r="AB48" s="293" t="s">
        <v>301</v>
      </c>
      <c r="AC48" s="293" t="s">
        <v>301</v>
      </c>
      <c r="AD48" s="293" t="s">
        <v>301</v>
      </c>
      <c r="AE48" s="295" t="s">
        <v>301</v>
      </c>
      <c r="AF48" s="295" t="s">
        <v>301</v>
      </c>
      <c r="AG48" s="295" t="s">
        <v>301</v>
      </c>
      <c r="AH48" s="295" t="s">
        <v>301</v>
      </c>
      <c r="AI48" s="295" t="s">
        <v>301</v>
      </c>
      <c r="AJ48" s="295" t="s">
        <v>301</v>
      </c>
      <c r="AK48" s="295">
        <v>92513</v>
      </c>
      <c r="AL48" s="295">
        <v>86269</v>
      </c>
      <c r="AM48" s="295">
        <v>0</v>
      </c>
      <c r="AN48" s="296">
        <v>0</v>
      </c>
      <c r="AO48" s="296">
        <v>6</v>
      </c>
      <c r="AP48" s="295" t="s">
        <v>301</v>
      </c>
      <c r="AQ48" s="295">
        <v>1</v>
      </c>
      <c r="AR48" s="295">
        <v>5772</v>
      </c>
      <c r="AS48" s="295">
        <v>465</v>
      </c>
      <c r="AT48" s="295">
        <v>112457</v>
      </c>
      <c r="AU48" s="295">
        <v>49038</v>
      </c>
      <c r="AV48" s="295">
        <v>64</v>
      </c>
      <c r="AW48" s="295">
        <v>76515</v>
      </c>
      <c r="AX48" s="295">
        <v>993833</v>
      </c>
      <c r="AY48" s="295" t="s">
        <v>301</v>
      </c>
      <c r="AZ48" s="295">
        <v>5151</v>
      </c>
      <c r="BA48" s="295">
        <v>4698</v>
      </c>
      <c r="BB48" s="295">
        <v>0</v>
      </c>
      <c r="BC48" s="295">
        <v>0</v>
      </c>
      <c r="BD48" s="295">
        <v>0</v>
      </c>
      <c r="BE48" s="295">
        <v>0</v>
      </c>
      <c r="BF48" s="295">
        <v>422</v>
      </c>
      <c r="BG48" s="295">
        <v>31</v>
      </c>
      <c r="BH48" s="295" t="s">
        <v>301</v>
      </c>
      <c r="BI48" s="295" t="s">
        <v>301</v>
      </c>
      <c r="BJ48" s="295" t="s">
        <v>301</v>
      </c>
      <c r="BK48" s="295" t="s">
        <v>301</v>
      </c>
      <c r="BL48" s="295" t="s">
        <v>301</v>
      </c>
      <c r="BM48" s="295">
        <v>27249</v>
      </c>
      <c r="BN48" s="295">
        <v>6353</v>
      </c>
      <c r="BO48" s="295">
        <v>4919</v>
      </c>
      <c r="BP48" s="295">
        <v>33</v>
      </c>
      <c r="BQ48" s="295">
        <v>0</v>
      </c>
      <c r="BR48" s="295">
        <v>0</v>
      </c>
      <c r="BS48" s="295">
        <v>0</v>
      </c>
      <c r="BT48" s="295">
        <v>0</v>
      </c>
      <c r="BU48" s="295">
        <v>0</v>
      </c>
      <c r="BV48" s="295">
        <v>33</v>
      </c>
      <c r="BW48" s="295" t="s">
        <v>301</v>
      </c>
      <c r="BX48" s="297">
        <v>19796</v>
      </c>
    </row>
    <row r="49" spans="1:76" s="245" customFormat="1" ht="12.75" customHeight="1" x14ac:dyDescent="0.2">
      <c r="A49" s="301" t="s">
        <v>322</v>
      </c>
      <c r="B49" s="302" t="s">
        <v>505</v>
      </c>
      <c r="C49" s="303"/>
      <c r="D49" s="293">
        <v>1912</v>
      </c>
      <c r="E49" s="293" t="s">
        <v>301</v>
      </c>
      <c r="F49" s="293">
        <v>3</v>
      </c>
      <c r="G49" s="293">
        <v>1</v>
      </c>
      <c r="H49" s="293">
        <v>0</v>
      </c>
      <c r="I49" s="293">
        <v>2</v>
      </c>
      <c r="J49" s="294">
        <v>1.7</v>
      </c>
      <c r="K49" s="294">
        <v>0.7</v>
      </c>
      <c r="L49" s="294">
        <v>1</v>
      </c>
      <c r="M49" s="294">
        <v>0</v>
      </c>
      <c r="N49" s="293">
        <v>1</v>
      </c>
      <c r="O49" s="293">
        <v>800</v>
      </c>
      <c r="P49" s="293">
        <v>770</v>
      </c>
      <c r="Q49" s="293">
        <v>28</v>
      </c>
      <c r="R49" s="293">
        <v>4</v>
      </c>
      <c r="S49" s="294">
        <v>238</v>
      </c>
      <c r="T49" s="294">
        <v>40</v>
      </c>
      <c r="U49" s="293">
        <v>36301</v>
      </c>
      <c r="V49" s="293">
        <v>3500</v>
      </c>
      <c r="W49" s="293">
        <v>0</v>
      </c>
      <c r="X49" s="293">
        <v>5300</v>
      </c>
      <c r="Y49" s="293" t="s">
        <v>301</v>
      </c>
      <c r="Z49" s="293" t="s">
        <v>301</v>
      </c>
      <c r="AA49" s="293" t="s">
        <v>301</v>
      </c>
      <c r="AB49" s="293" t="s">
        <v>301</v>
      </c>
      <c r="AC49" s="293" t="s">
        <v>301</v>
      </c>
      <c r="AD49" s="293" t="s">
        <v>301</v>
      </c>
      <c r="AE49" s="295" t="s">
        <v>301</v>
      </c>
      <c r="AF49" s="295" t="s">
        <v>301</v>
      </c>
      <c r="AG49" s="295" t="s">
        <v>301</v>
      </c>
      <c r="AH49" s="295" t="s">
        <v>301</v>
      </c>
      <c r="AI49" s="295" t="s">
        <v>301</v>
      </c>
      <c r="AJ49" s="295" t="s">
        <v>301</v>
      </c>
      <c r="AK49" s="295">
        <v>44836</v>
      </c>
      <c r="AL49" s="295">
        <v>42831</v>
      </c>
      <c r="AM49" s="295">
        <v>0</v>
      </c>
      <c r="AN49" s="296">
        <v>0</v>
      </c>
      <c r="AO49" s="296">
        <v>11</v>
      </c>
      <c r="AP49" s="295">
        <v>0</v>
      </c>
      <c r="AQ49" s="295">
        <v>0</v>
      </c>
      <c r="AR49" s="295">
        <v>1957</v>
      </c>
      <c r="AS49" s="295">
        <v>37</v>
      </c>
      <c r="AT49" s="295">
        <v>112457</v>
      </c>
      <c r="AU49" s="295">
        <v>49038</v>
      </c>
      <c r="AV49" s="295">
        <v>64</v>
      </c>
      <c r="AW49" s="295">
        <v>76515</v>
      </c>
      <c r="AX49" s="295">
        <v>993833</v>
      </c>
      <c r="AY49" s="295" t="s">
        <v>301</v>
      </c>
      <c r="AZ49" s="295">
        <v>3576</v>
      </c>
      <c r="BA49" s="295">
        <v>3534</v>
      </c>
      <c r="BB49" s="295">
        <v>0</v>
      </c>
      <c r="BC49" s="295">
        <v>3</v>
      </c>
      <c r="BD49" s="295">
        <v>0</v>
      </c>
      <c r="BE49" s="295">
        <v>0</v>
      </c>
      <c r="BF49" s="295">
        <v>33</v>
      </c>
      <c r="BG49" s="295">
        <v>6</v>
      </c>
      <c r="BH49" s="295">
        <v>150</v>
      </c>
      <c r="BI49" s="295">
        <v>59</v>
      </c>
      <c r="BJ49" s="295">
        <v>28</v>
      </c>
      <c r="BK49" s="295">
        <v>53</v>
      </c>
      <c r="BL49" s="295">
        <v>632</v>
      </c>
      <c r="BM49" s="295">
        <v>21792</v>
      </c>
      <c r="BN49" s="295">
        <v>2394</v>
      </c>
      <c r="BO49" s="295">
        <v>3346</v>
      </c>
      <c r="BP49" s="295" t="s">
        <v>301</v>
      </c>
      <c r="BQ49" s="295">
        <v>0</v>
      </c>
      <c r="BR49" s="295">
        <v>0</v>
      </c>
      <c r="BS49" s="295">
        <v>0</v>
      </c>
      <c r="BT49" s="295">
        <v>0</v>
      </c>
      <c r="BU49" s="295" t="s">
        <v>301</v>
      </c>
      <c r="BV49" s="295">
        <v>0</v>
      </c>
      <c r="BW49" s="295">
        <v>213</v>
      </c>
      <c r="BX49" s="297" t="s">
        <v>301</v>
      </c>
    </row>
    <row r="50" spans="1:76" s="245" customFormat="1" ht="12.75" customHeight="1" x14ac:dyDescent="0.2">
      <c r="A50" s="301" t="s">
        <v>323</v>
      </c>
      <c r="B50" s="302" t="s">
        <v>464</v>
      </c>
      <c r="C50" s="303"/>
      <c r="D50" s="293">
        <v>6014</v>
      </c>
      <c r="E50" s="293" t="s">
        <v>301</v>
      </c>
      <c r="F50" s="293">
        <v>14</v>
      </c>
      <c r="G50" s="293">
        <v>8</v>
      </c>
      <c r="H50" s="293">
        <v>6</v>
      </c>
      <c r="I50" s="293">
        <v>0</v>
      </c>
      <c r="J50" s="294">
        <v>13.41</v>
      </c>
      <c r="K50" s="294">
        <v>11.48</v>
      </c>
      <c r="L50" s="294">
        <v>0.93</v>
      </c>
      <c r="M50" s="294">
        <v>1</v>
      </c>
      <c r="N50" s="293">
        <v>1</v>
      </c>
      <c r="O50" s="293">
        <v>2000</v>
      </c>
      <c r="P50" s="293">
        <v>1800</v>
      </c>
      <c r="Q50" s="293">
        <v>200</v>
      </c>
      <c r="R50" s="293">
        <v>12</v>
      </c>
      <c r="S50" s="294">
        <v>285</v>
      </c>
      <c r="T50" s="294">
        <v>61</v>
      </c>
      <c r="U50" s="293">
        <v>93510</v>
      </c>
      <c r="V50" s="293" t="s">
        <v>301</v>
      </c>
      <c r="W50" s="293" t="s">
        <v>301</v>
      </c>
      <c r="X50" s="293">
        <v>459</v>
      </c>
      <c r="Y50" s="293" t="s">
        <v>301</v>
      </c>
      <c r="Z50" s="293" t="s">
        <v>301</v>
      </c>
      <c r="AA50" s="293" t="s">
        <v>301</v>
      </c>
      <c r="AB50" s="293" t="s">
        <v>301</v>
      </c>
      <c r="AC50" s="293" t="s">
        <v>301</v>
      </c>
      <c r="AD50" s="293" t="s">
        <v>301</v>
      </c>
      <c r="AE50" s="295" t="s">
        <v>301</v>
      </c>
      <c r="AF50" s="295" t="s">
        <v>301</v>
      </c>
      <c r="AG50" s="295" t="s">
        <v>301</v>
      </c>
      <c r="AH50" s="295" t="s">
        <v>301</v>
      </c>
      <c r="AI50" s="295" t="s">
        <v>301</v>
      </c>
      <c r="AJ50" s="295" t="s">
        <v>301</v>
      </c>
      <c r="AK50" s="295">
        <v>93510</v>
      </c>
      <c r="AL50" s="295">
        <v>87482</v>
      </c>
      <c r="AM50" s="295">
        <v>0</v>
      </c>
      <c r="AN50" s="296">
        <v>0</v>
      </c>
      <c r="AO50" s="296">
        <v>281</v>
      </c>
      <c r="AP50" s="295">
        <v>0</v>
      </c>
      <c r="AQ50" s="295">
        <v>0</v>
      </c>
      <c r="AR50" s="295">
        <v>4446</v>
      </c>
      <c r="AS50" s="295">
        <v>1301</v>
      </c>
      <c r="AT50" s="295">
        <v>112457</v>
      </c>
      <c r="AU50" s="295">
        <v>49038</v>
      </c>
      <c r="AV50" s="295">
        <v>64</v>
      </c>
      <c r="AW50" s="295">
        <v>76515</v>
      </c>
      <c r="AX50" s="295">
        <v>993833</v>
      </c>
      <c r="AY50" s="295" t="s">
        <v>301</v>
      </c>
      <c r="AZ50" s="295">
        <v>4844</v>
      </c>
      <c r="BA50" s="295">
        <v>4589</v>
      </c>
      <c r="BB50" s="295">
        <v>0</v>
      </c>
      <c r="BC50" s="295">
        <v>0</v>
      </c>
      <c r="BD50" s="295">
        <v>0</v>
      </c>
      <c r="BE50" s="295">
        <v>0</v>
      </c>
      <c r="BF50" s="295">
        <v>61</v>
      </c>
      <c r="BG50" s="295">
        <v>194</v>
      </c>
      <c r="BH50" s="295">
        <v>4173</v>
      </c>
      <c r="BI50" s="295">
        <v>38</v>
      </c>
      <c r="BJ50" s="295">
        <v>133</v>
      </c>
      <c r="BK50" s="295">
        <v>142</v>
      </c>
      <c r="BL50" s="295">
        <v>1248</v>
      </c>
      <c r="BM50" s="295">
        <v>161630</v>
      </c>
      <c r="BN50" s="295">
        <v>12417</v>
      </c>
      <c r="BO50" s="295">
        <v>19807</v>
      </c>
      <c r="BP50" s="295" t="s">
        <v>301</v>
      </c>
      <c r="BQ50" s="295">
        <v>0</v>
      </c>
      <c r="BR50" s="295">
        <v>0</v>
      </c>
      <c r="BS50" s="295">
        <v>0</v>
      </c>
      <c r="BT50" s="295">
        <v>0</v>
      </c>
      <c r="BU50" s="295">
        <v>0</v>
      </c>
      <c r="BV50" s="295">
        <v>0</v>
      </c>
      <c r="BW50" s="295" t="s">
        <v>301</v>
      </c>
      <c r="BX50" s="297">
        <v>30530</v>
      </c>
    </row>
    <row r="51" spans="1:76" s="245" customFormat="1" ht="12.75" customHeight="1" x14ac:dyDescent="0.2">
      <c r="A51" s="301" t="s">
        <v>326</v>
      </c>
      <c r="B51" s="302" t="s">
        <v>441</v>
      </c>
      <c r="C51" s="303"/>
      <c r="D51" s="293">
        <v>2674</v>
      </c>
      <c r="E51" s="293" t="s">
        <v>301</v>
      </c>
      <c r="F51" s="293">
        <v>8</v>
      </c>
      <c r="G51" s="293">
        <v>2</v>
      </c>
      <c r="H51" s="293">
        <v>3</v>
      </c>
      <c r="I51" s="293">
        <v>3</v>
      </c>
      <c r="J51" s="294">
        <v>4.7</v>
      </c>
      <c r="K51" s="294">
        <v>3.7</v>
      </c>
      <c r="L51" s="294">
        <v>0</v>
      </c>
      <c r="M51" s="294">
        <v>1</v>
      </c>
      <c r="N51" s="293">
        <v>1</v>
      </c>
      <c r="O51" s="293">
        <v>648</v>
      </c>
      <c r="P51" s="293">
        <v>589</v>
      </c>
      <c r="Q51" s="293">
        <v>75</v>
      </c>
      <c r="R51" s="293">
        <v>11</v>
      </c>
      <c r="S51" s="294">
        <v>274</v>
      </c>
      <c r="T51" s="294">
        <v>48.5</v>
      </c>
      <c r="U51" s="293">
        <v>45769</v>
      </c>
      <c r="V51" s="293">
        <v>0</v>
      </c>
      <c r="W51" s="293">
        <v>0</v>
      </c>
      <c r="X51" s="293">
        <v>10138</v>
      </c>
      <c r="Y51" s="293" t="s">
        <v>301</v>
      </c>
      <c r="Z51" s="293" t="s">
        <v>301</v>
      </c>
      <c r="AA51" s="293" t="s">
        <v>301</v>
      </c>
      <c r="AB51" s="293" t="s">
        <v>301</v>
      </c>
      <c r="AC51" s="293" t="s">
        <v>301</v>
      </c>
      <c r="AD51" s="293" t="s">
        <v>301</v>
      </c>
      <c r="AE51" s="295" t="s">
        <v>301</v>
      </c>
      <c r="AF51" s="295" t="s">
        <v>301</v>
      </c>
      <c r="AG51" s="295" t="s">
        <v>301</v>
      </c>
      <c r="AH51" s="295" t="s">
        <v>301</v>
      </c>
      <c r="AI51" s="295" t="s">
        <v>301</v>
      </c>
      <c r="AJ51" s="295" t="s">
        <v>301</v>
      </c>
      <c r="AK51" s="295">
        <v>55907</v>
      </c>
      <c r="AL51" s="295">
        <v>51372</v>
      </c>
      <c r="AM51" s="295">
        <v>0</v>
      </c>
      <c r="AN51" s="296">
        <v>0</v>
      </c>
      <c r="AO51" s="296">
        <v>99</v>
      </c>
      <c r="AP51" s="295">
        <v>0</v>
      </c>
      <c r="AQ51" s="295">
        <v>0</v>
      </c>
      <c r="AR51" s="295">
        <v>2878</v>
      </c>
      <c r="AS51" s="295">
        <v>1558</v>
      </c>
      <c r="AT51" s="295">
        <v>112457</v>
      </c>
      <c r="AU51" s="295">
        <v>49038</v>
      </c>
      <c r="AV51" s="295">
        <v>64</v>
      </c>
      <c r="AW51" s="295">
        <v>76515</v>
      </c>
      <c r="AX51" s="295">
        <v>993833</v>
      </c>
      <c r="AY51" s="295" t="s">
        <v>301</v>
      </c>
      <c r="AZ51" s="295">
        <v>2364</v>
      </c>
      <c r="BA51" s="295">
        <v>2055</v>
      </c>
      <c r="BB51" s="295">
        <v>0</v>
      </c>
      <c r="BC51" s="295">
        <v>3</v>
      </c>
      <c r="BD51" s="295">
        <v>0</v>
      </c>
      <c r="BE51" s="295">
        <v>0</v>
      </c>
      <c r="BF51" s="295">
        <v>112</v>
      </c>
      <c r="BG51" s="295">
        <v>194</v>
      </c>
      <c r="BH51" s="295" t="s">
        <v>301</v>
      </c>
      <c r="BI51" s="295">
        <v>14</v>
      </c>
      <c r="BJ51" s="295">
        <v>15</v>
      </c>
      <c r="BK51" s="295" t="s">
        <v>301</v>
      </c>
      <c r="BL51" s="295" t="s">
        <v>301</v>
      </c>
      <c r="BM51" s="295">
        <v>83859</v>
      </c>
      <c r="BN51" s="295">
        <v>9100</v>
      </c>
      <c r="BO51" s="295">
        <v>7063</v>
      </c>
      <c r="BP51" s="295">
        <v>37</v>
      </c>
      <c r="BQ51" s="295">
        <v>0</v>
      </c>
      <c r="BR51" s="295">
        <v>0</v>
      </c>
      <c r="BS51" s="295">
        <v>0</v>
      </c>
      <c r="BT51" s="295">
        <v>0</v>
      </c>
      <c r="BU51" s="295">
        <v>0</v>
      </c>
      <c r="BV51" s="295">
        <v>37</v>
      </c>
      <c r="BW51" s="295" t="s">
        <v>301</v>
      </c>
      <c r="BX51" s="297">
        <v>4500</v>
      </c>
    </row>
    <row r="52" spans="1:76" s="245" customFormat="1" ht="12.75" customHeight="1" x14ac:dyDescent="0.2">
      <c r="A52" s="232"/>
      <c r="B52" s="280" t="s">
        <v>158</v>
      </c>
      <c r="C52" s="298"/>
      <c r="D52" s="282">
        <v>20092</v>
      </c>
      <c r="E52" s="282" t="s">
        <v>357</v>
      </c>
      <c r="F52" s="282">
        <v>45</v>
      </c>
      <c r="G52" s="282">
        <v>16</v>
      </c>
      <c r="H52" s="282">
        <v>21</v>
      </c>
      <c r="I52" s="282">
        <v>8</v>
      </c>
      <c r="J52" s="282">
        <v>33.11</v>
      </c>
      <c r="K52" s="282">
        <v>28.18</v>
      </c>
      <c r="L52" s="282">
        <v>1.9300000000000002</v>
      </c>
      <c r="M52" s="282">
        <v>3</v>
      </c>
      <c r="N52" s="282">
        <v>5</v>
      </c>
      <c r="O52" s="282">
        <v>5837</v>
      </c>
      <c r="P52" s="282">
        <v>5194</v>
      </c>
      <c r="Q52" s="282">
        <v>710</v>
      </c>
      <c r="R52" s="282">
        <v>44</v>
      </c>
      <c r="S52" s="282">
        <v>1368</v>
      </c>
      <c r="T52" s="282">
        <v>259.5</v>
      </c>
      <c r="U52" s="282">
        <v>286813</v>
      </c>
      <c r="V52" s="282">
        <v>3500</v>
      </c>
      <c r="W52" s="282">
        <v>0</v>
      </c>
      <c r="X52" s="282">
        <v>43051</v>
      </c>
      <c r="Y52" s="282" t="s">
        <v>357</v>
      </c>
      <c r="Z52" s="282" t="s">
        <v>357</v>
      </c>
      <c r="AA52" s="282" t="s">
        <v>357</v>
      </c>
      <c r="AB52" s="282" t="s">
        <v>357</v>
      </c>
      <c r="AC52" s="282" t="s">
        <v>357</v>
      </c>
      <c r="AD52" s="282" t="s">
        <v>357</v>
      </c>
      <c r="AE52" s="282" t="s">
        <v>357</v>
      </c>
      <c r="AF52" s="282" t="s">
        <v>357</v>
      </c>
      <c r="AG52" s="282" t="s">
        <v>357</v>
      </c>
      <c r="AH52" s="282" t="s">
        <v>357</v>
      </c>
      <c r="AI52" s="282" t="s">
        <v>357</v>
      </c>
      <c r="AJ52" s="282" t="s">
        <v>357</v>
      </c>
      <c r="AK52" s="282">
        <v>331875</v>
      </c>
      <c r="AL52" s="282">
        <v>312064</v>
      </c>
      <c r="AM52" s="282">
        <v>0</v>
      </c>
      <c r="AN52" s="282">
        <v>0</v>
      </c>
      <c r="AO52" s="282">
        <v>397</v>
      </c>
      <c r="AP52" s="282">
        <v>0</v>
      </c>
      <c r="AQ52" s="282">
        <v>1</v>
      </c>
      <c r="AR52" s="282">
        <v>16052</v>
      </c>
      <c r="AS52" s="282">
        <v>3361</v>
      </c>
      <c r="AT52" s="282" t="s">
        <v>495</v>
      </c>
      <c r="AU52" s="282" t="s">
        <v>495</v>
      </c>
      <c r="AV52" s="282" t="s">
        <v>495</v>
      </c>
      <c r="AW52" s="282" t="s">
        <v>495</v>
      </c>
      <c r="AX52" s="282" t="s">
        <v>495</v>
      </c>
      <c r="AY52" s="282">
        <v>0</v>
      </c>
      <c r="AZ52" s="282">
        <v>17917</v>
      </c>
      <c r="BA52" s="282">
        <v>16824</v>
      </c>
      <c r="BB52" s="282">
        <v>0</v>
      </c>
      <c r="BC52" s="282">
        <v>6</v>
      </c>
      <c r="BD52" s="282">
        <v>0</v>
      </c>
      <c r="BE52" s="282">
        <v>0</v>
      </c>
      <c r="BF52" s="282">
        <v>662</v>
      </c>
      <c r="BG52" s="282">
        <v>425</v>
      </c>
      <c r="BH52" s="282">
        <v>4323</v>
      </c>
      <c r="BI52" s="282">
        <v>111</v>
      </c>
      <c r="BJ52" s="282">
        <v>233</v>
      </c>
      <c r="BK52" s="282">
        <v>195</v>
      </c>
      <c r="BL52" s="282">
        <v>1880</v>
      </c>
      <c r="BM52" s="282">
        <v>372830</v>
      </c>
      <c r="BN52" s="282">
        <v>38310</v>
      </c>
      <c r="BO52" s="282">
        <v>50817</v>
      </c>
      <c r="BP52" s="282">
        <v>70</v>
      </c>
      <c r="BQ52" s="282">
        <v>0</v>
      </c>
      <c r="BR52" s="282">
        <v>0</v>
      </c>
      <c r="BS52" s="282">
        <v>0</v>
      </c>
      <c r="BT52" s="282">
        <v>0</v>
      </c>
      <c r="BU52" s="282">
        <v>0</v>
      </c>
      <c r="BV52" s="282">
        <v>70</v>
      </c>
      <c r="BW52" s="282">
        <v>213</v>
      </c>
      <c r="BX52" s="283">
        <v>54826</v>
      </c>
    </row>
    <row r="53" spans="1:76" s="245" customFormat="1" ht="12.75" customHeight="1" x14ac:dyDescent="0.2">
      <c r="A53" s="284"/>
      <c r="B53" s="246" t="s">
        <v>150</v>
      </c>
      <c r="C53" s="300">
        <v>5</v>
      </c>
      <c r="D53" s="300">
        <v>5</v>
      </c>
      <c r="E53" s="300">
        <v>5</v>
      </c>
      <c r="F53" s="300">
        <v>5</v>
      </c>
      <c r="G53" s="300">
        <v>5</v>
      </c>
      <c r="H53" s="300">
        <v>5</v>
      </c>
      <c r="I53" s="300">
        <v>5</v>
      </c>
      <c r="J53" s="300">
        <v>5</v>
      </c>
      <c r="K53" s="300">
        <v>5</v>
      </c>
      <c r="L53" s="300">
        <v>5</v>
      </c>
      <c r="M53" s="300">
        <v>5</v>
      </c>
      <c r="N53" s="300">
        <v>5</v>
      </c>
      <c r="O53" s="300">
        <v>5</v>
      </c>
      <c r="P53" s="300">
        <v>5</v>
      </c>
      <c r="Q53" s="300">
        <v>5</v>
      </c>
      <c r="R53" s="300">
        <v>5</v>
      </c>
      <c r="S53" s="300">
        <v>5</v>
      </c>
      <c r="T53" s="300">
        <v>5</v>
      </c>
      <c r="U53" s="300">
        <v>5</v>
      </c>
      <c r="V53" s="300">
        <v>5</v>
      </c>
      <c r="W53" s="300">
        <v>5</v>
      </c>
      <c r="X53" s="300">
        <v>5</v>
      </c>
      <c r="Y53" s="300">
        <v>5</v>
      </c>
      <c r="Z53" s="300">
        <v>5</v>
      </c>
      <c r="AA53" s="300">
        <v>5</v>
      </c>
      <c r="AB53" s="300">
        <v>5</v>
      </c>
      <c r="AC53" s="300">
        <v>5</v>
      </c>
      <c r="AD53" s="300">
        <v>5</v>
      </c>
      <c r="AE53" s="300">
        <v>5</v>
      </c>
      <c r="AF53" s="300">
        <v>5</v>
      </c>
      <c r="AG53" s="300">
        <v>5</v>
      </c>
      <c r="AH53" s="300">
        <v>5</v>
      </c>
      <c r="AI53" s="300">
        <v>5</v>
      </c>
      <c r="AJ53" s="300">
        <v>5</v>
      </c>
      <c r="AK53" s="300">
        <v>5</v>
      </c>
      <c r="AL53" s="300">
        <v>5</v>
      </c>
      <c r="AM53" s="300">
        <v>5</v>
      </c>
      <c r="AN53" s="300">
        <v>5</v>
      </c>
      <c r="AO53" s="300">
        <v>5</v>
      </c>
      <c r="AP53" s="300">
        <v>5</v>
      </c>
      <c r="AQ53" s="300">
        <v>5</v>
      </c>
      <c r="AR53" s="300">
        <v>5</v>
      </c>
      <c r="AS53" s="300">
        <v>5</v>
      </c>
      <c r="AT53" s="300">
        <v>5</v>
      </c>
      <c r="AU53" s="300">
        <v>5</v>
      </c>
      <c r="AV53" s="300">
        <v>5</v>
      </c>
      <c r="AW53" s="300">
        <v>5</v>
      </c>
      <c r="AX53" s="300">
        <v>5</v>
      </c>
      <c r="AY53" s="300">
        <v>5</v>
      </c>
      <c r="AZ53" s="300">
        <v>5</v>
      </c>
      <c r="BA53" s="300">
        <v>5</v>
      </c>
      <c r="BB53" s="300">
        <v>5</v>
      </c>
      <c r="BC53" s="300">
        <v>5</v>
      </c>
      <c r="BD53" s="300">
        <v>5</v>
      </c>
      <c r="BE53" s="300">
        <v>5</v>
      </c>
      <c r="BF53" s="300">
        <v>5</v>
      </c>
      <c r="BG53" s="300">
        <v>5</v>
      </c>
      <c r="BH53" s="300">
        <v>5</v>
      </c>
      <c r="BI53" s="300">
        <v>5</v>
      </c>
      <c r="BJ53" s="300">
        <v>5</v>
      </c>
      <c r="BK53" s="300">
        <v>5</v>
      </c>
      <c r="BL53" s="300">
        <v>5</v>
      </c>
      <c r="BM53" s="300">
        <v>5</v>
      </c>
      <c r="BN53" s="300">
        <v>5</v>
      </c>
      <c r="BO53" s="300">
        <v>5</v>
      </c>
      <c r="BP53" s="300">
        <v>5</v>
      </c>
      <c r="BQ53" s="300">
        <v>5</v>
      </c>
      <c r="BR53" s="300">
        <v>5</v>
      </c>
      <c r="BS53" s="300">
        <v>5</v>
      </c>
      <c r="BT53" s="300">
        <v>5</v>
      </c>
      <c r="BU53" s="300">
        <v>5</v>
      </c>
      <c r="BV53" s="300">
        <v>5</v>
      </c>
      <c r="BW53" s="300">
        <v>5</v>
      </c>
      <c r="BX53" s="305">
        <v>5</v>
      </c>
    </row>
    <row r="54" spans="1:76" s="245" customFormat="1" ht="12.75" customHeight="1" x14ac:dyDescent="0.2">
      <c r="A54" s="284"/>
      <c r="B54" s="246" t="s">
        <v>151</v>
      </c>
      <c r="C54" s="300">
        <v>5</v>
      </c>
      <c r="D54" s="286">
        <v>5</v>
      </c>
      <c r="E54" s="286">
        <v>0</v>
      </c>
      <c r="F54" s="286">
        <v>5</v>
      </c>
      <c r="G54" s="286">
        <v>5</v>
      </c>
      <c r="H54" s="286">
        <v>5</v>
      </c>
      <c r="I54" s="286">
        <v>5</v>
      </c>
      <c r="J54" s="286">
        <v>5</v>
      </c>
      <c r="K54" s="286">
        <v>5</v>
      </c>
      <c r="L54" s="286">
        <v>5</v>
      </c>
      <c r="M54" s="286">
        <v>5</v>
      </c>
      <c r="N54" s="286">
        <v>5</v>
      </c>
      <c r="O54" s="286">
        <v>5</v>
      </c>
      <c r="P54" s="286">
        <v>5</v>
      </c>
      <c r="Q54" s="286">
        <v>5</v>
      </c>
      <c r="R54" s="286">
        <v>5</v>
      </c>
      <c r="S54" s="286">
        <v>5</v>
      </c>
      <c r="T54" s="286">
        <v>5</v>
      </c>
      <c r="U54" s="286">
        <v>5</v>
      </c>
      <c r="V54" s="286">
        <v>2</v>
      </c>
      <c r="W54" s="286">
        <v>2</v>
      </c>
      <c r="X54" s="286">
        <v>4</v>
      </c>
      <c r="Y54" s="286">
        <v>0</v>
      </c>
      <c r="Z54" s="286">
        <v>0</v>
      </c>
      <c r="AA54" s="286">
        <v>0</v>
      </c>
      <c r="AB54" s="286">
        <v>0</v>
      </c>
      <c r="AC54" s="286">
        <v>0</v>
      </c>
      <c r="AD54" s="286">
        <v>0</v>
      </c>
      <c r="AE54" s="286">
        <v>0</v>
      </c>
      <c r="AF54" s="286">
        <v>0</v>
      </c>
      <c r="AG54" s="286">
        <v>0</v>
      </c>
      <c r="AH54" s="286">
        <v>0</v>
      </c>
      <c r="AI54" s="286">
        <v>0</v>
      </c>
      <c r="AJ54" s="286">
        <v>0</v>
      </c>
      <c r="AK54" s="286">
        <v>5</v>
      </c>
      <c r="AL54" s="286">
        <v>5</v>
      </c>
      <c r="AM54" s="286">
        <v>5</v>
      </c>
      <c r="AN54" s="286">
        <v>5</v>
      </c>
      <c r="AO54" s="286">
        <v>5</v>
      </c>
      <c r="AP54" s="286">
        <v>4</v>
      </c>
      <c r="AQ54" s="286">
        <v>5</v>
      </c>
      <c r="AR54" s="286">
        <v>5</v>
      </c>
      <c r="AS54" s="286">
        <v>5</v>
      </c>
      <c r="AT54" s="286">
        <v>5</v>
      </c>
      <c r="AU54" s="286">
        <v>5</v>
      </c>
      <c r="AV54" s="286">
        <v>5</v>
      </c>
      <c r="AW54" s="286">
        <v>5</v>
      </c>
      <c r="AX54" s="286">
        <v>5</v>
      </c>
      <c r="AY54" s="286">
        <v>0</v>
      </c>
      <c r="AZ54" s="286">
        <v>5</v>
      </c>
      <c r="BA54" s="286">
        <v>5</v>
      </c>
      <c r="BB54" s="286">
        <v>5</v>
      </c>
      <c r="BC54" s="286">
        <v>5</v>
      </c>
      <c r="BD54" s="286">
        <v>5</v>
      </c>
      <c r="BE54" s="286">
        <v>5</v>
      </c>
      <c r="BF54" s="286">
        <v>5</v>
      </c>
      <c r="BG54" s="286">
        <v>5</v>
      </c>
      <c r="BH54" s="286">
        <v>2</v>
      </c>
      <c r="BI54" s="286">
        <v>3</v>
      </c>
      <c r="BJ54" s="286">
        <v>4</v>
      </c>
      <c r="BK54" s="286">
        <v>2</v>
      </c>
      <c r="BL54" s="286">
        <v>2</v>
      </c>
      <c r="BM54" s="286">
        <v>5</v>
      </c>
      <c r="BN54" s="286">
        <v>5</v>
      </c>
      <c r="BO54" s="286">
        <v>5</v>
      </c>
      <c r="BP54" s="286">
        <v>2</v>
      </c>
      <c r="BQ54" s="286">
        <v>5</v>
      </c>
      <c r="BR54" s="286">
        <v>4</v>
      </c>
      <c r="BS54" s="286">
        <v>4</v>
      </c>
      <c r="BT54" s="286">
        <v>4</v>
      </c>
      <c r="BU54" s="286">
        <v>3</v>
      </c>
      <c r="BV54" s="286">
        <v>4</v>
      </c>
      <c r="BW54" s="286">
        <v>1</v>
      </c>
      <c r="BX54" s="287">
        <v>3</v>
      </c>
    </row>
    <row r="55" spans="1:76" s="245" customFormat="1" ht="12.75" customHeight="1" x14ac:dyDescent="0.2">
      <c r="A55" s="288"/>
      <c r="B55" s="450" t="s">
        <v>149</v>
      </c>
      <c r="C55" s="250">
        <v>1</v>
      </c>
      <c r="D55" s="289">
        <v>1</v>
      </c>
      <c r="E55" s="289">
        <v>0</v>
      </c>
      <c r="F55" s="289">
        <v>1</v>
      </c>
      <c r="G55" s="289">
        <v>1</v>
      </c>
      <c r="H55" s="289">
        <v>1</v>
      </c>
      <c r="I55" s="289">
        <v>1</v>
      </c>
      <c r="J55" s="289">
        <v>1</v>
      </c>
      <c r="K55" s="289">
        <v>1</v>
      </c>
      <c r="L55" s="289">
        <v>1</v>
      </c>
      <c r="M55" s="289">
        <v>1</v>
      </c>
      <c r="N55" s="289">
        <v>1</v>
      </c>
      <c r="O55" s="289">
        <v>1</v>
      </c>
      <c r="P55" s="289">
        <v>1</v>
      </c>
      <c r="Q55" s="289">
        <v>1</v>
      </c>
      <c r="R55" s="289">
        <v>1</v>
      </c>
      <c r="S55" s="289">
        <v>1</v>
      </c>
      <c r="T55" s="289">
        <v>1</v>
      </c>
      <c r="U55" s="289">
        <v>1</v>
      </c>
      <c r="V55" s="289">
        <v>0.4</v>
      </c>
      <c r="W55" s="289">
        <v>0.4</v>
      </c>
      <c r="X55" s="289">
        <v>0.8</v>
      </c>
      <c r="Y55" s="289">
        <v>0</v>
      </c>
      <c r="Z55" s="289">
        <v>0</v>
      </c>
      <c r="AA55" s="289">
        <v>0</v>
      </c>
      <c r="AB55" s="289">
        <v>0</v>
      </c>
      <c r="AC55" s="289">
        <v>0</v>
      </c>
      <c r="AD55" s="289">
        <v>0</v>
      </c>
      <c r="AE55" s="289">
        <v>0</v>
      </c>
      <c r="AF55" s="289">
        <v>0</v>
      </c>
      <c r="AG55" s="289">
        <v>0</v>
      </c>
      <c r="AH55" s="289">
        <v>0</v>
      </c>
      <c r="AI55" s="289">
        <v>0</v>
      </c>
      <c r="AJ55" s="289">
        <v>0</v>
      </c>
      <c r="AK55" s="289">
        <v>1</v>
      </c>
      <c r="AL55" s="289">
        <v>1</v>
      </c>
      <c r="AM55" s="289">
        <v>1</v>
      </c>
      <c r="AN55" s="289">
        <v>1</v>
      </c>
      <c r="AO55" s="289">
        <v>1</v>
      </c>
      <c r="AP55" s="289">
        <v>0.8</v>
      </c>
      <c r="AQ55" s="289">
        <v>1</v>
      </c>
      <c r="AR55" s="289">
        <v>1</v>
      </c>
      <c r="AS55" s="289">
        <v>1</v>
      </c>
      <c r="AT55" s="289">
        <v>1</v>
      </c>
      <c r="AU55" s="289">
        <v>1</v>
      </c>
      <c r="AV55" s="289">
        <v>1</v>
      </c>
      <c r="AW55" s="289">
        <v>1</v>
      </c>
      <c r="AX55" s="289">
        <v>1</v>
      </c>
      <c r="AY55" s="289">
        <v>0</v>
      </c>
      <c r="AZ55" s="289">
        <v>1</v>
      </c>
      <c r="BA55" s="289">
        <v>1</v>
      </c>
      <c r="BB55" s="289">
        <v>1</v>
      </c>
      <c r="BC55" s="289">
        <v>1</v>
      </c>
      <c r="BD55" s="289">
        <v>1</v>
      </c>
      <c r="BE55" s="289">
        <v>1</v>
      </c>
      <c r="BF55" s="289">
        <v>1</v>
      </c>
      <c r="BG55" s="289">
        <v>1</v>
      </c>
      <c r="BH55" s="289">
        <v>0.4</v>
      </c>
      <c r="BI55" s="289">
        <v>0.6</v>
      </c>
      <c r="BJ55" s="289">
        <v>0.8</v>
      </c>
      <c r="BK55" s="289">
        <v>0.4</v>
      </c>
      <c r="BL55" s="289">
        <v>0.4</v>
      </c>
      <c r="BM55" s="289">
        <v>1</v>
      </c>
      <c r="BN55" s="289">
        <v>1</v>
      </c>
      <c r="BO55" s="289">
        <v>1</v>
      </c>
      <c r="BP55" s="289">
        <v>0.4</v>
      </c>
      <c r="BQ55" s="289">
        <v>1</v>
      </c>
      <c r="BR55" s="289">
        <v>0.8</v>
      </c>
      <c r="BS55" s="289">
        <v>0.8</v>
      </c>
      <c r="BT55" s="289">
        <v>0.8</v>
      </c>
      <c r="BU55" s="289">
        <v>0.6</v>
      </c>
      <c r="BV55" s="289">
        <v>0.8</v>
      </c>
      <c r="BW55" s="289">
        <v>0.2</v>
      </c>
      <c r="BX55" s="290">
        <v>0.6</v>
      </c>
    </row>
    <row r="56" spans="1:76" s="312" customFormat="1" ht="12.75" customHeight="1" x14ac:dyDescent="0.2">
      <c r="A56" s="306" t="s">
        <v>368</v>
      </c>
      <c r="B56" s="307" t="s">
        <v>416</v>
      </c>
      <c r="C56" s="308"/>
      <c r="D56" s="309"/>
      <c r="E56" s="309"/>
      <c r="F56" s="309"/>
      <c r="G56" s="309"/>
      <c r="H56" s="309"/>
      <c r="I56" s="309"/>
      <c r="J56" s="309"/>
      <c r="K56" s="309"/>
      <c r="L56" s="309"/>
      <c r="M56" s="309"/>
      <c r="N56" s="309"/>
      <c r="O56" s="309"/>
      <c r="P56" s="309"/>
      <c r="Q56" s="309"/>
      <c r="R56" s="309"/>
      <c r="S56" s="309"/>
      <c r="T56" s="309"/>
      <c r="U56" s="309"/>
      <c r="V56" s="309"/>
      <c r="W56" s="309"/>
      <c r="X56" s="309"/>
      <c r="Y56" s="310">
        <v>7961689</v>
      </c>
      <c r="Z56" s="310">
        <v>5980908</v>
      </c>
      <c r="AA56" s="310">
        <v>1980781</v>
      </c>
      <c r="AB56" s="309"/>
      <c r="AC56" s="309"/>
      <c r="AD56" s="309"/>
      <c r="AE56" s="309"/>
      <c r="AF56" s="309"/>
      <c r="AG56" s="309"/>
      <c r="AH56" s="309"/>
      <c r="AI56" s="309"/>
      <c r="AJ56" s="309"/>
      <c r="AK56" s="309"/>
      <c r="AL56" s="309"/>
      <c r="AM56" s="309"/>
      <c r="AN56" s="309"/>
      <c r="AO56" s="309"/>
      <c r="AP56" s="309"/>
      <c r="AQ56" s="309"/>
      <c r="AR56" s="309"/>
      <c r="AS56" s="309"/>
      <c r="AT56" s="310"/>
      <c r="AU56" s="310"/>
      <c r="AV56" s="310"/>
      <c r="AW56" s="309"/>
      <c r="AX56" s="309"/>
      <c r="AY56" s="309"/>
      <c r="AZ56" s="309"/>
      <c r="BA56" s="309"/>
      <c r="BB56" s="309"/>
      <c r="BC56" s="309"/>
      <c r="BD56" s="309"/>
      <c r="BE56" s="309"/>
      <c r="BF56" s="309"/>
      <c r="BG56" s="309"/>
      <c r="BH56" s="309"/>
      <c r="BI56" s="309"/>
      <c r="BJ56" s="309"/>
      <c r="BK56" s="309"/>
      <c r="BL56" s="309"/>
      <c r="BM56" s="309"/>
      <c r="BN56" s="309"/>
      <c r="BO56" s="309"/>
      <c r="BP56" s="309"/>
      <c r="BQ56" s="309"/>
      <c r="BR56" s="309"/>
      <c r="BS56" s="309"/>
      <c r="BT56" s="309"/>
      <c r="BU56" s="309"/>
      <c r="BV56" s="309"/>
      <c r="BW56" s="309"/>
      <c r="BX56" s="311"/>
    </row>
    <row r="57" spans="1:76" s="245" customFormat="1" ht="12.75" customHeight="1" x14ac:dyDescent="0.2">
      <c r="A57" s="301" t="s">
        <v>329</v>
      </c>
      <c r="B57" s="467" t="s">
        <v>517</v>
      </c>
      <c r="C57" s="468"/>
      <c r="D57" s="293">
        <v>1086</v>
      </c>
      <c r="E57" s="293" t="s">
        <v>301</v>
      </c>
      <c r="F57" s="293">
        <v>10</v>
      </c>
      <c r="G57" s="293">
        <v>0</v>
      </c>
      <c r="H57" s="293">
        <v>2</v>
      </c>
      <c r="I57" s="293">
        <v>8</v>
      </c>
      <c r="J57" s="294">
        <v>2.2999999999999998</v>
      </c>
      <c r="K57" s="294">
        <v>2.2999999999999998</v>
      </c>
      <c r="L57" s="294">
        <v>0</v>
      </c>
      <c r="M57" s="294">
        <v>0</v>
      </c>
      <c r="N57" s="293">
        <v>1</v>
      </c>
      <c r="O57" s="293">
        <v>317</v>
      </c>
      <c r="P57" s="293">
        <v>300</v>
      </c>
      <c r="Q57" s="293">
        <v>104</v>
      </c>
      <c r="R57" s="293">
        <v>6</v>
      </c>
      <c r="S57" s="294">
        <v>203</v>
      </c>
      <c r="T57" s="294">
        <v>50</v>
      </c>
      <c r="U57" s="293">
        <v>16000</v>
      </c>
      <c r="V57" s="293" t="s">
        <v>301</v>
      </c>
      <c r="W57" s="293">
        <v>17581</v>
      </c>
      <c r="X57" s="293" t="s">
        <v>301</v>
      </c>
      <c r="Y57" s="293"/>
      <c r="Z57" s="293"/>
      <c r="AA57" s="293"/>
      <c r="AB57" s="293"/>
      <c r="AC57" s="293"/>
      <c r="AD57" s="293"/>
      <c r="AE57" s="295"/>
      <c r="AF57" s="295"/>
      <c r="AG57" s="295" t="s">
        <v>301</v>
      </c>
      <c r="AH57" s="295" t="s">
        <v>301</v>
      </c>
      <c r="AI57" s="295" t="s">
        <v>301</v>
      </c>
      <c r="AJ57" s="295" t="s">
        <v>301</v>
      </c>
      <c r="AK57" s="295">
        <v>33581</v>
      </c>
      <c r="AL57" s="295">
        <v>32969</v>
      </c>
      <c r="AM57" s="295">
        <v>0</v>
      </c>
      <c r="AN57" s="296">
        <v>0</v>
      </c>
      <c r="AO57" s="296">
        <v>0</v>
      </c>
      <c r="AP57" s="295">
        <v>0</v>
      </c>
      <c r="AQ57" s="295">
        <v>0</v>
      </c>
      <c r="AR57" s="295">
        <v>612</v>
      </c>
      <c r="AS57" s="295">
        <v>0</v>
      </c>
      <c r="AT57" s="449">
        <v>28224</v>
      </c>
      <c r="AU57" s="449">
        <v>27001</v>
      </c>
      <c r="AV57" s="449">
        <v>62</v>
      </c>
      <c r="AW57" s="449">
        <v>26583</v>
      </c>
      <c r="AX57" s="449">
        <v>993833</v>
      </c>
      <c r="AY57" s="295" t="s">
        <v>301</v>
      </c>
      <c r="AZ57" s="295">
        <v>434</v>
      </c>
      <c r="BA57" s="295">
        <v>434</v>
      </c>
      <c r="BB57" s="295">
        <v>0</v>
      </c>
      <c r="BC57" s="295">
        <v>0</v>
      </c>
      <c r="BD57" s="295">
        <v>0</v>
      </c>
      <c r="BE57" s="295">
        <v>0</v>
      </c>
      <c r="BF57" s="295">
        <v>0</v>
      </c>
      <c r="BG57" s="295">
        <v>0</v>
      </c>
      <c r="BH57" s="295" t="s">
        <v>301</v>
      </c>
      <c r="BI57" s="295" t="s">
        <v>301</v>
      </c>
      <c r="BJ57" s="295" t="s">
        <v>301</v>
      </c>
      <c r="BK57" s="295" t="s">
        <v>301</v>
      </c>
      <c r="BL57" s="295" t="s">
        <v>301</v>
      </c>
      <c r="BM57" s="295">
        <v>14628</v>
      </c>
      <c r="BN57" s="295">
        <v>637</v>
      </c>
      <c r="BO57" s="295" t="s">
        <v>301</v>
      </c>
      <c r="BP57" s="295" t="s">
        <v>301</v>
      </c>
      <c r="BQ57" s="295">
        <v>0</v>
      </c>
      <c r="BR57" s="295">
        <v>0</v>
      </c>
      <c r="BS57" s="295">
        <v>0</v>
      </c>
      <c r="BT57" s="295">
        <v>0</v>
      </c>
      <c r="BU57" s="295">
        <v>0</v>
      </c>
      <c r="BV57" s="295">
        <v>0</v>
      </c>
      <c r="BW57" s="295" t="s">
        <v>301</v>
      </c>
      <c r="BX57" s="297" t="s">
        <v>301</v>
      </c>
    </row>
    <row r="58" spans="1:76" s="245" customFormat="1" ht="12.75" customHeight="1" x14ac:dyDescent="0.2">
      <c r="A58" s="301" t="s">
        <v>331</v>
      </c>
      <c r="B58" s="302" t="s">
        <v>444</v>
      </c>
      <c r="C58" s="303"/>
      <c r="D58" s="293">
        <v>1574</v>
      </c>
      <c r="E58" s="293">
        <v>27263</v>
      </c>
      <c r="F58" s="293">
        <v>8</v>
      </c>
      <c r="G58" s="293">
        <v>3</v>
      </c>
      <c r="H58" s="293">
        <v>3</v>
      </c>
      <c r="I58" s="293">
        <v>2</v>
      </c>
      <c r="J58" s="294">
        <v>5.3</v>
      </c>
      <c r="K58" s="294">
        <v>3.7</v>
      </c>
      <c r="L58" s="294">
        <v>0.9</v>
      </c>
      <c r="M58" s="294">
        <v>0.7</v>
      </c>
      <c r="N58" s="293">
        <v>1</v>
      </c>
      <c r="O58" s="293">
        <v>608</v>
      </c>
      <c r="P58" s="293">
        <v>352</v>
      </c>
      <c r="Q58" s="293">
        <v>67</v>
      </c>
      <c r="R58" s="293">
        <v>18</v>
      </c>
      <c r="S58" s="294">
        <v>210</v>
      </c>
      <c r="T58" s="294">
        <v>40</v>
      </c>
      <c r="U58" s="293">
        <v>25105</v>
      </c>
      <c r="V58" s="293">
        <v>302</v>
      </c>
      <c r="W58" s="293">
        <v>0</v>
      </c>
      <c r="X58" s="293">
        <v>15718</v>
      </c>
      <c r="Y58" s="293"/>
      <c r="Z58" s="293"/>
      <c r="AA58" s="293"/>
      <c r="AB58" s="293"/>
      <c r="AC58" s="293"/>
      <c r="AD58" s="293"/>
      <c r="AE58" s="295"/>
      <c r="AF58" s="295"/>
      <c r="AG58" s="295">
        <v>88300</v>
      </c>
      <c r="AH58" s="295" t="s">
        <v>301</v>
      </c>
      <c r="AI58" s="295" t="s">
        <v>301</v>
      </c>
      <c r="AJ58" s="295" t="s">
        <v>301</v>
      </c>
      <c r="AK58" s="295">
        <v>41023</v>
      </c>
      <c r="AL58" s="295">
        <v>34425</v>
      </c>
      <c r="AM58" s="295">
        <v>1622</v>
      </c>
      <c r="AN58" s="296" t="s">
        <v>301</v>
      </c>
      <c r="AO58" s="296">
        <v>0</v>
      </c>
      <c r="AP58" s="295">
        <v>0</v>
      </c>
      <c r="AQ58" s="295">
        <v>0</v>
      </c>
      <c r="AR58" s="295">
        <v>4976</v>
      </c>
      <c r="AS58" s="295">
        <v>0</v>
      </c>
      <c r="AT58" s="449">
        <v>28224</v>
      </c>
      <c r="AU58" s="449">
        <v>27001</v>
      </c>
      <c r="AV58" s="449">
        <v>62</v>
      </c>
      <c r="AW58" s="449">
        <v>26583</v>
      </c>
      <c r="AX58" s="449">
        <v>993833</v>
      </c>
      <c r="AY58" s="295" t="s">
        <v>301</v>
      </c>
      <c r="AZ58" s="295">
        <v>1500</v>
      </c>
      <c r="BA58" s="295">
        <v>1146</v>
      </c>
      <c r="BB58" s="295">
        <v>130</v>
      </c>
      <c r="BC58" s="295">
        <v>0</v>
      </c>
      <c r="BD58" s="295">
        <v>0</v>
      </c>
      <c r="BE58" s="295">
        <v>0</v>
      </c>
      <c r="BF58" s="295">
        <v>224</v>
      </c>
      <c r="BG58" s="295">
        <v>0</v>
      </c>
      <c r="BH58" s="295">
        <v>841</v>
      </c>
      <c r="BI58" s="295">
        <v>1</v>
      </c>
      <c r="BJ58" s="295">
        <v>62</v>
      </c>
      <c r="BK58" s="295">
        <v>42</v>
      </c>
      <c r="BL58" s="295">
        <v>935</v>
      </c>
      <c r="BM58" s="295">
        <v>16773</v>
      </c>
      <c r="BN58" s="295">
        <v>308</v>
      </c>
      <c r="BO58" s="295" t="s">
        <v>301</v>
      </c>
      <c r="BP58" s="295" t="s">
        <v>301</v>
      </c>
      <c r="BQ58" s="295">
        <v>0</v>
      </c>
      <c r="BR58" s="295" t="s">
        <v>301</v>
      </c>
      <c r="BS58" s="295" t="s">
        <v>301</v>
      </c>
      <c r="BT58" s="295" t="s">
        <v>301</v>
      </c>
      <c r="BU58" s="295" t="s">
        <v>301</v>
      </c>
      <c r="BV58" s="295">
        <v>13532</v>
      </c>
      <c r="BW58" s="295" t="s">
        <v>301</v>
      </c>
      <c r="BX58" s="297" t="s">
        <v>301</v>
      </c>
    </row>
    <row r="59" spans="1:76" s="245" customFormat="1" ht="12.75" customHeight="1" x14ac:dyDescent="0.2">
      <c r="A59" s="301" t="s">
        <v>332</v>
      </c>
      <c r="B59" s="302" t="s">
        <v>445</v>
      </c>
      <c r="C59" s="303"/>
      <c r="D59" s="293">
        <v>1449</v>
      </c>
      <c r="E59" s="293" t="s">
        <v>301</v>
      </c>
      <c r="F59" s="293">
        <v>9</v>
      </c>
      <c r="G59" s="293">
        <v>0</v>
      </c>
      <c r="H59" s="293">
        <v>5</v>
      </c>
      <c r="I59" s="293">
        <v>4</v>
      </c>
      <c r="J59" s="294">
        <v>3.8</v>
      </c>
      <c r="K59" s="294">
        <v>3.6</v>
      </c>
      <c r="L59" s="294">
        <v>0.2</v>
      </c>
      <c r="M59" s="294">
        <v>0</v>
      </c>
      <c r="N59" s="293">
        <v>1</v>
      </c>
      <c r="O59" s="293">
        <v>567</v>
      </c>
      <c r="P59" s="293">
        <v>500</v>
      </c>
      <c r="Q59" s="293">
        <v>136</v>
      </c>
      <c r="R59" s="293">
        <v>56</v>
      </c>
      <c r="S59" s="294">
        <v>225</v>
      </c>
      <c r="T59" s="294">
        <v>81</v>
      </c>
      <c r="U59" s="293">
        <v>15915</v>
      </c>
      <c r="V59" s="293">
        <v>794</v>
      </c>
      <c r="W59" s="293">
        <v>0</v>
      </c>
      <c r="X59" s="293">
        <v>600</v>
      </c>
      <c r="Y59" s="293"/>
      <c r="Z59" s="293"/>
      <c r="AA59" s="293"/>
      <c r="AB59" s="293"/>
      <c r="AC59" s="293"/>
      <c r="AD59" s="293"/>
      <c r="AE59" s="295"/>
      <c r="AF59" s="295"/>
      <c r="AG59" s="295" t="s">
        <v>301</v>
      </c>
      <c r="AH59" s="295" t="s">
        <v>301</v>
      </c>
      <c r="AI59" s="295" t="s">
        <v>301</v>
      </c>
      <c r="AJ59" s="295">
        <v>1846</v>
      </c>
      <c r="AK59" s="295">
        <v>15915</v>
      </c>
      <c r="AL59" s="295">
        <v>14983</v>
      </c>
      <c r="AM59" s="295">
        <v>0</v>
      </c>
      <c r="AN59" s="296">
        <v>0</v>
      </c>
      <c r="AO59" s="296">
        <v>0</v>
      </c>
      <c r="AP59" s="295">
        <v>0</v>
      </c>
      <c r="AQ59" s="295">
        <v>0</v>
      </c>
      <c r="AR59" s="295">
        <v>932</v>
      </c>
      <c r="AS59" s="295">
        <v>0</v>
      </c>
      <c r="AT59" s="449">
        <f>17000+28224</f>
        <v>45224</v>
      </c>
      <c r="AU59" s="449">
        <f>154+27001</f>
        <v>27155</v>
      </c>
      <c r="AV59" s="449">
        <v>68</v>
      </c>
      <c r="AW59" s="449">
        <f>1843+26583</f>
        <v>28426</v>
      </c>
      <c r="AX59" s="449">
        <v>993833</v>
      </c>
      <c r="AY59" s="295">
        <v>0</v>
      </c>
      <c r="AZ59" s="295">
        <v>726</v>
      </c>
      <c r="BA59" s="295">
        <v>706</v>
      </c>
      <c r="BB59" s="295">
        <v>0</v>
      </c>
      <c r="BC59" s="295">
        <v>0</v>
      </c>
      <c r="BD59" s="295">
        <v>0</v>
      </c>
      <c r="BE59" s="295">
        <v>0</v>
      </c>
      <c r="BF59" s="295">
        <v>20</v>
      </c>
      <c r="BG59" s="295">
        <v>0</v>
      </c>
      <c r="BH59" s="295">
        <v>200</v>
      </c>
      <c r="BI59" s="295">
        <v>18</v>
      </c>
      <c r="BJ59" s="295">
        <v>113</v>
      </c>
      <c r="BK59" s="295">
        <v>178</v>
      </c>
      <c r="BL59" s="295">
        <v>1627</v>
      </c>
      <c r="BM59" s="295">
        <v>13015</v>
      </c>
      <c r="BN59" s="295">
        <v>168</v>
      </c>
      <c r="BO59" s="295">
        <v>32</v>
      </c>
      <c r="BP59" s="295">
        <v>825</v>
      </c>
      <c r="BQ59" s="295">
        <v>0</v>
      </c>
      <c r="BR59" s="295">
        <v>0</v>
      </c>
      <c r="BS59" s="295">
        <v>0</v>
      </c>
      <c r="BT59" s="295">
        <v>0</v>
      </c>
      <c r="BU59" s="295">
        <v>0</v>
      </c>
      <c r="BV59" s="295">
        <v>0</v>
      </c>
      <c r="BW59" s="295">
        <v>400</v>
      </c>
      <c r="BX59" s="297" t="s">
        <v>301</v>
      </c>
    </row>
    <row r="60" spans="1:76" s="245" customFormat="1" ht="12.75" customHeight="1" x14ac:dyDescent="0.2">
      <c r="A60" s="301" t="s">
        <v>333</v>
      </c>
      <c r="B60" s="302" t="s">
        <v>198</v>
      </c>
      <c r="C60" s="303"/>
      <c r="D60" s="293">
        <v>1194</v>
      </c>
      <c r="E60" s="293" t="s">
        <v>301</v>
      </c>
      <c r="F60" s="293">
        <v>7</v>
      </c>
      <c r="G60" s="293">
        <v>1</v>
      </c>
      <c r="H60" s="293">
        <v>4</v>
      </c>
      <c r="I60" s="293">
        <v>2</v>
      </c>
      <c r="J60" s="294">
        <v>4.4000000000000004</v>
      </c>
      <c r="K60" s="294">
        <v>4.4000000000000004</v>
      </c>
      <c r="L60" s="294" t="s">
        <v>301</v>
      </c>
      <c r="M60" s="294">
        <v>0</v>
      </c>
      <c r="N60" s="293">
        <v>1</v>
      </c>
      <c r="O60" s="293">
        <v>804</v>
      </c>
      <c r="P60" s="293">
        <v>695</v>
      </c>
      <c r="Q60" s="293">
        <v>110</v>
      </c>
      <c r="R60" s="293">
        <v>23</v>
      </c>
      <c r="S60" s="294">
        <v>225</v>
      </c>
      <c r="T60" s="294">
        <v>50</v>
      </c>
      <c r="U60" s="293">
        <v>32332</v>
      </c>
      <c r="V60" s="293">
        <v>540</v>
      </c>
      <c r="W60" s="293">
        <v>0</v>
      </c>
      <c r="X60" s="293">
        <v>6000</v>
      </c>
      <c r="Y60" s="293"/>
      <c r="Z60" s="293"/>
      <c r="AA60" s="293"/>
      <c r="AB60" s="293"/>
      <c r="AC60" s="293"/>
      <c r="AD60" s="293"/>
      <c r="AE60" s="295"/>
      <c r="AF60" s="295"/>
      <c r="AG60" s="295" t="s">
        <v>301</v>
      </c>
      <c r="AH60" s="295" t="s">
        <v>301</v>
      </c>
      <c r="AI60" s="295" t="s">
        <v>301</v>
      </c>
      <c r="AJ60" s="295" t="s">
        <v>301</v>
      </c>
      <c r="AK60" s="295">
        <v>46773</v>
      </c>
      <c r="AL60" s="295">
        <v>45907</v>
      </c>
      <c r="AM60" s="295">
        <v>0</v>
      </c>
      <c r="AN60" s="296">
        <v>0</v>
      </c>
      <c r="AO60" s="296">
        <v>0</v>
      </c>
      <c r="AP60" s="295">
        <v>0</v>
      </c>
      <c r="AQ60" s="295">
        <v>0</v>
      </c>
      <c r="AR60" s="295">
        <v>631</v>
      </c>
      <c r="AS60" s="295">
        <v>235</v>
      </c>
      <c r="AT60" s="449">
        <f>147+28224</f>
        <v>28371</v>
      </c>
      <c r="AU60" s="449">
        <f>147+27001</f>
        <v>27148</v>
      </c>
      <c r="AV60" s="449">
        <v>68</v>
      </c>
      <c r="AW60" s="449">
        <f>19238+26583</f>
        <v>45821</v>
      </c>
      <c r="AX60" s="449">
        <v>993833</v>
      </c>
      <c r="AY60" s="295">
        <v>0</v>
      </c>
      <c r="AZ60" s="295">
        <v>2252</v>
      </c>
      <c r="BA60" s="295">
        <v>1715</v>
      </c>
      <c r="BB60" s="295">
        <v>0</v>
      </c>
      <c r="BC60" s="295">
        <v>0</v>
      </c>
      <c r="BD60" s="295">
        <v>0</v>
      </c>
      <c r="BE60" s="295">
        <v>0</v>
      </c>
      <c r="BF60" s="295">
        <v>80</v>
      </c>
      <c r="BG60" s="295">
        <v>457</v>
      </c>
      <c r="BH60" s="295">
        <v>1049</v>
      </c>
      <c r="BI60" s="295">
        <v>6</v>
      </c>
      <c r="BJ60" s="295">
        <v>64</v>
      </c>
      <c r="BK60" s="295">
        <v>102</v>
      </c>
      <c r="BL60" s="295">
        <v>1315</v>
      </c>
      <c r="BM60" s="295">
        <v>14525</v>
      </c>
      <c r="BN60" s="295">
        <v>71</v>
      </c>
      <c r="BO60" s="295">
        <v>131</v>
      </c>
      <c r="BP60" s="295">
        <v>55</v>
      </c>
      <c r="BQ60" s="295">
        <v>0</v>
      </c>
      <c r="BR60" s="295">
        <v>0</v>
      </c>
      <c r="BS60" s="295">
        <v>0</v>
      </c>
      <c r="BT60" s="295">
        <v>0</v>
      </c>
      <c r="BU60" s="295">
        <v>0</v>
      </c>
      <c r="BV60" s="295">
        <v>0</v>
      </c>
      <c r="BW60" s="295">
        <v>1109</v>
      </c>
      <c r="BX60" s="297">
        <v>30796</v>
      </c>
    </row>
    <row r="61" spans="1:76" s="245" customFormat="1" ht="12.75" customHeight="1" x14ac:dyDescent="0.2">
      <c r="A61" s="301" t="s">
        <v>334</v>
      </c>
      <c r="B61" s="302" t="s">
        <v>446</v>
      </c>
      <c r="C61" s="303"/>
      <c r="D61" s="293">
        <v>2001</v>
      </c>
      <c r="E61" s="293" t="s">
        <v>301</v>
      </c>
      <c r="F61" s="293">
        <v>14</v>
      </c>
      <c r="G61" s="293">
        <v>2</v>
      </c>
      <c r="H61" s="293">
        <v>3</v>
      </c>
      <c r="I61" s="293">
        <v>9</v>
      </c>
      <c r="J61" s="294">
        <v>4.55</v>
      </c>
      <c r="K61" s="294">
        <v>3.7</v>
      </c>
      <c r="L61" s="294">
        <v>0.85</v>
      </c>
      <c r="M61" s="294">
        <v>0</v>
      </c>
      <c r="N61" s="293">
        <v>1</v>
      </c>
      <c r="O61" s="293">
        <v>288</v>
      </c>
      <c r="P61" s="293">
        <v>218</v>
      </c>
      <c r="Q61" s="293">
        <v>76</v>
      </c>
      <c r="R61" s="293">
        <v>34</v>
      </c>
      <c r="S61" s="294">
        <v>270</v>
      </c>
      <c r="T61" s="294">
        <v>68.25</v>
      </c>
      <c r="U61" s="293">
        <v>14574</v>
      </c>
      <c r="V61" s="293">
        <v>1957</v>
      </c>
      <c r="W61" s="293">
        <v>0</v>
      </c>
      <c r="X61" s="293">
        <v>9032</v>
      </c>
      <c r="Y61" s="293"/>
      <c r="Z61" s="293"/>
      <c r="AA61" s="293"/>
      <c r="AB61" s="293"/>
      <c r="AC61" s="293"/>
      <c r="AD61" s="293"/>
      <c r="AE61" s="295"/>
      <c r="AF61" s="295"/>
      <c r="AG61" s="295" t="s">
        <v>301</v>
      </c>
      <c r="AH61" s="295" t="s">
        <v>301</v>
      </c>
      <c r="AI61" s="295" t="s">
        <v>301</v>
      </c>
      <c r="AJ61" s="295" t="s">
        <v>301</v>
      </c>
      <c r="AK61" s="295">
        <v>43810</v>
      </c>
      <c r="AL61" s="295">
        <v>22288</v>
      </c>
      <c r="AM61" s="295">
        <v>0</v>
      </c>
      <c r="AN61" s="296">
        <v>0</v>
      </c>
      <c r="AO61" s="296">
        <v>0</v>
      </c>
      <c r="AP61" s="295">
        <v>0</v>
      </c>
      <c r="AQ61" s="295">
        <v>0</v>
      </c>
      <c r="AR61" s="295">
        <v>1281</v>
      </c>
      <c r="AS61" s="295">
        <v>20241</v>
      </c>
      <c r="AT61" s="449">
        <v>39742</v>
      </c>
      <c r="AU61" s="449">
        <f>232+27001</f>
        <v>27233</v>
      </c>
      <c r="AV61" s="449">
        <f>14+62</f>
        <v>76</v>
      </c>
      <c r="AW61" s="449">
        <f>4938+26583</f>
        <v>31521</v>
      </c>
      <c r="AX61" s="449">
        <v>993833</v>
      </c>
      <c r="AY61" s="295">
        <v>0</v>
      </c>
      <c r="AZ61" s="295">
        <v>1620</v>
      </c>
      <c r="BA61" s="295">
        <v>870</v>
      </c>
      <c r="BB61" s="295">
        <v>0</v>
      </c>
      <c r="BC61" s="295">
        <v>0</v>
      </c>
      <c r="BD61" s="295">
        <v>0</v>
      </c>
      <c r="BE61" s="295">
        <v>0</v>
      </c>
      <c r="BF61" s="295">
        <v>106</v>
      </c>
      <c r="BG61" s="295">
        <v>644</v>
      </c>
      <c r="BH61" s="295">
        <v>886</v>
      </c>
      <c r="BI61" s="295">
        <v>1</v>
      </c>
      <c r="BJ61" s="295">
        <v>148</v>
      </c>
      <c r="BK61" s="295">
        <v>237</v>
      </c>
      <c r="BL61" s="295">
        <v>1245</v>
      </c>
      <c r="BM61" s="295">
        <v>9445</v>
      </c>
      <c r="BN61" s="295">
        <v>70</v>
      </c>
      <c r="BO61" s="295">
        <v>24</v>
      </c>
      <c r="BP61" s="295">
        <v>59</v>
      </c>
      <c r="BQ61" s="295">
        <v>0</v>
      </c>
      <c r="BR61" s="295">
        <v>0</v>
      </c>
      <c r="BS61" s="295">
        <v>0</v>
      </c>
      <c r="BT61" s="295">
        <v>0</v>
      </c>
      <c r="BU61" s="295">
        <v>0</v>
      </c>
      <c r="BV61" s="295" t="s">
        <v>301</v>
      </c>
      <c r="BW61" s="295" t="s">
        <v>301</v>
      </c>
      <c r="BX61" s="297">
        <v>12621</v>
      </c>
    </row>
    <row r="62" spans="1:76" s="245" customFormat="1" ht="12.75" customHeight="1" x14ac:dyDescent="0.2">
      <c r="A62" s="301" t="s">
        <v>335</v>
      </c>
      <c r="B62" s="302" t="s">
        <v>447</v>
      </c>
      <c r="C62" s="303"/>
      <c r="D62" s="293">
        <v>862</v>
      </c>
      <c r="E62" s="293">
        <v>10531</v>
      </c>
      <c r="F62" s="293">
        <v>5</v>
      </c>
      <c r="G62" s="293">
        <v>0</v>
      </c>
      <c r="H62" s="293">
        <v>5</v>
      </c>
      <c r="I62" s="293">
        <v>0</v>
      </c>
      <c r="J62" s="294">
        <v>3.15</v>
      </c>
      <c r="K62" s="294">
        <v>3.15</v>
      </c>
      <c r="L62" s="294">
        <v>0</v>
      </c>
      <c r="M62" s="294">
        <v>0</v>
      </c>
      <c r="N62" s="293">
        <v>1</v>
      </c>
      <c r="O62" s="293">
        <v>227</v>
      </c>
      <c r="P62" s="293">
        <v>160</v>
      </c>
      <c r="Q62" s="293">
        <v>54</v>
      </c>
      <c r="R62" s="293">
        <v>10</v>
      </c>
      <c r="S62" s="294">
        <v>240</v>
      </c>
      <c r="T62" s="294">
        <v>51</v>
      </c>
      <c r="U62" s="293">
        <v>12215</v>
      </c>
      <c r="V62" s="293">
        <v>145</v>
      </c>
      <c r="W62" s="293">
        <v>0</v>
      </c>
      <c r="X62" s="293">
        <v>770</v>
      </c>
      <c r="Y62" s="293"/>
      <c r="Z62" s="293"/>
      <c r="AA62" s="293"/>
      <c r="AB62" s="293"/>
      <c r="AC62" s="293"/>
      <c r="AD62" s="293"/>
      <c r="AE62" s="295"/>
      <c r="AF62" s="295"/>
      <c r="AG62" s="295" t="s">
        <v>301</v>
      </c>
      <c r="AH62" s="295" t="s">
        <v>301</v>
      </c>
      <c r="AI62" s="295" t="s">
        <v>301</v>
      </c>
      <c r="AJ62" s="295" t="s">
        <v>301</v>
      </c>
      <c r="AK62" s="295">
        <v>12152</v>
      </c>
      <c r="AL62" s="295">
        <v>11528</v>
      </c>
      <c r="AM62" s="295">
        <v>0</v>
      </c>
      <c r="AN62" s="296">
        <v>0</v>
      </c>
      <c r="AO62" s="296">
        <v>0</v>
      </c>
      <c r="AP62" s="295">
        <v>2</v>
      </c>
      <c r="AQ62" s="295">
        <v>0</v>
      </c>
      <c r="AR62" s="295">
        <v>622</v>
      </c>
      <c r="AS62" s="295">
        <v>0</v>
      </c>
      <c r="AT62" s="449">
        <v>28224</v>
      </c>
      <c r="AU62" s="449">
        <v>27001</v>
      </c>
      <c r="AV62" s="449">
        <v>62</v>
      </c>
      <c r="AW62" s="449">
        <v>26583</v>
      </c>
      <c r="AX62" s="449">
        <v>993833</v>
      </c>
      <c r="AY62" s="295" t="s">
        <v>301</v>
      </c>
      <c r="AZ62" s="295">
        <v>1117</v>
      </c>
      <c r="BA62" s="295">
        <v>1057</v>
      </c>
      <c r="BB62" s="295">
        <v>0</v>
      </c>
      <c r="BC62" s="295">
        <v>0</v>
      </c>
      <c r="BD62" s="295">
        <v>0</v>
      </c>
      <c r="BE62" s="295">
        <v>0</v>
      </c>
      <c r="BF62" s="295">
        <v>60</v>
      </c>
      <c r="BG62" s="295">
        <v>0</v>
      </c>
      <c r="BH62" s="295">
        <v>178</v>
      </c>
      <c r="BI62" s="295">
        <v>0</v>
      </c>
      <c r="BJ62" s="295">
        <v>175</v>
      </c>
      <c r="BK62" s="295">
        <v>167</v>
      </c>
      <c r="BL62" s="295">
        <v>2397</v>
      </c>
      <c r="BM62" s="295">
        <v>8946</v>
      </c>
      <c r="BN62" s="295">
        <v>51</v>
      </c>
      <c r="BO62" s="295">
        <v>109</v>
      </c>
      <c r="BP62" s="295">
        <v>407</v>
      </c>
      <c r="BQ62" s="295">
        <v>0</v>
      </c>
      <c r="BR62" s="295">
        <v>0</v>
      </c>
      <c r="BS62" s="295">
        <v>0</v>
      </c>
      <c r="BT62" s="295">
        <v>0</v>
      </c>
      <c r="BU62" s="295">
        <v>0</v>
      </c>
      <c r="BV62" s="295">
        <v>0</v>
      </c>
      <c r="BW62" s="295">
        <v>37</v>
      </c>
      <c r="BX62" s="297">
        <v>1980</v>
      </c>
    </row>
    <row r="63" spans="1:76" s="245" customFormat="1" ht="12.75" customHeight="1" x14ac:dyDescent="0.2">
      <c r="A63" s="301" t="s">
        <v>336</v>
      </c>
      <c r="B63" s="302" t="s">
        <v>201</v>
      </c>
      <c r="C63" s="303"/>
      <c r="D63" s="293" t="s">
        <v>301</v>
      </c>
      <c r="E63" s="293" t="s">
        <v>301</v>
      </c>
      <c r="F63" s="293">
        <v>5</v>
      </c>
      <c r="G63" s="293">
        <v>0</v>
      </c>
      <c r="H63" s="293">
        <v>3</v>
      </c>
      <c r="I63" s="293">
        <v>2</v>
      </c>
      <c r="J63" s="294">
        <v>2.25</v>
      </c>
      <c r="K63" s="294">
        <v>2</v>
      </c>
      <c r="L63" s="294">
        <v>0.25</v>
      </c>
      <c r="M63" s="294">
        <v>0</v>
      </c>
      <c r="N63" s="293">
        <v>2</v>
      </c>
      <c r="O63" s="293">
        <v>234</v>
      </c>
      <c r="P63" s="293">
        <v>216</v>
      </c>
      <c r="Q63" s="293">
        <v>28</v>
      </c>
      <c r="R63" s="293">
        <v>11</v>
      </c>
      <c r="S63" s="294">
        <v>236</v>
      </c>
      <c r="T63" s="294">
        <v>45</v>
      </c>
      <c r="U63" s="293">
        <v>21857</v>
      </c>
      <c r="V63" s="293">
        <v>94</v>
      </c>
      <c r="W63" s="293">
        <v>0</v>
      </c>
      <c r="X63" s="293">
        <v>0</v>
      </c>
      <c r="Y63" s="293"/>
      <c r="Z63" s="293"/>
      <c r="AA63" s="293"/>
      <c r="AB63" s="293"/>
      <c r="AC63" s="293"/>
      <c r="AD63" s="293"/>
      <c r="AE63" s="295"/>
      <c r="AF63" s="295"/>
      <c r="AG63" s="295" t="s">
        <v>301</v>
      </c>
      <c r="AH63" s="295" t="s">
        <v>301</v>
      </c>
      <c r="AI63" s="295" t="s">
        <v>301</v>
      </c>
      <c r="AJ63" s="295" t="s">
        <v>301</v>
      </c>
      <c r="AK63" s="295">
        <v>19721</v>
      </c>
      <c r="AL63" s="295">
        <v>17818</v>
      </c>
      <c r="AM63" s="295">
        <v>968</v>
      </c>
      <c r="AN63" s="296">
        <v>13</v>
      </c>
      <c r="AO63" s="296">
        <v>0</v>
      </c>
      <c r="AP63" s="295">
        <v>0</v>
      </c>
      <c r="AQ63" s="295">
        <v>0</v>
      </c>
      <c r="AR63" s="295">
        <v>935</v>
      </c>
      <c r="AS63" s="295">
        <v>0</v>
      </c>
      <c r="AT63" s="449">
        <f>154+28224</f>
        <v>28378</v>
      </c>
      <c r="AU63" s="449">
        <f>154+27001</f>
        <v>27155</v>
      </c>
      <c r="AV63" s="449">
        <v>66</v>
      </c>
      <c r="AW63" s="449">
        <f>2671+26583</f>
        <v>29254</v>
      </c>
      <c r="AX63" s="449">
        <v>993833</v>
      </c>
      <c r="AY63" s="295">
        <v>344</v>
      </c>
      <c r="AZ63" s="295">
        <v>1132</v>
      </c>
      <c r="BA63" s="295">
        <v>870</v>
      </c>
      <c r="BB63" s="295">
        <v>53</v>
      </c>
      <c r="BC63" s="295">
        <v>0</v>
      </c>
      <c r="BD63" s="295">
        <v>0</v>
      </c>
      <c r="BE63" s="295">
        <v>0</v>
      </c>
      <c r="BF63" s="295">
        <v>65</v>
      </c>
      <c r="BG63" s="295">
        <v>144</v>
      </c>
      <c r="BH63" s="295">
        <v>669</v>
      </c>
      <c r="BI63" s="295">
        <v>1</v>
      </c>
      <c r="BJ63" s="295">
        <v>124</v>
      </c>
      <c r="BK63" s="295">
        <v>140</v>
      </c>
      <c r="BL63" s="295">
        <v>998</v>
      </c>
      <c r="BM63" s="295">
        <v>14197</v>
      </c>
      <c r="BN63" s="295">
        <v>1189</v>
      </c>
      <c r="BO63" s="295">
        <v>823</v>
      </c>
      <c r="BP63" s="295">
        <v>176</v>
      </c>
      <c r="BQ63" s="295">
        <v>0</v>
      </c>
      <c r="BR63" s="295">
        <v>0</v>
      </c>
      <c r="BS63" s="295">
        <v>0</v>
      </c>
      <c r="BT63" s="295">
        <v>0</v>
      </c>
      <c r="BU63" s="295">
        <v>0</v>
      </c>
      <c r="BV63" s="295">
        <v>29</v>
      </c>
      <c r="BW63" s="295" t="s">
        <v>301</v>
      </c>
      <c r="BX63" s="297" t="s">
        <v>301</v>
      </c>
    </row>
    <row r="64" spans="1:76" s="245" customFormat="1" ht="12.75" customHeight="1" x14ac:dyDescent="0.2">
      <c r="A64" s="301" t="s">
        <v>337</v>
      </c>
      <c r="B64" s="302" t="s">
        <v>466</v>
      </c>
      <c r="C64" s="303"/>
      <c r="D64" s="293">
        <v>1093</v>
      </c>
      <c r="E64" s="293" t="s">
        <v>301</v>
      </c>
      <c r="F64" s="293">
        <v>3</v>
      </c>
      <c r="G64" s="293">
        <v>1</v>
      </c>
      <c r="H64" s="293">
        <v>2</v>
      </c>
      <c r="I64" s="293">
        <v>0</v>
      </c>
      <c r="J64" s="294">
        <v>2.1</v>
      </c>
      <c r="K64" s="294">
        <v>2.1</v>
      </c>
      <c r="L64" s="294">
        <v>0</v>
      </c>
      <c r="M64" s="294">
        <v>0</v>
      </c>
      <c r="N64" s="293">
        <v>1</v>
      </c>
      <c r="O64" s="293">
        <v>550</v>
      </c>
      <c r="P64" s="293">
        <v>460</v>
      </c>
      <c r="Q64" s="293">
        <v>70</v>
      </c>
      <c r="R64" s="293">
        <v>3</v>
      </c>
      <c r="S64" s="294">
        <v>234</v>
      </c>
      <c r="T64" s="294">
        <v>47</v>
      </c>
      <c r="U64" s="293">
        <v>27043</v>
      </c>
      <c r="V64" s="293">
        <v>647</v>
      </c>
      <c r="W64" s="293">
        <v>0</v>
      </c>
      <c r="X64" s="293">
        <v>0</v>
      </c>
      <c r="Y64" s="293"/>
      <c r="Z64" s="293"/>
      <c r="AA64" s="293"/>
      <c r="AB64" s="293"/>
      <c r="AC64" s="293"/>
      <c r="AD64" s="293"/>
      <c r="AE64" s="295"/>
      <c r="AF64" s="295"/>
      <c r="AG64" s="295" t="s">
        <v>301</v>
      </c>
      <c r="AH64" s="295">
        <v>0</v>
      </c>
      <c r="AI64" s="295">
        <v>0</v>
      </c>
      <c r="AJ64" s="295">
        <v>0</v>
      </c>
      <c r="AK64" s="295">
        <v>29180</v>
      </c>
      <c r="AL64" s="295">
        <v>29097</v>
      </c>
      <c r="AM64" s="295">
        <v>0</v>
      </c>
      <c r="AN64" s="296">
        <v>0</v>
      </c>
      <c r="AO64" s="296">
        <v>23</v>
      </c>
      <c r="AP64" s="295">
        <v>0</v>
      </c>
      <c r="AQ64" s="295">
        <v>0</v>
      </c>
      <c r="AR64" s="295">
        <v>60</v>
      </c>
      <c r="AS64" s="295">
        <v>0</v>
      </c>
      <c r="AT64" s="449">
        <f>15000+28224</f>
        <v>43224</v>
      </c>
      <c r="AU64" s="449">
        <v>27001</v>
      </c>
      <c r="AV64" s="449">
        <v>67</v>
      </c>
      <c r="AW64" s="449">
        <f>22427+26583</f>
        <v>49010</v>
      </c>
      <c r="AX64" s="449">
        <v>993833</v>
      </c>
      <c r="AY64" s="295">
        <v>0</v>
      </c>
      <c r="AZ64" s="295">
        <v>896</v>
      </c>
      <c r="BA64" s="295">
        <v>896</v>
      </c>
      <c r="BB64" s="295">
        <v>0</v>
      </c>
      <c r="BC64" s="295">
        <v>0</v>
      </c>
      <c r="BD64" s="295">
        <v>0</v>
      </c>
      <c r="BE64" s="295">
        <v>0</v>
      </c>
      <c r="BF64" s="295" t="s">
        <v>301</v>
      </c>
      <c r="BG64" s="295">
        <v>0</v>
      </c>
      <c r="BH64" s="295">
        <v>77</v>
      </c>
      <c r="BI64" s="295">
        <v>0</v>
      </c>
      <c r="BJ64" s="295">
        <v>33</v>
      </c>
      <c r="BK64" s="295" t="s">
        <v>301</v>
      </c>
      <c r="BL64" s="295">
        <v>583</v>
      </c>
      <c r="BM64" s="295">
        <v>4067</v>
      </c>
      <c r="BN64" s="295">
        <v>929</v>
      </c>
      <c r="BO64" s="295">
        <v>2866</v>
      </c>
      <c r="BP64" s="295">
        <v>3</v>
      </c>
      <c r="BQ64" s="295">
        <v>0</v>
      </c>
      <c r="BR64" s="295">
        <v>0</v>
      </c>
      <c r="BS64" s="295">
        <v>0</v>
      </c>
      <c r="BT64" s="295">
        <v>0</v>
      </c>
      <c r="BU64" s="295">
        <v>0</v>
      </c>
      <c r="BV64" s="295">
        <v>0</v>
      </c>
      <c r="BW64" s="295" t="s">
        <v>301</v>
      </c>
      <c r="BX64" s="297">
        <v>6095</v>
      </c>
    </row>
    <row r="65" spans="1:76" s="245" customFormat="1" ht="12.75" customHeight="1" x14ac:dyDescent="0.2">
      <c r="A65" s="301" t="s">
        <v>338</v>
      </c>
      <c r="B65" s="302" t="s">
        <v>448</v>
      </c>
      <c r="C65" s="303"/>
      <c r="D65" s="293">
        <v>500</v>
      </c>
      <c r="E65" s="293" t="s">
        <v>301</v>
      </c>
      <c r="F65" s="293">
        <v>4</v>
      </c>
      <c r="G65" s="293">
        <v>0</v>
      </c>
      <c r="H65" s="293">
        <v>2</v>
      </c>
      <c r="I65" s="293">
        <v>2</v>
      </c>
      <c r="J65" s="294">
        <v>1.9</v>
      </c>
      <c r="K65" s="294">
        <v>0.8</v>
      </c>
      <c r="L65" s="294">
        <v>0.3</v>
      </c>
      <c r="M65" s="294">
        <v>0.8</v>
      </c>
      <c r="N65" s="293">
        <v>1</v>
      </c>
      <c r="O65" s="293">
        <v>600</v>
      </c>
      <c r="P65" s="293">
        <v>540</v>
      </c>
      <c r="Q65" s="293">
        <v>64</v>
      </c>
      <c r="R65" s="293">
        <v>2</v>
      </c>
      <c r="S65" s="294">
        <v>176</v>
      </c>
      <c r="T65" s="294">
        <v>45</v>
      </c>
      <c r="U65" s="293">
        <v>20782</v>
      </c>
      <c r="V65" s="293">
        <v>400</v>
      </c>
      <c r="W65" s="293" t="s">
        <v>301</v>
      </c>
      <c r="X65" s="293" t="s">
        <v>301</v>
      </c>
      <c r="Y65" s="293"/>
      <c r="Z65" s="293"/>
      <c r="AA65" s="293"/>
      <c r="AB65" s="293"/>
      <c r="AC65" s="293"/>
      <c r="AD65" s="293"/>
      <c r="AE65" s="295"/>
      <c r="AF65" s="295"/>
      <c r="AG65" s="295" t="s">
        <v>301</v>
      </c>
      <c r="AH65" s="295" t="s">
        <v>301</v>
      </c>
      <c r="AI65" s="295">
        <v>0</v>
      </c>
      <c r="AJ65" s="295">
        <v>0</v>
      </c>
      <c r="AK65" s="295">
        <v>21963</v>
      </c>
      <c r="AL65" s="295">
        <v>20782</v>
      </c>
      <c r="AM65" s="295">
        <v>0</v>
      </c>
      <c r="AN65" s="296">
        <v>0</v>
      </c>
      <c r="AO65" s="296">
        <v>4</v>
      </c>
      <c r="AP65" s="295">
        <v>0</v>
      </c>
      <c r="AQ65" s="295">
        <v>0</v>
      </c>
      <c r="AR65" s="295">
        <v>1139</v>
      </c>
      <c r="AS65" s="295">
        <v>38</v>
      </c>
      <c r="AT65" s="449">
        <f>80+28224</f>
        <v>28304</v>
      </c>
      <c r="AU65" s="449">
        <v>27001</v>
      </c>
      <c r="AV65" s="449">
        <v>62</v>
      </c>
      <c r="AW65" s="449">
        <f>50+26583</f>
        <v>26633</v>
      </c>
      <c r="AX65" s="449">
        <v>993833</v>
      </c>
      <c r="AY65" s="295">
        <v>18</v>
      </c>
      <c r="AZ65" s="295">
        <v>1520</v>
      </c>
      <c r="BA65" s="295">
        <v>1430</v>
      </c>
      <c r="BB65" s="295">
        <v>0</v>
      </c>
      <c r="BC65" s="295">
        <v>0</v>
      </c>
      <c r="BD65" s="295">
        <v>0</v>
      </c>
      <c r="BE65" s="295">
        <v>0</v>
      </c>
      <c r="BF65" s="295">
        <v>62</v>
      </c>
      <c r="BG65" s="295">
        <v>28</v>
      </c>
      <c r="BH65" s="295">
        <v>0</v>
      </c>
      <c r="BI65" s="295">
        <v>2</v>
      </c>
      <c r="BJ65" s="295">
        <v>26</v>
      </c>
      <c r="BK65" s="295">
        <v>52</v>
      </c>
      <c r="BL65" s="295">
        <v>265</v>
      </c>
      <c r="BM65" s="295">
        <v>1493</v>
      </c>
      <c r="BN65" s="295">
        <v>0</v>
      </c>
      <c r="BO65" s="295">
        <v>210</v>
      </c>
      <c r="BP65" s="295">
        <v>0</v>
      </c>
      <c r="BQ65" s="295">
        <v>0</v>
      </c>
      <c r="BR65" s="295">
        <v>0</v>
      </c>
      <c r="BS65" s="295">
        <v>0</v>
      </c>
      <c r="BT65" s="295">
        <v>0</v>
      </c>
      <c r="BU65" s="295">
        <v>0</v>
      </c>
      <c r="BV65" s="295">
        <v>21411</v>
      </c>
      <c r="BW65" s="295" t="s">
        <v>301</v>
      </c>
      <c r="BX65" s="297" t="s">
        <v>301</v>
      </c>
    </row>
    <row r="66" spans="1:76" s="245" customFormat="1" ht="12.75" customHeight="1" x14ac:dyDescent="0.2">
      <c r="A66" s="301" t="s">
        <v>339</v>
      </c>
      <c r="B66" s="465" t="s">
        <v>449</v>
      </c>
      <c r="C66" s="466"/>
      <c r="D66" s="293">
        <v>1343</v>
      </c>
      <c r="E66" s="293" t="s">
        <v>301</v>
      </c>
      <c r="F66" s="293">
        <v>6</v>
      </c>
      <c r="G66" s="293">
        <v>3</v>
      </c>
      <c r="H66" s="293">
        <v>1</v>
      </c>
      <c r="I66" s="293">
        <v>2</v>
      </c>
      <c r="J66" s="294">
        <v>3.9</v>
      </c>
      <c r="K66" s="294">
        <v>2.7</v>
      </c>
      <c r="L66" s="294">
        <v>0.2</v>
      </c>
      <c r="M66" s="294">
        <v>1</v>
      </c>
      <c r="N66" s="293">
        <v>2</v>
      </c>
      <c r="O66" s="293">
        <v>300</v>
      </c>
      <c r="P66" s="293">
        <v>270</v>
      </c>
      <c r="Q66" s="293">
        <v>72</v>
      </c>
      <c r="R66" s="293">
        <v>8</v>
      </c>
      <c r="S66" s="294">
        <v>236</v>
      </c>
      <c r="T66" s="294">
        <v>50</v>
      </c>
      <c r="U66" s="293">
        <v>39232</v>
      </c>
      <c r="V66" s="293">
        <v>4882</v>
      </c>
      <c r="W66" s="293">
        <v>0</v>
      </c>
      <c r="X66" s="293">
        <v>7626</v>
      </c>
      <c r="Y66" s="293"/>
      <c r="Z66" s="293"/>
      <c r="AA66" s="293"/>
      <c r="AB66" s="293"/>
      <c r="AC66" s="293"/>
      <c r="AD66" s="293"/>
      <c r="AE66" s="295"/>
      <c r="AF66" s="295"/>
      <c r="AG66" s="295" t="s">
        <v>301</v>
      </c>
      <c r="AH66" s="295" t="s">
        <v>301</v>
      </c>
      <c r="AI66" s="295" t="s">
        <v>301</v>
      </c>
      <c r="AJ66" s="295" t="s">
        <v>301</v>
      </c>
      <c r="AK66" s="295">
        <v>39119</v>
      </c>
      <c r="AL66" s="295">
        <v>38242</v>
      </c>
      <c r="AM66" s="295">
        <v>0</v>
      </c>
      <c r="AN66" s="296">
        <v>0</v>
      </c>
      <c r="AO66" s="296">
        <v>0</v>
      </c>
      <c r="AP66" s="295">
        <v>0</v>
      </c>
      <c r="AQ66" s="295">
        <v>0</v>
      </c>
      <c r="AR66" s="295">
        <v>877</v>
      </c>
      <c r="AS66" s="295">
        <v>0</v>
      </c>
      <c r="AT66" s="449">
        <f>628+28224</f>
        <v>28852</v>
      </c>
      <c r="AU66" s="449">
        <f>6+27001</f>
        <v>27007</v>
      </c>
      <c r="AV66" s="449">
        <v>95</v>
      </c>
      <c r="AW66" s="449">
        <v>26583</v>
      </c>
      <c r="AX66" s="449">
        <v>993833</v>
      </c>
      <c r="AY66" s="295">
        <v>1</v>
      </c>
      <c r="AZ66" s="295">
        <v>2699</v>
      </c>
      <c r="BA66" s="295">
        <v>2642</v>
      </c>
      <c r="BB66" s="295">
        <v>0</v>
      </c>
      <c r="BC66" s="295">
        <v>0</v>
      </c>
      <c r="BD66" s="295">
        <v>0</v>
      </c>
      <c r="BE66" s="295">
        <v>0</v>
      </c>
      <c r="BF66" s="295">
        <v>57</v>
      </c>
      <c r="BG66" s="295">
        <v>0</v>
      </c>
      <c r="BH66" s="295" t="s">
        <v>301</v>
      </c>
      <c r="BI66" s="295">
        <v>2</v>
      </c>
      <c r="BJ66" s="295">
        <v>13</v>
      </c>
      <c r="BK66" s="295" t="s">
        <v>301</v>
      </c>
      <c r="BL66" s="295" t="s">
        <v>301</v>
      </c>
      <c r="BM66" s="295">
        <v>7245</v>
      </c>
      <c r="BN66" s="295">
        <v>1279</v>
      </c>
      <c r="BO66" s="295">
        <v>1557</v>
      </c>
      <c r="BP66" s="295" t="s">
        <v>301</v>
      </c>
      <c r="BQ66" s="295">
        <v>0</v>
      </c>
      <c r="BR66" s="295">
        <v>0</v>
      </c>
      <c r="BS66" s="295">
        <v>0</v>
      </c>
      <c r="BT66" s="295">
        <v>0</v>
      </c>
      <c r="BU66" s="295">
        <v>0</v>
      </c>
      <c r="BV66" s="295" t="s">
        <v>301</v>
      </c>
      <c r="BW66" s="295" t="s">
        <v>301</v>
      </c>
      <c r="BX66" s="297" t="s">
        <v>301</v>
      </c>
    </row>
    <row r="67" spans="1:76" s="245" customFormat="1" ht="12.75" customHeight="1" x14ac:dyDescent="0.2">
      <c r="A67" s="301" t="s">
        <v>340</v>
      </c>
      <c r="B67" s="302" t="s">
        <v>206</v>
      </c>
      <c r="C67" s="303"/>
      <c r="D67" s="293">
        <v>944</v>
      </c>
      <c r="E67" s="293" t="s">
        <v>301</v>
      </c>
      <c r="F67" s="293">
        <v>5</v>
      </c>
      <c r="G67" s="293">
        <v>0</v>
      </c>
      <c r="H67" s="293">
        <v>5</v>
      </c>
      <c r="I67" s="293">
        <v>0</v>
      </c>
      <c r="J67" s="294">
        <v>3.2</v>
      </c>
      <c r="K67" s="294">
        <v>3.2</v>
      </c>
      <c r="L67" s="294">
        <v>0</v>
      </c>
      <c r="M67" s="294">
        <v>0</v>
      </c>
      <c r="N67" s="293">
        <v>1</v>
      </c>
      <c r="O67" s="293">
        <v>398</v>
      </c>
      <c r="P67" s="293">
        <v>344</v>
      </c>
      <c r="Q67" s="293">
        <v>62</v>
      </c>
      <c r="R67" s="293">
        <v>3</v>
      </c>
      <c r="S67" s="294">
        <v>250</v>
      </c>
      <c r="T67" s="294">
        <v>51</v>
      </c>
      <c r="U67" s="293">
        <v>15836</v>
      </c>
      <c r="V67" s="293">
        <v>254</v>
      </c>
      <c r="W67" s="293">
        <v>0</v>
      </c>
      <c r="X67" s="293">
        <v>4249</v>
      </c>
      <c r="Y67" s="293"/>
      <c r="Z67" s="293"/>
      <c r="AA67" s="293"/>
      <c r="AB67" s="293"/>
      <c r="AC67" s="293"/>
      <c r="AD67" s="293"/>
      <c r="AE67" s="295"/>
      <c r="AF67" s="295"/>
      <c r="AG67" s="295" t="s">
        <v>301</v>
      </c>
      <c r="AH67" s="295" t="s">
        <v>301</v>
      </c>
      <c r="AI67" s="295" t="s">
        <v>301</v>
      </c>
      <c r="AJ67" s="295">
        <v>1712</v>
      </c>
      <c r="AK67" s="295">
        <v>20085</v>
      </c>
      <c r="AL67" s="295">
        <v>16830</v>
      </c>
      <c r="AM67" s="295">
        <v>0</v>
      </c>
      <c r="AN67" s="296">
        <v>0</v>
      </c>
      <c r="AO67" s="296">
        <v>23</v>
      </c>
      <c r="AP67" s="295">
        <v>0</v>
      </c>
      <c r="AQ67" s="295">
        <v>0</v>
      </c>
      <c r="AR67" s="295">
        <v>3232</v>
      </c>
      <c r="AS67" s="295">
        <v>0</v>
      </c>
      <c r="AT67" s="449">
        <f>7431+28224</f>
        <v>35655</v>
      </c>
      <c r="AU67" s="449">
        <f>7431+27001</f>
        <v>34432</v>
      </c>
      <c r="AV67" s="449">
        <f>14+62</f>
        <v>76</v>
      </c>
      <c r="AW67" s="449">
        <v>230150</v>
      </c>
      <c r="AX67" s="449">
        <v>993833</v>
      </c>
      <c r="AY67" s="295">
        <v>141</v>
      </c>
      <c r="AZ67" s="295">
        <v>610</v>
      </c>
      <c r="BA67" s="295">
        <v>608</v>
      </c>
      <c r="BB67" s="295">
        <v>0</v>
      </c>
      <c r="BC67" s="295">
        <v>0</v>
      </c>
      <c r="BD67" s="295">
        <v>0</v>
      </c>
      <c r="BE67" s="295">
        <v>0</v>
      </c>
      <c r="BF67" s="295">
        <v>2</v>
      </c>
      <c r="BG67" s="295">
        <v>0</v>
      </c>
      <c r="BH67" s="295">
        <v>253</v>
      </c>
      <c r="BI67" s="295">
        <v>4</v>
      </c>
      <c r="BJ67" s="295">
        <v>45</v>
      </c>
      <c r="BK67" s="295">
        <v>92</v>
      </c>
      <c r="BL67" s="295">
        <v>748</v>
      </c>
      <c r="BM67" s="295">
        <v>7841</v>
      </c>
      <c r="BN67" s="295">
        <v>526</v>
      </c>
      <c r="BO67" s="295">
        <v>1182</v>
      </c>
      <c r="BP67" s="295">
        <v>163</v>
      </c>
      <c r="BQ67" s="295">
        <v>0</v>
      </c>
      <c r="BR67" s="295">
        <v>0</v>
      </c>
      <c r="BS67" s="295">
        <v>0</v>
      </c>
      <c r="BT67" s="295">
        <v>0</v>
      </c>
      <c r="BU67" s="295">
        <v>0</v>
      </c>
      <c r="BV67" s="295">
        <v>0</v>
      </c>
      <c r="BW67" s="295">
        <v>298</v>
      </c>
      <c r="BX67" s="297" t="s">
        <v>301</v>
      </c>
    </row>
    <row r="68" spans="1:76" s="245" customFormat="1" ht="12.75" customHeight="1" x14ac:dyDescent="0.2">
      <c r="A68" s="301" t="s">
        <v>341</v>
      </c>
      <c r="B68" s="302" t="s">
        <v>467</v>
      </c>
      <c r="C68" s="303"/>
      <c r="D68" s="293">
        <v>287</v>
      </c>
      <c r="E68" s="293" t="s">
        <v>301</v>
      </c>
      <c r="F68" s="293">
        <v>3</v>
      </c>
      <c r="G68" s="293">
        <v>0</v>
      </c>
      <c r="H68" s="293">
        <v>2</v>
      </c>
      <c r="I68" s="293">
        <v>1</v>
      </c>
      <c r="J68" s="294">
        <v>1.24</v>
      </c>
      <c r="K68" s="294">
        <v>1.24</v>
      </c>
      <c r="L68" s="294">
        <v>0</v>
      </c>
      <c r="M68" s="294">
        <v>0</v>
      </c>
      <c r="N68" s="293">
        <v>1</v>
      </c>
      <c r="O68" s="293">
        <v>182</v>
      </c>
      <c r="P68" s="293">
        <v>106</v>
      </c>
      <c r="Q68" s="293">
        <v>29</v>
      </c>
      <c r="R68" s="293">
        <v>2</v>
      </c>
      <c r="S68" s="294">
        <v>199.5</v>
      </c>
      <c r="T68" s="294">
        <v>33.5</v>
      </c>
      <c r="U68" s="293">
        <v>7837</v>
      </c>
      <c r="V68" s="293">
        <v>1062</v>
      </c>
      <c r="W68" s="293">
        <v>0</v>
      </c>
      <c r="X68" s="293">
        <v>6352</v>
      </c>
      <c r="Y68" s="293"/>
      <c r="Z68" s="293"/>
      <c r="AA68" s="293"/>
      <c r="AB68" s="293"/>
      <c r="AC68" s="293"/>
      <c r="AD68" s="293"/>
      <c r="AE68" s="295"/>
      <c r="AF68" s="295"/>
      <c r="AG68" s="295">
        <v>60000</v>
      </c>
      <c r="AH68" s="295">
        <v>0</v>
      </c>
      <c r="AI68" s="295">
        <v>0</v>
      </c>
      <c r="AJ68" s="295">
        <v>0</v>
      </c>
      <c r="AK68" s="295">
        <v>14465</v>
      </c>
      <c r="AL68" s="295">
        <v>14189</v>
      </c>
      <c r="AM68" s="295">
        <v>0</v>
      </c>
      <c r="AN68" s="296">
        <v>0</v>
      </c>
      <c r="AO68" s="296">
        <v>0</v>
      </c>
      <c r="AP68" s="295">
        <v>0</v>
      </c>
      <c r="AQ68" s="295">
        <v>0</v>
      </c>
      <c r="AR68" s="295">
        <v>276</v>
      </c>
      <c r="AS68" s="295">
        <v>0</v>
      </c>
      <c r="AT68" s="449">
        <f>209+28224</f>
        <v>28433</v>
      </c>
      <c r="AU68" s="449">
        <f>209+27001</f>
        <v>27210</v>
      </c>
      <c r="AV68" s="449">
        <v>68</v>
      </c>
      <c r="AW68" s="449">
        <v>52524</v>
      </c>
      <c r="AX68" s="449">
        <v>993833</v>
      </c>
      <c r="AY68" s="295">
        <v>61</v>
      </c>
      <c r="AZ68" s="295">
        <v>420</v>
      </c>
      <c r="BA68" s="295">
        <v>420</v>
      </c>
      <c r="BB68" s="295">
        <v>0</v>
      </c>
      <c r="BC68" s="295">
        <v>0</v>
      </c>
      <c r="BD68" s="295">
        <v>0</v>
      </c>
      <c r="BE68" s="295">
        <v>0</v>
      </c>
      <c r="BF68" s="295">
        <v>0</v>
      </c>
      <c r="BG68" s="295">
        <v>0</v>
      </c>
      <c r="BH68" s="295">
        <v>245</v>
      </c>
      <c r="BI68" s="295">
        <v>0</v>
      </c>
      <c r="BJ68" s="295">
        <v>18</v>
      </c>
      <c r="BK68" s="295">
        <v>19</v>
      </c>
      <c r="BL68" s="295">
        <v>213</v>
      </c>
      <c r="BM68" s="295">
        <v>1958</v>
      </c>
      <c r="BN68" s="295">
        <v>136</v>
      </c>
      <c r="BO68" s="295">
        <v>499</v>
      </c>
      <c r="BP68" s="295">
        <v>55</v>
      </c>
      <c r="BQ68" s="295">
        <v>0</v>
      </c>
      <c r="BR68" s="295">
        <v>0</v>
      </c>
      <c r="BS68" s="295">
        <v>0</v>
      </c>
      <c r="BT68" s="295">
        <v>0</v>
      </c>
      <c r="BU68" s="295">
        <v>0</v>
      </c>
      <c r="BV68" s="295">
        <v>0</v>
      </c>
      <c r="BW68" s="295">
        <v>99</v>
      </c>
      <c r="BX68" s="297" t="s">
        <v>301</v>
      </c>
    </row>
    <row r="69" spans="1:76" s="245" customFormat="1" ht="12.75" customHeight="1" x14ac:dyDescent="0.2">
      <c r="A69" s="301" t="s">
        <v>342</v>
      </c>
      <c r="B69" s="302" t="s">
        <v>451</v>
      </c>
      <c r="C69" s="303"/>
      <c r="D69" s="293">
        <v>458</v>
      </c>
      <c r="E69" s="293" t="s">
        <v>301</v>
      </c>
      <c r="F69" s="293">
        <v>5</v>
      </c>
      <c r="G69" s="293">
        <v>0</v>
      </c>
      <c r="H69" s="293">
        <v>2</v>
      </c>
      <c r="I69" s="293">
        <v>3</v>
      </c>
      <c r="J69" s="294">
        <v>1.8</v>
      </c>
      <c r="K69" s="294">
        <v>1.4</v>
      </c>
      <c r="L69" s="294">
        <v>0.4</v>
      </c>
      <c r="M69" s="294">
        <v>0</v>
      </c>
      <c r="N69" s="293">
        <v>2</v>
      </c>
      <c r="O69" s="293">
        <v>350</v>
      </c>
      <c r="P69" s="293">
        <v>350</v>
      </c>
      <c r="Q69" s="293">
        <v>50</v>
      </c>
      <c r="R69" s="293">
        <v>6</v>
      </c>
      <c r="S69" s="294">
        <v>220</v>
      </c>
      <c r="T69" s="294">
        <v>53.5</v>
      </c>
      <c r="U69" s="293">
        <v>12850</v>
      </c>
      <c r="V69" s="293">
        <v>850</v>
      </c>
      <c r="W69" s="293">
        <v>200</v>
      </c>
      <c r="X69" s="293">
        <v>2323</v>
      </c>
      <c r="Y69" s="293"/>
      <c r="Z69" s="293"/>
      <c r="AA69" s="293"/>
      <c r="AB69" s="293"/>
      <c r="AC69" s="293"/>
      <c r="AD69" s="293"/>
      <c r="AE69" s="295"/>
      <c r="AF69" s="295"/>
      <c r="AG69" s="295" t="s">
        <v>301</v>
      </c>
      <c r="AH69" s="295" t="s">
        <v>301</v>
      </c>
      <c r="AI69" s="295" t="s">
        <v>301</v>
      </c>
      <c r="AJ69" s="295">
        <v>957</v>
      </c>
      <c r="AK69" s="295">
        <v>14976</v>
      </c>
      <c r="AL69" s="295">
        <v>14844</v>
      </c>
      <c r="AM69" s="295">
        <v>0</v>
      </c>
      <c r="AN69" s="296">
        <v>0</v>
      </c>
      <c r="AO69" s="296">
        <v>0</v>
      </c>
      <c r="AP69" s="295">
        <v>0</v>
      </c>
      <c r="AQ69" s="295">
        <v>0</v>
      </c>
      <c r="AR69" s="295">
        <v>132</v>
      </c>
      <c r="AS69" s="295">
        <v>0</v>
      </c>
      <c r="AT69" s="449">
        <f>615+28224</f>
        <v>28839</v>
      </c>
      <c r="AU69" s="449">
        <f>570+27001</f>
        <v>27571</v>
      </c>
      <c r="AV69" s="449">
        <f>16+62</f>
        <v>78</v>
      </c>
      <c r="AW69" s="449">
        <v>26583</v>
      </c>
      <c r="AX69" s="449">
        <v>993833</v>
      </c>
      <c r="AY69" s="295">
        <v>7</v>
      </c>
      <c r="AZ69" s="295">
        <v>708</v>
      </c>
      <c r="BA69" s="295">
        <v>703</v>
      </c>
      <c r="BB69" s="295">
        <v>0</v>
      </c>
      <c r="BC69" s="295">
        <v>0</v>
      </c>
      <c r="BD69" s="295">
        <v>0</v>
      </c>
      <c r="BE69" s="295">
        <v>0</v>
      </c>
      <c r="BF69" s="295">
        <v>5</v>
      </c>
      <c r="BG69" s="295">
        <v>0</v>
      </c>
      <c r="BH69" s="295">
        <v>80</v>
      </c>
      <c r="BI69" s="295">
        <v>3</v>
      </c>
      <c r="BJ69" s="295">
        <v>21</v>
      </c>
      <c r="BK69" s="295">
        <v>28</v>
      </c>
      <c r="BL69" s="295">
        <v>369</v>
      </c>
      <c r="BM69" s="295">
        <v>5077</v>
      </c>
      <c r="BN69" s="295">
        <v>224</v>
      </c>
      <c r="BO69" s="295">
        <v>745</v>
      </c>
      <c r="BP69" s="295" t="s">
        <v>301</v>
      </c>
      <c r="BQ69" s="295">
        <v>0</v>
      </c>
      <c r="BR69" s="295">
        <v>0</v>
      </c>
      <c r="BS69" s="295">
        <v>0</v>
      </c>
      <c r="BT69" s="295">
        <v>0</v>
      </c>
      <c r="BU69" s="295">
        <v>0</v>
      </c>
      <c r="BV69" s="295">
        <v>0</v>
      </c>
      <c r="BW69" s="295">
        <v>145</v>
      </c>
      <c r="BX69" s="297" t="s">
        <v>301</v>
      </c>
    </row>
    <row r="70" spans="1:76" s="245" customFormat="1" ht="12.75" customHeight="1" x14ac:dyDescent="0.2">
      <c r="A70" s="301" t="s">
        <v>343</v>
      </c>
      <c r="B70" s="302" t="s">
        <v>209</v>
      </c>
      <c r="C70" s="303"/>
      <c r="D70" s="293">
        <v>470</v>
      </c>
      <c r="E70" s="293" t="s">
        <v>301</v>
      </c>
      <c r="F70" s="293">
        <v>3</v>
      </c>
      <c r="G70" s="293">
        <v>0</v>
      </c>
      <c r="H70" s="293">
        <v>0</v>
      </c>
      <c r="I70" s="293">
        <v>3</v>
      </c>
      <c r="J70" s="294">
        <v>1.1000000000000001</v>
      </c>
      <c r="K70" s="294">
        <v>0.8</v>
      </c>
      <c r="L70" s="294">
        <v>0.3</v>
      </c>
      <c r="M70" s="294">
        <v>0</v>
      </c>
      <c r="N70" s="293">
        <v>1</v>
      </c>
      <c r="O70" s="293">
        <v>471</v>
      </c>
      <c r="P70" s="293">
        <v>454</v>
      </c>
      <c r="Q70" s="293">
        <v>59</v>
      </c>
      <c r="R70" s="293">
        <v>6</v>
      </c>
      <c r="S70" s="294">
        <v>229</v>
      </c>
      <c r="T70" s="294">
        <v>52.3</v>
      </c>
      <c r="U70" s="293">
        <v>4588</v>
      </c>
      <c r="V70" s="293">
        <v>393</v>
      </c>
      <c r="W70" s="293">
        <v>0</v>
      </c>
      <c r="X70" s="293">
        <v>327</v>
      </c>
      <c r="Y70" s="293"/>
      <c r="Z70" s="293"/>
      <c r="AA70" s="293"/>
      <c r="AB70" s="293"/>
      <c r="AC70" s="293"/>
      <c r="AD70" s="293"/>
      <c r="AE70" s="295"/>
      <c r="AF70" s="295"/>
      <c r="AG70" s="295">
        <v>40000</v>
      </c>
      <c r="AH70" s="295" t="s">
        <v>301</v>
      </c>
      <c r="AI70" s="295" t="s">
        <v>301</v>
      </c>
      <c r="AJ70" s="295" t="s">
        <v>301</v>
      </c>
      <c r="AK70" s="295">
        <v>4986</v>
      </c>
      <c r="AL70" s="295">
        <v>4583</v>
      </c>
      <c r="AM70" s="295">
        <v>0</v>
      </c>
      <c r="AN70" s="296">
        <v>0</v>
      </c>
      <c r="AO70" s="296">
        <v>0</v>
      </c>
      <c r="AP70" s="295">
        <v>0</v>
      </c>
      <c r="AQ70" s="295">
        <v>0</v>
      </c>
      <c r="AR70" s="295">
        <v>403</v>
      </c>
      <c r="AS70" s="295">
        <v>0</v>
      </c>
      <c r="AT70" s="449">
        <f>288+28224</f>
        <v>28512</v>
      </c>
      <c r="AU70" s="449">
        <f>288+27001</f>
        <v>27289</v>
      </c>
      <c r="AV70" s="449">
        <v>65</v>
      </c>
      <c r="AW70" s="449">
        <f>1720+26583</f>
        <v>28303</v>
      </c>
      <c r="AX70" s="449">
        <v>993833</v>
      </c>
      <c r="AY70" s="295">
        <v>0</v>
      </c>
      <c r="AZ70" s="295">
        <v>477</v>
      </c>
      <c r="BA70" s="295">
        <v>476</v>
      </c>
      <c r="BB70" s="295">
        <v>0</v>
      </c>
      <c r="BC70" s="295">
        <v>0</v>
      </c>
      <c r="BD70" s="295">
        <v>0</v>
      </c>
      <c r="BE70" s="295">
        <v>0</v>
      </c>
      <c r="BF70" s="295">
        <v>1</v>
      </c>
      <c r="BG70" s="295">
        <v>0</v>
      </c>
      <c r="BH70" s="295">
        <v>12</v>
      </c>
      <c r="BI70" s="295">
        <v>0</v>
      </c>
      <c r="BJ70" s="295">
        <v>7</v>
      </c>
      <c r="BK70" s="295">
        <v>13</v>
      </c>
      <c r="BL70" s="295">
        <v>279</v>
      </c>
      <c r="BM70" s="295">
        <v>4697</v>
      </c>
      <c r="BN70" s="295">
        <v>363</v>
      </c>
      <c r="BO70" s="295">
        <v>2833</v>
      </c>
      <c r="BP70" s="295">
        <v>70</v>
      </c>
      <c r="BQ70" s="295">
        <v>0</v>
      </c>
      <c r="BR70" s="295">
        <v>0</v>
      </c>
      <c r="BS70" s="295">
        <v>0</v>
      </c>
      <c r="BT70" s="295">
        <v>0</v>
      </c>
      <c r="BU70" s="295">
        <v>0</v>
      </c>
      <c r="BV70" s="295">
        <v>0</v>
      </c>
      <c r="BW70" s="295">
        <v>12</v>
      </c>
      <c r="BX70" s="297" t="s">
        <v>301</v>
      </c>
    </row>
    <row r="71" spans="1:76" s="245" customFormat="1" ht="12.75" customHeight="1" x14ac:dyDescent="0.2">
      <c r="A71" s="301" t="s">
        <v>362</v>
      </c>
      <c r="B71" s="302" t="s">
        <v>468</v>
      </c>
      <c r="C71" s="303"/>
      <c r="D71" s="293">
        <v>1163</v>
      </c>
      <c r="E71" s="293">
        <v>13051</v>
      </c>
      <c r="F71" s="293">
        <v>8</v>
      </c>
      <c r="G71" s="293">
        <v>3</v>
      </c>
      <c r="H71" s="293">
        <v>4</v>
      </c>
      <c r="I71" s="293">
        <v>1</v>
      </c>
      <c r="J71" s="294">
        <v>5</v>
      </c>
      <c r="K71" s="294">
        <v>5</v>
      </c>
      <c r="L71" s="294" t="s">
        <v>301</v>
      </c>
      <c r="M71" s="294" t="s">
        <v>301</v>
      </c>
      <c r="N71" s="293">
        <v>1</v>
      </c>
      <c r="O71" s="293">
        <v>600</v>
      </c>
      <c r="P71" s="293">
        <v>550</v>
      </c>
      <c r="Q71" s="293">
        <v>260</v>
      </c>
      <c r="R71" s="293">
        <v>200</v>
      </c>
      <c r="S71" s="294">
        <v>320</v>
      </c>
      <c r="T71" s="294">
        <v>81</v>
      </c>
      <c r="U71" s="293">
        <v>33225</v>
      </c>
      <c r="V71" s="293">
        <v>500</v>
      </c>
      <c r="W71" s="293" t="s">
        <v>301</v>
      </c>
      <c r="X71" s="293">
        <v>15000</v>
      </c>
      <c r="Y71" s="293"/>
      <c r="Z71" s="293"/>
      <c r="AA71" s="293"/>
      <c r="AB71" s="293"/>
      <c r="AC71" s="293"/>
      <c r="AD71" s="293"/>
      <c r="AE71" s="295"/>
      <c r="AF71" s="295"/>
      <c r="AG71" s="295" t="s">
        <v>301</v>
      </c>
      <c r="AH71" s="295" t="s">
        <v>301</v>
      </c>
      <c r="AI71" s="295" t="s">
        <v>301</v>
      </c>
      <c r="AJ71" s="295" t="s">
        <v>301</v>
      </c>
      <c r="AK71" s="295">
        <v>34005</v>
      </c>
      <c r="AL71" s="295">
        <v>33225</v>
      </c>
      <c r="AM71" s="295">
        <v>0</v>
      </c>
      <c r="AN71" s="296">
        <v>0</v>
      </c>
      <c r="AO71" s="296">
        <v>0</v>
      </c>
      <c r="AP71" s="295">
        <v>0</v>
      </c>
      <c r="AQ71" s="295">
        <v>0</v>
      </c>
      <c r="AR71" s="295">
        <v>780</v>
      </c>
      <c r="AS71" s="295">
        <v>0</v>
      </c>
      <c r="AT71" s="449">
        <v>28224</v>
      </c>
      <c r="AU71" s="449">
        <v>27001</v>
      </c>
      <c r="AV71" s="449">
        <v>262</v>
      </c>
      <c r="AW71" s="449">
        <v>26583</v>
      </c>
      <c r="AX71" s="449">
        <v>993833</v>
      </c>
      <c r="AY71" s="295" t="s">
        <v>301</v>
      </c>
      <c r="AZ71" s="295">
        <v>895</v>
      </c>
      <c r="BA71" s="295">
        <v>895</v>
      </c>
      <c r="BB71" s="295" t="s">
        <v>301</v>
      </c>
      <c r="BC71" s="295" t="s">
        <v>301</v>
      </c>
      <c r="BD71" s="295" t="s">
        <v>301</v>
      </c>
      <c r="BE71" s="295" t="s">
        <v>301</v>
      </c>
      <c r="BF71" s="295" t="s">
        <v>301</v>
      </c>
      <c r="BG71" s="295" t="s">
        <v>301</v>
      </c>
      <c r="BH71" s="295">
        <v>400</v>
      </c>
      <c r="BI71" s="295">
        <v>26</v>
      </c>
      <c r="BJ71" s="295">
        <v>25</v>
      </c>
      <c r="BK71" s="295">
        <v>45</v>
      </c>
      <c r="BL71" s="295">
        <v>350</v>
      </c>
      <c r="BM71" s="295">
        <v>6333</v>
      </c>
      <c r="BN71" s="295">
        <v>1720</v>
      </c>
      <c r="BO71" s="295">
        <v>42</v>
      </c>
      <c r="BP71" s="295">
        <v>80</v>
      </c>
      <c r="BQ71" s="295">
        <v>0</v>
      </c>
      <c r="BR71" s="295" t="s">
        <v>301</v>
      </c>
      <c r="BS71" s="295" t="s">
        <v>301</v>
      </c>
      <c r="BT71" s="295" t="s">
        <v>301</v>
      </c>
      <c r="BU71" s="295" t="s">
        <v>301</v>
      </c>
      <c r="BV71" s="295">
        <v>35</v>
      </c>
      <c r="BW71" s="295">
        <v>200</v>
      </c>
      <c r="BX71" s="297">
        <v>160000</v>
      </c>
    </row>
    <row r="72" spans="1:76" s="245" customFormat="1" ht="12.75" customHeight="1" x14ac:dyDescent="0.2">
      <c r="A72" s="301" t="s">
        <v>344</v>
      </c>
      <c r="B72" s="302" t="s">
        <v>452</v>
      </c>
      <c r="C72" s="303"/>
      <c r="D72" s="293">
        <v>60</v>
      </c>
      <c r="E72" s="293" t="s">
        <v>301</v>
      </c>
      <c r="F72" s="293">
        <v>2</v>
      </c>
      <c r="G72" s="293">
        <v>0</v>
      </c>
      <c r="H72" s="293">
        <v>0</v>
      </c>
      <c r="I72" s="293">
        <v>2</v>
      </c>
      <c r="J72" s="294">
        <v>0.55000000000000004</v>
      </c>
      <c r="K72" s="294">
        <v>0.25</v>
      </c>
      <c r="L72" s="294">
        <v>0</v>
      </c>
      <c r="M72" s="294">
        <v>0.3</v>
      </c>
      <c r="N72" s="293">
        <v>1</v>
      </c>
      <c r="O72" s="293">
        <v>471</v>
      </c>
      <c r="P72" s="293">
        <v>454</v>
      </c>
      <c r="Q72" s="293">
        <v>57</v>
      </c>
      <c r="R72" s="293">
        <v>4</v>
      </c>
      <c r="S72" s="294">
        <v>243</v>
      </c>
      <c r="T72" s="294">
        <v>52</v>
      </c>
      <c r="U72" s="293">
        <v>2548</v>
      </c>
      <c r="V72" s="293">
        <v>167</v>
      </c>
      <c r="W72" s="293">
        <v>0</v>
      </c>
      <c r="X72" s="293">
        <v>411</v>
      </c>
      <c r="Y72" s="293"/>
      <c r="Z72" s="293"/>
      <c r="AA72" s="293"/>
      <c r="AB72" s="293"/>
      <c r="AC72" s="293"/>
      <c r="AD72" s="293"/>
      <c r="AE72" s="295"/>
      <c r="AF72" s="295"/>
      <c r="AG72" s="295" t="s">
        <v>301</v>
      </c>
      <c r="AH72" s="295" t="s">
        <v>301</v>
      </c>
      <c r="AI72" s="295" t="s">
        <v>301</v>
      </c>
      <c r="AJ72" s="295" t="s">
        <v>301</v>
      </c>
      <c r="AK72" s="295">
        <v>3126</v>
      </c>
      <c r="AL72" s="295">
        <v>3056</v>
      </c>
      <c r="AM72" s="295">
        <v>0</v>
      </c>
      <c r="AN72" s="296">
        <v>0</v>
      </c>
      <c r="AO72" s="296">
        <v>0</v>
      </c>
      <c r="AP72" s="295">
        <v>0</v>
      </c>
      <c r="AQ72" s="295">
        <v>0</v>
      </c>
      <c r="AR72" s="295">
        <v>70</v>
      </c>
      <c r="AS72" s="295">
        <v>0</v>
      </c>
      <c r="AT72" s="449">
        <v>28224</v>
      </c>
      <c r="AU72" s="449">
        <v>27001</v>
      </c>
      <c r="AV72" s="449">
        <v>62</v>
      </c>
      <c r="AW72" s="449">
        <v>26583</v>
      </c>
      <c r="AX72" s="449">
        <v>993833</v>
      </c>
      <c r="AY72" s="295" t="s">
        <v>301</v>
      </c>
      <c r="AZ72" s="295">
        <v>64</v>
      </c>
      <c r="BA72" s="295">
        <v>61</v>
      </c>
      <c r="BB72" s="295">
        <v>0</v>
      </c>
      <c r="BC72" s="295">
        <v>0</v>
      </c>
      <c r="BD72" s="295">
        <v>0</v>
      </c>
      <c r="BE72" s="295">
        <v>0</v>
      </c>
      <c r="BF72" s="295">
        <v>3</v>
      </c>
      <c r="BG72" s="295">
        <v>0</v>
      </c>
      <c r="BH72" s="295">
        <v>10</v>
      </c>
      <c r="BI72" s="295">
        <v>0</v>
      </c>
      <c r="BJ72" s="295">
        <v>4</v>
      </c>
      <c r="BK72" s="295">
        <v>7</v>
      </c>
      <c r="BL72" s="295">
        <v>30</v>
      </c>
      <c r="BM72" s="295">
        <v>1723</v>
      </c>
      <c r="BN72" s="295">
        <v>19</v>
      </c>
      <c r="BO72" s="295">
        <v>423</v>
      </c>
      <c r="BP72" s="295">
        <v>14</v>
      </c>
      <c r="BQ72" s="295">
        <v>0</v>
      </c>
      <c r="BR72" s="295">
        <v>0</v>
      </c>
      <c r="BS72" s="295">
        <v>0</v>
      </c>
      <c r="BT72" s="295">
        <v>0</v>
      </c>
      <c r="BU72" s="295">
        <v>0</v>
      </c>
      <c r="BV72" s="295" t="s">
        <v>301</v>
      </c>
      <c r="BW72" s="295">
        <v>61</v>
      </c>
      <c r="BX72" s="297" t="s">
        <v>301</v>
      </c>
    </row>
    <row r="73" spans="1:76" s="245" customFormat="1" ht="12.75" customHeight="1" x14ac:dyDescent="0.2">
      <c r="A73" s="301" t="s">
        <v>345</v>
      </c>
      <c r="B73" s="302" t="s">
        <v>453</v>
      </c>
      <c r="C73" s="303"/>
      <c r="D73" s="293">
        <v>1449</v>
      </c>
      <c r="E73" s="293" t="s">
        <v>301</v>
      </c>
      <c r="F73" s="293">
        <v>4</v>
      </c>
      <c r="G73" s="293">
        <v>1</v>
      </c>
      <c r="H73" s="293">
        <v>2</v>
      </c>
      <c r="I73" s="293">
        <v>1</v>
      </c>
      <c r="J73" s="294">
        <v>2.72</v>
      </c>
      <c r="K73" s="294">
        <v>2.72</v>
      </c>
      <c r="L73" s="294">
        <v>0</v>
      </c>
      <c r="M73" s="294">
        <v>0</v>
      </c>
      <c r="N73" s="293">
        <v>1</v>
      </c>
      <c r="O73" s="293">
        <v>339</v>
      </c>
      <c r="P73" s="293">
        <v>321</v>
      </c>
      <c r="Q73" s="293">
        <v>33</v>
      </c>
      <c r="R73" s="293">
        <v>4</v>
      </c>
      <c r="S73" s="294">
        <v>205</v>
      </c>
      <c r="T73" s="294">
        <v>42</v>
      </c>
      <c r="U73" s="293">
        <v>27293</v>
      </c>
      <c r="V73" s="293">
        <v>99</v>
      </c>
      <c r="W73" s="293">
        <v>0</v>
      </c>
      <c r="X73" s="293">
        <v>0</v>
      </c>
      <c r="Y73" s="293"/>
      <c r="Z73" s="293"/>
      <c r="AA73" s="293"/>
      <c r="AB73" s="293"/>
      <c r="AC73" s="293"/>
      <c r="AD73" s="293"/>
      <c r="AE73" s="295"/>
      <c r="AF73" s="295"/>
      <c r="AG73" s="295" t="s">
        <v>301</v>
      </c>
      <c r="AH73" s="295" t="s">
        <v>301</v>
      </c>
      <c r="AI73" s="295" t="s">
        <v>301</v>
      </c>
      <c r="AJ73" s="295" t="s">
        <v>301</v>
      </c>
      <c r="AK73" s="295">
        <v>24854</v>
      </c>
      <c r="AL73" s="295">
        <v>20653</v>
      </c>
      <c r="AM73" s="295">
        <v>3369</v>
      </c>
      <c r="AN73" s="296">
        <v>0</v>
      </c>
      <c r="AO73" s="296">
        <v>0</v>
      </c>
      <c r="AP73" s="295">
        <v>0</v>
      </c>
      <c r="AQ73" s="295">
        <v>0</v>
      </c>
      <c r="AR73" s="295">
        <v>828</v>
      </c>
      <c r="AS73" s="295">
        <v>4</v>
      </c>
      <c r="AT73" s="449">
        <v>28224</v>
      </c>
      <c r="AU73" s="449">
        <v>27001</v>
      </c>
      <c r="AV73" s="449">
        <v>62</v>
      </c>
      <c r="AW73" s="449">
        <v>26583</v>
      </c>
      <c r="AX73" s="449">
        <v>993833</v>
      </c>
      <c r="AY73" s="295" t="s">
        <v>301</v>
      </c>
      <c r="AZ73" s="295">
        <v>1285</v>
      </c>
      <c r="BA73" s="295">
        <v>1097</v>
      </c>
      <c r="BB73" s="295">
        <v>133</v>
      </c>
      <c r="BC73" s="295">
        <v>0</v>
      </c>
      <c r="BD73" s="295">
        <v>0</v>
      </c>
      <c r="BE73" s="295">
        <v>0</v>
      </c>
      <c r="BF73" s="295">
        <v>55</v>
      </c>
      <c r="BG73" s="295">
        <v>0</v>
      </c>
      <c r="BH73" s="295">
        <v>3463</v>
      </c>
      <c r="BI73" s="295">
        <v>6</v>
      </c>
      <c r="BJ73" s="295">
        <v>16</v>
      </c>
      <c r="BK73" s="295">
        <v>20</v>
      </c>
      <c r="BL73" s="295">
        <v>440</v>
      </c>
      <c r="BM73" s="295">
        <v>17674</v>
      </c>
      <c r="BN73" s="295">
        <v>2305</v>
      </c>
      <c r="BO73" s="295">
        <v>3990</v>
      </c>
      <c r="BP73" s="295">
        <v>173</v>
      </c>
      <c r="BQ73" s="295">
        <v>0</v>
      </c>
      <c r="BR73" s="295">
        <v>0</v>
      </c>
      <c r="BS73" s="295">
        <v>0</v>
      </c>
      <c r="BT73" s="295">
        <v>0</v>
      </c>
      <c r="BU73" s="295">
        <v>0</v>
      </c>
      <c r="BV73" s="295">
        <v>0</v>
      </c>
      <c r="BW73" s="295">
        <v>180</v>
      </c>
      <c r="BX73" s="297" t="s">
        <v>301</v>
      </c>
    </row>
    <row r="74" spans="1:76" s="245" customFormat="1" ht="12.75" customHeight="1" x14ac:dyDescent="0.2">
      <c r="A74" s="301" t="s">
        <v>346</v>
      </c>
      <c r="B74" s="302" t="s">
        <v>213</v>
      </c>
      <c r="C74" s="303"/>
      <c r="D74" s="293">
        <v>970</v>
      </c>
      <c r="E74" s="293">
        <v>17923</v>
      </c>
      <c r="F74" s="293">
        <v>6</v>
      </c>
      <c r="G74" s="293">
        <v>0</v>
      </c>
      <c r="H74" s="293">
        <v>5</v>
      </c>
      <c r="I74" s="293">
        <v>1</v>
      </c>
      <c r="J74" s="294">
        <v>2.9</v>
      </c>
      <c r="K74" s="294">
        <v>2</v>
      </c>
      <c r="L74" s="294">
        <v>0.9</v>
      </c>
      <c r="M74" s="294">
        <v>0</v>
      </c>
      <c r="N74" s="293">
        <v>1</v>
      </c>
      <c r="O74" s="293">
        <v>196</v>
      </c>
      <c r="P74" s="293">
        <v>196</v>
      </c>
      <c r="Q74" s="293">
        <v>25</v>
      </c>
      <c r="R74" s="293">
        <v>6</v>
      </c>
      <c r="S74" s="294">
        <v>193</v>
      </c>
      <c r="T74" s="294">
        <v>46</v>
      </c>
      <c r="U74" s="293">
        <v>39551</v>
      </c>
      <c r="V74" s="293">
        <v>133</v>
      </c>
      <c r="W74" s="293">
        <v>0</v>
      </c>
      <c r="X74" s="293">
        <v>3301</v>
      </c>
      <c r="Y74" s="293"/>
      <c r="Z74" s="293"/>
      <c r="AA74" s="293"/>
      <c r="AB74" s="293"/>
      <c r="AC74" s="293"/>
      <c r="AD74" s="293"/>
      <c r="AE74" s="295"/>
      <c r="AF74" s="295"/>
      <c r="AG74" s="295" t="s">
        <v>301</v>
      </c>
      <c r="AH74" s="295" t="s">
        <v>301</v>
      </c>
      <c r="AI74" s="295" t="s">
        <v>301</v>
      </c>
      <c r="AJ74" s="295" t="s">
        <v>301</v>
      </c>
      <c r="AK74" s="295">
        <v>40169</v>
      </c>
      <c r="AL74" s="295">
        <v>36810</v>
      </c>
      <c r="AM74" s="295">
        <v>0</v>
      </c>
      <c r="AN74" s="296">
        <v>0</v>
      </c>
      <c r="AO74" s="296">
        <v>0</v>
      </c>
      <c r="AP74" s="295">
        <v>12</v>
      </c>
      <c r="AQ74" s="295">
        <v>0</v>
      </c>
      <c r="AR74" s="295">
        <v>3347</v>
      </c>
      <c r="AS74" s="295">
        <v>0</v>
      </c>
      <c r="AT74" s="449">
        <f>9+28224</f>
        <v>28233</v>
      </c>
      <c r="AU74" s="449">
        <f>8+27001</f>
        <v>27009</v>
      </c>
      <c r="AV74" s="449">
        <v>62</v>
      </c>
      <c r="AW74" s="449">
        <v>26583</v>
      </c>
      <c r="AX74" s="449">
        <v>993833</v>
      </c>
      <c r="AY74" s="295" t="s">
        <v>301</v>
      </c>
      <c r="AZ74" s="295">
        <v>2085</v>
      </c>
      <c r="BA74" s="295">
        <v>1932</v>
      </c>
      <c r="BB74" s="295">
        <v>0</v>
      </c>
      <c r="BC74" s="295">
        <v>0</v>
      </c>
      <c r="BD74" s="295">
        <v>0</v>
      </c>
      <c r="BE74" s="295">
        <v>0</v>
      </c>
      <c r="BF74" s="295">
        <v>153</v>
      </c>
      <c r="BG74" s="295">
        <v>0</v>
      </c>
      <c r="BH74" s="295">
        <v>0</v>
      </c>
      <c r="BI74" s="295">
        <v>10</v>
      </c>
      <c r="BJ74" s="295">
        <v>17</v>
      </c>
      <c r="BK74" s="295" t="s">
        <v>301</v>
      </c>
      <c r="BL74" s="295" t="s">
        <v>301</v>
      </c>
      <c r="BM74" s="295">
        <v>12768</v>
      </c>
      <c r="BN74" s="295">
        <v>0</v>
      </c>
      <c r="BO74" s="295">
        <v>0</v>
      </c>
      <c r="BP74" s="295">
        <v>0</v>
      </c>
      <c r="BQ74" s="295">
        <v>0</v>
      </c>
      <c r="BR74" s="295" t="s">
        <v>301</v>
      </c>
      <c r="BS74" s="295" t="s">
        <v>301</v>
      </c>
      <c r="BT74" s="295" t="s">
        <v>301</v>
      </c>
      <c r="BU74" s="295" t="s">
        <v>301</v>
      </c>
      <c r="BV74" s="295" t="s">
        <v>301</v>
      </c>
      <c r="BW74" s="295">
        <v>222</v>
      </c>
      <c r="BX74" s="297" t="s">
        <v>301</v>
      </c>
    </row>
    <row r="75" spans="1:76" s="245" customFormat="1" ht="12.75" customHeight="1" x14ac:dyDescent="0.2">
      <c r="A75" s="301" t="s">
        <v>347</v>
      </c>
      <c r="B75" s="302" t="s">
        <v>214</v>
      </c>
      <c r="C75" s="303"/>
      <c r="D75" s="293">
        <v>1167</v>
      </c>
      <c r="E75" s="293">
        <v>32607</v>
      </c>
      <c r="F75" s="293">
        <v>11</v>
      </c>
      <c r="G75" s="293">
        <v>0</v>
      </c>
      <c r="H75" s="293">
        <v>6</v>
      </c>
      <c r="I75" s="293">
        <v>5</v>
      </c>
      <c r="J75" s="294">
        <v>4.7</v>
      </c>
      <c r="K75" s="294">
        <v>3.6</v>
      </c>
      <c r="L75" s="294">
        <v>0</v>
      </c>
      <c r="M75" s="294">
        <v>0.6</v>
      </c>
      <c r="N75" s="293">
        <v>1</v>
      </c>
      <c r="O75" s="293">
        <v>670</v>
      </c>
      <c r="P75" s="293">
        <v>620</v>
      </c>
      <c r="Q75" s="293">
        <v>137</v>
      </c>
      <c r="R75" s="293">
        <v>28</v>
      </c>
      <c r="S75" s="294">
        <v>220</v>
      </c>
      <c r="T75" s="294">
        <v>55</v>
      </c>
      <c r="U75" s="293">
        <v>14000</v>
      </c>
      <c r="V75" s="293">
        <v>412</v>
      </c>
      <c r="W75" s="293">
        <v>0</v>
      </c>
      <c r="X75" s="293">
        <v>13457</v>
      </c>
      <c r="Y75" s="293"/>
      <c r="Z75" s="293"/>
      <c r="AA75" s="293"/>
      <c r="AB75" s="293"/>
      <c r="AC75" s="293"/>
      <c r="AD75" s="293"/>
      <c r="AE75" s="295"/>
      <c r="AF75" s="295"/>
      <c r="AG75" s="295" t="s">
        <v>301</v>
      </c>
      <c r="AH75" s="295" t="s">
        <v>301</v>
      </c>
      <c r="AI75" s="295" t="s">
        <v>301</v>
      </c>
      <c r="AJ75" s="295">
        <v>1900</v>
      </c>
      <c r="AK75" s="295">
        <v>32097</v>
      </c>
      <c r="AL75" s="295">
        <v>31939</v>
      </c>
      <c r="AM75" s="295">
        <v>0</v>
      </c>
      <c r="AN75" s="296">
        <v>0</v>
      </c>
      <c r="AO75" s="296">
        <v>0</v>
      </c>
      <c r="AP75" s="295">
        <v>0</v>
      </c>
      <c r="AQ75" s="295">
        <v>0</v>
      </c>
      <c r="AR75" s="295">
        <v>158</v>
      </c>
      <c r="AS75" s="295">
        <v>0</v>
      </c>
      <c r="AT75" s="449">
        <v>28652</v>
      </c>
      <c r="AU75" s="449">
        <f>485+27001</f>
        <v>27486</v>
      </c>
      <c r="AV75" s="449">
        <v>65</v>
      </c>
      <c r="AW75" s="449">
        <f>30000+26583</f>
        <v>56583</v>
      </c>
      <c r="AX75" s="449">
        <v>993833</v>
      </c>
      <c r="AY75" s="295">
        <v>775</v>
      </c>
      <c r="AZ75" s="295">
        <v>690</v>
      </c>
      <c r="BA75" s="295">
        <v>680</v>
      </c>
      <c r="BB75" s="295">
        <v>0</v>
      </c>
      <c r="BC75" s="295">
        <v>0</v>
      </c>
      <c r="BD75" s="295">
        <v>0</v>
      </c>
      <c r="BE75" s="295">
        <v>0</v>
      </c>
      <c r="BF75" s="295">
        <v>10</v>
      </c>
      <c r="BG75" s="295">
        <v>0</v>
      </c>
      <c r="BH75" s="295">
        <v>637</v>
      </c>
      <c r="BI75" s="295">
        <v>5</v>
      </c>
      <c r="BJ75" s="295">
        <v>52</v>
      </c>
      <c r="BK75" s="295">
        <v>90</v>
      </c>
      <c r="BL75" s="295">
        <v>450</v>
      </c>
      <c r="BM75" s="295">
        <v>12595</v>
      </c>
      <c r="BN75" s="295">
        <v>222</v>
      </c>
      <c r="BO75" s="295">
        <v>30</v>
      </c>
      <c r="BP75" s="295">
        <v>6</v>
      </c>
      <c r="BQ75" s="295">
        <v>0</v>
      </c>
      <c r="BR75" s="295">
        <v>0</v>
      </c>
      <c r="BS75" s="295">
        <v>0</v>
      </c>
      <c r="BT75" s="295">
        <v>0</v>
      </c>
      <c r="BU75" s="295">
        <v>0</v>
      </c>
      <c r="BV75" s="295">
        <v>0</v>
      </c>
      <c r="BW75" s="295">
        <v>118</v>
      </c>
      <c r="BX75" s="297" t="s">
        <v>301</v>
      </c>
    </row>
    <row r="76" spans="1:76" s="245" customFormat="1" ht="12.75" customHeight="1" x14ac:dyDescent="0.2">
      <c r="A76" s="301" t="s">
        <v>348</v>
      </c>
      <c r="B76" s="302" t="s">
        <v>215</v>
      </c>
      <c r="C76" s="303"/>
      <c r="D76" s="293" t="s">
        <v>301</v>
      </c>
      <c r="E76" s="293" t="s">
        <v>301</v>
      </c>
      <c r="F76" s="293">
        <v>1</v>
      </c>
      <c r="G76" s="293">
        <v>0</v>
      </c>
      <c r="H76" s="293">
        <v>1</v>
      </c>
      <c r="I76" s="293">
        <v>0</v>
      </c>
      <c r="J76" s="294">
        <v>0.5</v>
      </c>
      <c r="K76" s="294">
        <v>0.5</v>
      </c>
      <c r="L76" s="294">
        <v>0</v>
      </c>
      <c r="M76" s="294">
        <v>0</v>
      </c>
      <c r="N76" s="293">
        <v>1</v>
      </c>
      <c r="O76" s="293">
        <v>70</v>
      </c>
      <c r="P76" s="293">
        <v>60</v>
      </c>
      <c r="Q76" s="293">
        <v>4</v>
      </c>
      <c r="R76" s="293">
        <v>3</v>
      </c>
      <c r="S76" s="294">
        <v>180</v>
      </c>
      <c r="T76" s="294">
        <v>19.5</v>
      </c>
      <c r="U76" s="293">
        <v>16900</v>
      </c>
      <c r="V76" s="293">
        <v>200</v>
      </c>
      <c r="W76" s="293">
        <v>0</v>
      </c>
      <c r="X76" s="293">
        <v>0</v>
      </c>
      <c r="Y76" s="293"/>
      <c r="Z76" s="293"/>
      <c r="AA76" s="293"/>
      <c r="AB76" s="293"/>
      <c r="AC76" s="293"/>
      <c r="AD76" s="293"/>
      <c r="AE76" s="295"/>
      <c r="AF76" s="295"/>
      <c r="AG76" s="295" t="s">
        <v>301</v>
      </c>
      <c r="AH76" s="295">
        <v>0</v>
      </c>
      <c r="AI76" s="295">
        <v>0</v>
      </c>
      <c r="AJ76" s="295">
        <v>1000</v>
      </c>
      <c r="AK76" s="295">
        <v>16900</v>
      </c>
      <c r="AL76" s="295">
        <v>16000</v>
      </c>
      <c r="AM76" s="295">
        <v>0</v>
      </c>
      <c r="AN76" s="296">
        <v>0</v>
      </c>
      <c r="AO76" s="296">
        <v>0</v>
      </c>
      <c r="AP76" s="295">
        <v>0</v>
      </c>
      <c r="AQ76" s="295">
        <v>0</v>
      </c>
      <c r="AR76" s="295">
        <v>900</v>
      </c>
      <c r="AS76" s="295">
        <v>0</v>
      </c>
      <c r="AT76" s="449">
        <v>28224</v>
      </c>
      <c r="AU76" s="449">
        <v>27001</v>
      </c>
      <c r="AV76" s="449">
        <v>62</v>
      </c>
      <c r="AW76" s="449">
        <v>26583</v>
      </c>
      <c r="AX76" s="449">
        <v>993833</v>
      </c>
      <c r="AY76" s="295">
        <v>0</v>
      </c>
      <c r="AZ76" s="295">
        <v>0</v>
      </c>
      <c r="BA76" s="295" t="s">
        <v>301</v>
      </c>
      <c r="BB76" s="295">
        <v>0</v>
      </c>
      <c r="BC76" s="295">
        <v>0</v>
      </c>
      <c r="BD76" s="295">
        <v>0</v>
      </c>
      <c r="BE76" s="295">
        <v>0</v>
      </c>
      <c r="BF76" s="295" t="s">
        <v>301</v>
      </c>
      <c r="BG76" s="295">
        <v>0</v>
      </c>
      <c r="BH76" s="295" t="s">
        <v>301</v>
      </c>
      <c r="BI76" s="295">
        <v>0</v>
      </c>
      <c r="BJ76" s="295">
        <v>0</v>
      </c>
      <c r="BK76" s="295">
        <v>0</v>
      </c>
      <c r="BL76" s="295">
        <v>0</v>
      </c>
      <c r="BM76" s="295" t="s">
        <v>301</v>
      </c>
      <c r="BN76" s="295" t="s">
        <v>301</v>
      </c>
      <c r="BO76" s="295" t="s">
        <v>301</v>
      </c>
      <c r="BP76" s="295">
        <v>0</v>
      </c>
      <c r="BQ76" s="295">
        <v>0</v>
      </c>
      <c r="BR76" s="295">
        <v>0</v>
      </c>
      <c r="BS76" s="295">
        <v>0</v>
      </c>
      <c r="BT76" s="295">
        <v>0</v>
      </c>
      <c r="BU76" s="295">
        <v>0</v>
      </c>
      <c r="BV76" s="295">
        <v>0</v>
      </c>
      <c r="BW76" s="295" t="s">
        <v>301</v>
      </c>
      <c r="BX76" s="297" t="s">
        <v>301</v>
      </c>
    </row>
    <row r="77" spans="1:76" s="245" customFormat="1" ht="12.75" customHeight="1" x14ac:dyDescent="0.2">
      <c r="A77" s="301" t="s">
        <v>349</v>
      </c>
      <c r="B77" s="302" t="s">
        <v>454</v>
      </c>
      <c r="C77" s="303"/>
      <c r="D77" s="293">
        <v>978</v>
      </c>
      <c r="E77" s="293">
        <v>138559</v>
      </c>
      <c r="F77" s="293">
        <v>13</v>
      </c>
      <c r="G77" s="293">
        <v>2</v>
      </c>
      <c r="H77" s="293">
        <v>0</v>
      </c>
      <c r="I77" s="293">
        <v>11</v>
      </c>
      <c r="J77" s="294">
        <v>3.9</v>
      </c>
      <c r="K77" s="294">
        <v>1.9</v>
      </c>
      <c r="L77" s="294">
        <v>2</v>
      </c>
      <c r="M77" s="294">
        <v>0</v>
      </c>
      <c r="N77" s="293">
        <v>1</v>
      </c>
      <c r="O77" s="293">
        <v>270</v>
      </c>
      <c r="P77" s="293">
        <v>230</v>
      </c>
      <c r="Q77" s="293">
        <v>23</v>
      </c>
      <c r="R77" s="293">
        <v>6</v>
      </c>
      <c r="S77" s="294">
        <v>250</v>
      </c>
      <c r="T77" s="294">
        <v>79</v>
      </c>
      <c r="U77" s="293">
        <v>25366</v>
      </c>
      <c r="V77" s="293">
        <v>1663</v>
      </c>
      <c r="W77" s="293" t="s">
        <v>301</v>
      </c>
      <c r="X77" s="293">
        <v>26298</v>
      </c>
      <c r="Y77" s="293"/>
      <c r="Z77" s="293"/>
      <c r="AA77" s="293"/>
      <c r="AB77" s="293"/>
      <c r="AC77" s="293"/>
      <c r="AD77" s="293"/>
      <c r="AE77" s="295"/>
      <c r="AF77" s="295"/>
      <c r="AG77" s="295" t="s">
        <v>301</v>
      </c>
      <c r="AH77" s="295" t="s">
        <v>301</v>
      </c>
      <c r="AI77" s="295" t="s">
        <v>301</v>
      </c>
      <c r="AJ77" s="295">
        <v>7002</v>
      </c>
      <c r="AK77" s="295">
        <v>53944</v>
      </c>
      <c r="AL77" s="295">
        <v>51592</v>
      </c>
      <c r="AM77" s="295">
        <v>90</v>
      </c>
      <c r="AN77" s="296">
        <v>1</v>
      </c>
      <c r="AO77" s="296">
        <v>0</v>
      </c>
      <c r="AP77" s="295">
        <v>348</v>
      </c>
      <c r="AQ77" s="295">
        <v>0</v>
      </c>
      <c r="AR77" s="295">
        <v>1772</v>
      </c>
      <c r="AS77" s="295">
        <v>142</v>
      </c>
      <c r="AT77" s="449">
        <v>28224</v>
      </c>
      <c r="AU77" s="449">
        <v>27001</v>
      </c>
      <c r="AV77" s="449">
        <v>62</v>
      </c>
      <c r="AW77" s="449">
        <v>26583</v>
      </c>
      <c r="AX77" s="449">
        <v>993833</v>
      </c>
      <c r="AY77" s="295">
        <v>418</v>
      </c>
      <c r="AZ77" s="295">
        <v>881</v>
      </c>
      <c r="BA77" s="295">
        <v>871</v>
      </c>
      <c r="BB77" s="295">
        <v>0</v>
      </c>
      <c r="BC77" s="295">
        <v>0</v>
      </c>
      <c r="BD77" s="295">
        <v>0</v>
      </c>
      <c r="BE77" s="295">
        <v>0</v>
      </c>
      <c r="BF77" s="295">
        <v>6</v>
      </c>
      <c r="BG77" s="295">
        <v>4</v>
      </c>
      <c r="BH77" s="295">
        <v>1200</v>
      </c>
      <c r="BI77" s="295">
        <v>6</v>
      </c>
      <c r="BJ77" s="295">
        <v>7</v>
      </c>
      <c r="BK77" s="295" t="s">
        <v>301</v>
      </c>
      <c r="BL77" s="295" t="s">
        <v>301</v>
      </c>
      <c r="BM77" s="295">
        <v>13100</v>
      </c>
      <c r="BN77" s="295">
        <v>75</v>
      </c>
      <c r="BO77" s="295">
        <v>60</v>
      </c>
      <c r="BP77" s="295">
        <v>40</v>
      </c>
      <c r="BQ77" s="295">
        <v>65</v>
      </c>
      <c r="BR77" s="295">
        <v>18</v>
      </c>
      <c r="BS77" s="295">
        <v>10</v>
      </c>
      <c r="BT77" s="295">
        <v>0</v>
      </c>
      <c r="BU77" s="295">
        <v>37</v>
      </c>
      <c r="BV77" s="295">
        <v>250</v>
      </c>
      <c r="BW77" s="295">
        <v>450</v>
      </c>
      <c r="BX77" s="297">
        <v>15641</v>
      </c>
    </row>
    <row r="78" spans="1:76" s="245" customFormat="1" ht="12.75" customHeight="1" x14ac:dyDescent="0.2">
      <c r="A78" s="301" t="s">
        <v>350</v>
      </c>
      <c r="B78" s="302" t="s">
        <v>455</v>
      </c>
      <c r="C78" s="303"/>
      <c r="D78" s="293">
        <v>519</v>
      </c>
      <c r="E78" s="293" t="s">
        <v>301</v>
      </c>
      <c r="F78" s="293">
        <v>8</v>
      </c>
      <c r="G78" s="293">
        <v>2</v>
      </c>
      <c r="H78" s="293">
        <v>2</v>
      </c>
      <c r="I78" s="293">
        <v>4</v>
      </c>
      <c r="J78" s="294">
        <v>4.0999999999999996</v>
      </c>
      <c r="K78" s="294">
        <v>3.3</v>
      </c>
      <c r="L78" s="294">
        <v>0</v>
      </c>
      <c r="M78" s="294">
        <v>0</v>
      </c>
      <c r="N78" s="293">
        <v>1</v>
      </c>
      <c r="O78" s="293">
        <v>397</v>
      </c>
      <c r="P78" s="293">
        <v>47</v>
      </c>
      <c r="Q78" s="293">
        <v>9</v>
      </c>
      <c r="R78" s="293">
        <v>4</v>
      </c>
      <c r="S78" s="294">
        <v>200</v>
      </c>
      <c r="T78" s="294">
        <v>25</v>
      </c>
      <c r="U78" s="293">
        <v>718</v>
      </c>
      <c r="V78" s="293">
        <v>718</v>
      </c>
      <c r="W78" s="293">
        <v>734</v>
      </c>
      <c r="X78" s="293">
        <v>135500</v>
      </c>
      <c r="Y78" s="293"/>
      <c r="Z78" s="293"/>
      <c r="AA78" s="293"/>
      <c r="AB78" s="293"/>
      <c r="AC78" s="293"/>
      <c r="AD78" s="293"/>
      <c r="AE78" s="295"/>
      <c r="AF78" s="295"/>
      <c r="AG78" s="295" t="s">
        <v>301</v>
      </c>
      <c r="AH78" s="295" t="s">
        <v>301</v>
      </c>
      <c r="AI78" s="295" t="s">
        <v>301</v>
      </c>
      <c r="AJ78" s="295">
        <v>890</v>
      </c>
      <c r="AK78" s="295">
        <v>2724</v>
      </c>
      <c r="AL78" s="295" t="s">
        <v>301</v>
      </c>
      <c r="AM78" s="295">
        <v>1756</v>
      </c>
      <c r="AN78" s="296" t="s">
        <v>301</v>
      </c>
      <c r="AO78" s="296">
        <v>0</v>
      </c>
      <c r="AP78" s="295">
        <v>760</v>
      </c>
      <c r="AQ78" s="295">
        <v>150</v>
      </c>
      <c r="AR78" s="295">
        <v>58</v>
      </c>
      <c r="AS78" s="295">
        <v>0</v>
      </c>
      <c r="AT78" s="449">
        <v>28224</v>
      </c>
      <c r="AU78" s="449">
        <v>27001</v>
      </c>
      <c r="AV78" s="449">
        <v>69</v>
      </c>
      <c r="AW78" s="449">
        <v>26583</v>
      </c>
      <c r="AX78" s="449">
        <v>993833</v>
      </c>
      <c r="AY78" s="295">
        <v>0</v>
      </c>
      <c r="AZ78" s="295">
        <v>66</v>
      </c>
      <c r="BA78" s="295" t="s">
        <v>301</v>
      </c>
      <c r="BB78" s="295">
        <v>66</v>
      </c>
      <c r="BC78" s="295">
        <v>0</v>
      </c>
      <c r="BD78" s="295">
        <v>0</v>
      </c>
      <c r="BE78" s="295">
        <v>0</v>
      </c>
      <c r="BF78" s="295">
        <v>0</v>
      </c>
      <c r="BG78" s="295">
        <v>0</v>
      </c>
      <c r="BH78" s="295">
        <v>50</v>
      </c>
      <c r="BI78" s="295">
        <v>0</v>
      </c>
      <c r="BJ78" s="295">
        <v>4</v>
      </c>
      <c r="BK78" s="295">
        <v>5</v>
      </c>
      <c r="BL78" s="295">
        <v>40</v>
      </c>
      <c r="BM78" s="295">
        <v>3486</v>
      </c>
      <c r="BN78" s="295">
        <v>50</v>
      </c>
      <c r="BO78" s="295">
        <v>12</v>
      </c>
      <c r="BP78" s="295">
        <v>0</v>
      </c>
      <c r="BQ78" s="295">
        <v>41</v>
      </c>
      <c r="BR78" s="295">
        <v>38</v>
      </c>
      <c r="BS78" s="295">
        <v>3</v>
      </c>
      <c r="BT78" s="295">
        <v>0</v>
      </c>
      <c r="BU78" s="295">
        <v>0</v>
      </c>
      <c r="BV78" s="295">
        <v>5</v>
      </c>
      <c r="BW78" s="295">
        <v>64</v>
      </c>
      <c r="BX78" s="297" t="s">
        <v>301</v>
      </c>
    </row>
    <row r="79" spans="1:76" s="245" customFormat="1" ht="12.75" customHeight="1" x14ac:dyDescent="0.2">
      <c r="A79" s="301" t="s">
        <v>351</v>
      </c>
      <c r="B79" s="302" t="s">
        <v>456</v>
      </c>
      <c r="C79" s="303"/>
      <c r="D79" s="293">
        <v>599</v>
      </c>
      <c r="E79" s="293" t="s">
        <v>301</v>
      </c>
      <c r="F79" s="293">
        <v>2</v>
      </c>
      <c r="G79" s="293">
        <v>0</v>
      </c>
      <c r="H79" s="293">
        <v>1</v>
      </c>
      <c r="I79" s="293">
        <v>1</v>
      </c>
      <c r="J79" s="294">
        <v>0.8</v>
      </c>
      <c r="K79" s="294">
        <v>0.8</v>
      </c>
      <c r="L79" s="294">
        <v>0</v>
      </c>
      <c r="M79" s="294">
        <v>0</v>
      </c>
      <c r="N79" s="293">
        <v>1</v>
      </c>
      <c r="O79" s="293">
        <v>198</v>
      </c>
      <c r="P79" s="293">
        <v>135</v>
      </c>
      <c r="Q79" s="293">
        <v>25</v>
      </c>
      <c r="R79" s="293">
        <v>6</v>
      </c>
      <c r="S79" s="294">
        <v>164</v>
      </c>
      <c r="T79" s="294">
        <v>25.75</v>
      </c>
      <c r="U79" s="293">
        <v>3741</v>
      </c>
      <c r="V79" s="293">
        <v>298</v>
      </c>
      <c r="W79" s="293">
        <v>0</v>
      </c>
      <c r="X79" s="293">
        <v>612</v>
      </c>
      <c r="Y79" s="293"/>
      <c r="Z79" s="293"/>
      <c r="AA79" s="293"/>
      <c r="AB79" s="293"/>
      <c r="AC79" s="293"/>
      <c r="AD79" s="293"/>
      <c r="AE79" s="295"/>
      <c r="AF79" s="295"/>
      <c r="AG79" s="295">
        <v>30000</v>
      </c>
      <c r="AH79" s="295" t="s">
        <v>301</v>
      </c>
      <c r="AI79" s="295" t="s">
        <v>301</v>
      </c>
      <c r="AJ79" s="295">
        <v>857</v>
      </c>
      <c r="AK79" s="295">
        <v>4651</v>
      </c>
      <c r="AL79" s="295">
        <v>4642</v>
      </c>
      <c r="AM79" s="295">
        <v>0</v>
      </c>
      <c r="AN79" s="296">
        <v>0</v>
      </c>
      <c r="AO79" s="296">
        <v>0</v>
      </c>
      <c r="AP79" s="295">
        <v>0</v>
      </c>
      <c r="AQ79" s="295">
        <v>0</v>
      </c>
      <c r="AR79" s="295">
        <v>9</v>
      </c>
      <c r="AS79" s="295">
        <v>0</v>
      </c>
      <c r="AT79" s="449">
        <v>28224</v>
      </c>
      <c r="AU79" s="449">
        <v>27001</v>
      </c>
      <c r="AV79" s="449">
        <v>62</v>
      </c>
      <c r="AW79" s="449">
        <v>26583</v>
      </c>
      <c r="AX79" s="449">
        <v>993833</v>
      </c>
      <c r="AY79" s="295" t="s">
        <v>301</v>
      </c>
      <c r="AZ79" s="295">
        <v>389</v>
      </c>
      <c r="BA79" s="295">
        <v>388</v>
      </c>
      <c r="BB79" s="295">
        <v>0</v>
      </c>
      <c r="BC79" s="295">
        <v>0</v>
      </c>
      <c r="BD79" s="295">
        <v>0</v>
      </c>
      <c r="BE79" s="295">
        <v>0</v>
      </c>
      <c r="BF79" s="295">
        <v>1</v>
      </c>
      <c r="BG79" s="295">
        <v>0</v>
      </c>
      <c r="BH79" s="295">
        <v>22</v>
      </c>
      <c r="BI79" s="295">
        <v>5</v>
      </c>
      <c r="BJ79" s="295">
        <v>9</v>
      </c>
      <c r="BK79" s="295">
        <v>16</v>
      </c>
      <c r="BL79" s="295" t="s">
        <v>301</v>
      </c>
      <c r="BM79" s="295">
        <v>4410</v>
      </c>
      <c r="BN79" s="295">
        <v>890</v>
      </c>
      <c r="BO79" s="295">
        <v>1753</v>
      </c>
      <c r="BP79" s="295">
        <v>43</v>
      </c>
      <c r="BQ79" s="295">
        <v>0</v>
      </c>
      <c r="BR79" s="295">
        <v>0</v>
      </c>
      <c r="BS79" s="295">
        <v>0</v>
      </c>
      <c r="BT79" s="295">
        <v>0</v>
      </c>
      <c r="BU79" s="295">
        <v>0</v>
      </c>
      <c r="BV79" s="295" t="s">
        <v>301</v>
      </c>
      <c r="BW79" s="295">
        <v>68</v>
      </c>
      <c r="BX79" s="297" t="s">
        <v>301</v>
      </c>
    </row>
    <row r="80" spans="1:76" s="245" customFormat="1" ht="12.75" customHeight="1" x14ac:dyDescent="0.2">
      <c r="A80" s="301" t="s">
        <v>352</v>
      </c>
      <c r="B80" s="469" t="s">
        <v>218</v>
      </c>
      <c r="C80" s="470"/>
      <c r="D80" s="293">
        <v>742</v>
      </c>
      <c r="E80" s="293">
        <v>16139</v>
      </c>
      <c r="F80" s="293">
        <v>3</v>
      </c>
      <c r="G80" s="293">
        <v>0</v>
      </c>
      <c r="H80" s="293">
        <v>3</v>
      </c>
      <c r="I80" s="293">
        <v>0</v>
      </c>
      <c r="J80" s="294">
        <v>2.2000000000000002</v>
      </c>
      <c r="K80" s="294">
        <v>1.4</v>
      </c>
      <c r="L80" s="294">
        <v>0</v>
      </c>
      <c r="M80" s="294">
        <v>0.8</v>
      </c>
      <c r="N80" s="293">
        <v>1</v>
      </c>
      <c r="O80" s="293">
        <v>140</v>
      </c>
      <c r="P80" s="293">
        <v>140</v>
      </c>
      <c r="Q80" s="293">
        <v>27</v>
      </c>
      <c r="R80" s="293">
        <v>8</v>
      </c>
      <c r="S80" s="294">
        <v>227</v>
      </c>
      <c r="T80" s="294">
        <v>42</v>
      </c>
      <c r="U80" s="293">
        <v>12645</v>
      </c>
      <c r="V80" s="293">
        <v>620</v>
      </c>
      <c r="W80" s="293">
        <v>0</v>
      </c>
      <c r="X80" s="293">
        <v>12908</v>
      </c>
      <c r="Y80" s="293"/>
      <c r="Z80" s="293"/>
      <c r="AA80" s="293"/>
      <c r="AB80" s="293"/>
      <c r="AC80" s="293"/>
      <c r="AD80" s="293"/>
      <c r="AE80" s="295"/>
      <c r="AF80" s="295"/>
      <c r="AG80" s="295" t="s">
        <v>301</v>
      </c>
      <c r="AH80" s="295" t="s">
        <v>301</v>
      </c>
      <c r="AI80" s="295" t="s">
        <v>301</v>
      </c>
      <c r="AJ80" s="295" t="s">
        <v>301</v>
      </c>
      <c r="AK80" s="295">
        <v>28547</v>
      </c>
      <c r="AL80" s="295">
        <v>26514</v>
      </c>
      <c r="AM80" s="295">
        <v>0</v>
      </c>
      <c r="AN80" s="296">
        <v>0</v>
      </c>
      <c r="AO80" s="296">
        <v>406</v>
      </c>
      <c r="AP80" s="295">
        <v>0</v>
      </c>
      <c r="AQ80" s="295">
        <v>0</v>
      </c>
      <c r="AR80" s="295">
        <v>1466</v>
      </c>
      <c r="AS80" s="295">
        <v>161</v>
      </c>
      <c r="AT80" s="449">
        <f>628+28224</f>
        <v>28852</v>
      </c>
      <c r="AU80" s="449">
        <v>27007</v>
      </c>
      <c r="AV80" s="449">
        <v>95</v>
      </c>
      <c r="AW80" s="449">
        <v>26583</v>
      </c>
      <c r="AX80" s="449">
        <v>993833</v>
      </c>
      <c r="AY80" s="295">
        <v>16</v>
      </c>
      <c r="AZ80" s="295">
        <v>927</v>
      </c>
      <c r="BA80" s="295">
        <v>833</v>
      </c>
      <c r="BB80" s="295">
        <v>0</v>
      </c>
      <c r="BC80" s="295">
        <v>0</v>
      </c>
      <c r="BD80" s="295">
        <v>0</v>
      </c>
      <c r="BE80" s="295">
        <v>0</v>
      </c>
      <c r="BF80" s="295">
        <v>91</v>
      </c>
      <c r="BG80" s="295">
        <v>3</v>
      </c>
      <c r="BH80" s="295">
        <v>120</v>
      </c>
      <c r="BI80" s="295">
        <v>2</v>
      </c>
      <c r="BJ80" s="295">
        <v>10</v>
      </c>
      <c r="BK80" s="295" t="s">
        <v>301</v>
      </c>
      <c r="BL80" s="295" t="s">
        <v>301</v>
      </c>
      <c r="BM80" s="295">
        <v>6881</v>
      </c>
      <c r="BN80" s="295">
        <v>564</v>
      </c>
      <c r="BO80" s="295">
        <v>342</v>
      </c>
      <c r="BP80" s="295">
        <v>1</v>
      </c>
      <c r="BQ80" s="295">
        <v>0</v>
      </c>
      <c r="BR80" s="295">
        <v>0</v>
      </c>
      <c r="BS80" s="295">
        <v>0</v>
      </c>
      <c r="BT80" s="295">
        <v>0</v>
      </c>
      <c r="BU80" s="295">
        <v>0</v>
      </c>
      <c r="BV80" s="295" t="s">
        <v>301</v>
      </c>
      <c r="BW80" s="295" t="s">
        <v>301</v>
      </c>
      <c r="BX80" s="297" t="s">
        <v>301</v>
      </c>
    </row>
    <row r="81" spans="1:76" s="245" customFormat="1" ht="12.75" customHeight="1" x14ac:dyDescent="0.2">
      <c r="A81" s="232"/>
      <c r="B81" s="280" t="s">
        <v>160</v>
      </c>
      <c r="C81" s="298"/>
      <c r="D81" s="282">
        <v>20908</v>
      </c>
      <c r="E81" s="282">
        <v>256073</v>
      </c>
      <c r="F81" s="282">
        <v>145</v>
      </c>
      <c r="G81" s="282">
        <v>18</v>
      </c>
      <c r="H81" s="282">
        <v>63</v>
      </c>
      <c r="I81" s="282">
        <v>64</v>
      </c>
      <c r="J81" s="282">
        <v>68.36</v>
      </c>
      <c r="K81" s="282">
        <v>56.559999999999988</v>
      </c>
      <c r="L81" s="282">
        <v>6.3</v>
      </c>
      <c r="M81" s="282">
        <v>4.2</v>
      </c>
      <c r="N81" s="282">
        <v>27</v>
      </c>
      <c r="O81" s="282">
        <v>9247</v>
      </c>
      <c r="P81" s="282">
        <v>7718</v>
      </c>
      <c r="Q81" s="282">
        <v>1581</v>
      </c>
      <c r="R81" s="282">
        <v>457</v>
      </c>
      <c r="S81" s="282">
        <v>5355.5</v>
      </c>
      <c r="T81" s="282">
        <v>1184.8</v>
      </c>
      <c r="U81" s="282">
        <v>442153</v>
      </c>
      <c r="V81" s="282">
        <v>17130</v>
      </c>
      <c r="W81" s="282">
        <v>18515</v>
      </c>
      <c r="X81" s="282">
        <v>260484</v>
      </c>
      <c r="Y81" s="282">
        <v>7961689</v>
      </c>
      <c r="Z81" s="282">
        <v>5980908</v>
      </c>
      <c r="AA81" s="282">
        <v>1980781</v>
      </c>
      <c r="AB81" s="282" t="s">
        <v>357</v>
      </c>
      <c r="AC81" s="282" t="s">
        <v>357</v>
      </c>
      <c r="AD81" s="282" t="s">
        <v>357</v>
      </c>
      <c r="AE81" s="282" t="s">
        <v>357</v>
      </c>
      <c r="AF81" s="282" t="s">
        <v>357</v>
      </c>
      <c r="AG81" s="282">
        <v>218300</v>
      </c>
      <c r="AH81" s="282">
        <v>0</v>
      </c>
      <c r="AI81" s="282">
        <v>0</v>
      </c>
      <c r="AJ81" s="282">
        <v>16164</v>
      </c>
      <c r="AK81" s="282">
        <v>598766</v>
      </c>
      <c r="AL81" s="282">
        <v>542916</v>
      </c>
      <c r="AM81" s="282">
        <v>7805</v>
      </c>
      <c r="AN81" s="282">
        <v>14</v>
      </c>
      <c r="AO81" s="282">
        <v>456</v>
      </c>
      <c r="AP81" s="282">
        <v>1122</v>
      </c>
      <c r="AQ81" s="282">
        <v>150</v>
      </c>
      <c r="AR81" s="282">
        <v>25496</v>
      </c>
      <c r="AS81" s="282">
        <v>20821</v>
      </c>
      <c r="AT81" s="282" t="s">
        <v>495</v>
      </c>
      <c r="AU81" s="282" t="s">
        <v>495</v>
      </c>
      <c r="AV81" s="282" t="s">
        <v>495</v>
      </c>
      <c r="AW81" s="282" t="s">
        <v>495</v>
      </c>
      <c r="AX81" s="282" t="s">
        <v>495</v>
      </c>
      <c r="AY81" s="282">
        <v>1781</v>
      </c>
      <c r="AZ81" s="282">
        <v>23393</v>
      </c>
      <c r="BA81" s="282">
        <v>20730</v>
      </c>
      <c r="BB81" s="282">
        <v>382</v>
      </c>
      <c r="BC81" s="282">
        <v>0</v>
      </c>
      <c r="BD81" s="282">
        <v>0</v>
      </c>
      <c r="BE81" s="282">
        <v>0</v>
      </c>
      <c r="BF81" s="282">
        <v>1001</v>
      </c>
      <c r="BG81" s="282">
        <v>1280</v>
      </c>
      <c r="BH81" s="282">
        <v>10392</v>
      </c>
      <c r="BI81" s="282">
        <v>98</v>
      </c>
      <c r="BJ81" s="282">
        <v>993</v>
      </c>
      <c r="BK81" s="282">
        <v>1253</v>
      </c>
      <c r="BL81" s="282">
        <v>12284</v>
      </c>
      <c r="BM81" s="282">
        <v>202877</v>
      </c>
      <c r="BN81" s="282">
        <v>11796</v>
      </c>
      <c r="BO81" s="282">
        <v>17663</v>
      </c>
      <c r="BP81" s="282">
        <v>2170</v>
      </c>
      <c r="BQ81" s="282">
        <v>106</v>
      </c>
      <c r="BR81" s="282">
        <v>56</v>
      </c>
      <c r="BS81" s="282">
        <v>13</v>
      </c>
      <c r="BT81" s="282">
        <v>0</v>
      </c>
      <c r="BU81" s="282">
        <v>37</v>
      </c>
      <c r="BV81" s="282">
        <v>35262</v>
      </c>
      <c r="BW81" s="282">
        <v>3463</v>
      </c>
      <c r="BX81" s="283">
        <v>227133</v>
      </c>
    </row>
    <row r="82" spans="1:76" s="245" customFormat="1" ht="12.75" customHeight="1" x14ac:dyDescent="0.2">
      <c r="A82" s="284"/>
      <c r="B82" s="246" t="s">
        <v>150</v>
      </c>
      <c r="C82" s="285">
        <v>27</v>
      </c>
      <c r="D82" s="285">
        <v>27</v>
      </c>
      <c r="E82" s="285">
        <v>27</v>
      </c>
      <c r="F82" s="285">
        <v>27</v>
      </c>
      <c r="G82" s="285">
        <v>27</v>
      </c>
      <c r="H82" s="285">
        <v>27</v>
      </c>
      <c r="I82" s="285">
        <v>27</v>
      </c>
      <c r="J82" s="285">
        <v>27</v>
      </c>
      <c r="K82" s="285">
        <v>27</v>
      </c>
      <c r="L82" s="285">
        <v>27</v>
      </c>
      <c r="M82" s="285">
        <v>27</v>
      </c>
      <c r="N82" s="285">
        <v>27</v>
      </c>
      <c r="O82" s="285">
        <v>27</v>
      </c>
      <c r="P82" s="285">
        <v>27</v>
      </c>
      <c r="Q82" s="285">
        <v>27</v>
      </c>
      <c r="R82" s="285">
        <v>27</v>
      </c>
      <c r="S82" s="285">
        <v>27</v>
      </c>
      <c r="T82" s="285">
        <v>27</v>
      </c>
      <c r="U82" s="285">
        <v>27</v>
      </c>
      <c r="V82" s="285">
        <v>27</v>
      </c>
      <c r="W82" s="285">
        <v>27</v>
      </c>
      <c r="X82" s="285">
        <v>27</v>
      </c>
      <c r="Y82" s="285">
        <v>27</v>
      </c>
      <c r="Z82" s="285">
        <v>27</v>
      </c>
      <c r="AA82" s="285">
        <v>27</v>
      </c>
      <c r="AB82" s="285">
        <v>27</v>
      </c>
      <c r="AC82" s="285">
        <v>27</v>
      </c>
      <c r="AD82" s="285">
        <v>27</v>
      </c>
      <c r="AE82" s="285">
        <v>27</v>
      </c>
      <c r="AF82" s="285">
        <v>27</v>
      </c>
      <c r="AG82" s="285">
        <v>27</v>
      </c>
      <c r="AH82" s="285">
        <v>27</v>
      </c>
      <c r="AI82" s="285">
        <v>27</v>
      </c>
      <c r="AJ82" s="285">
        <v>27</v>
      </c>
      <c r="AK82" s="285">
        <v>27</v>
      </c>
      <c r="AL82" s="285">
        <v>27</v>
      </c>
      <c r="AM82" s="285">
        <v>27</v>
      </c>
      <c r="AN82" s="285">
        <v>27</v>
      </c>
      <c r="AO82" s="285">
        <v>27</v>
      </c>
      <c r="AP82" s="285">
        <v>27</v>
      </c>
      <c r="AQ82" s="285">
        <v>27</v>
      </c>
      <c r="AR82" s="285">
        <v>27</v>
      </c>
      <c r="AS82" s="285">
        <v>27</v>
      </c>
      <c r="AT82" s="285">
        <v>27</v>
      </c>
      <c r="AU82" s="285">
        <v>27</v>
      </c>
      <c r="AV82" s="285">
        <v>27</v>
      </c>
      <c r="AW82" s="285">
        <v>27</v>
      </c>
      <c r="AX82" s="285">
        <v>27</v>
      </c>
      <c r="AY82" s="285">
        <v>27</v>
      </c>
      <c r="AZ82" s="285">
        <v>27</v>
      </c>
      <c r="BA82" s="285">
        <v>27</v>
      </c>
      <c r="BB82" s="285">
        <v>27</v>
      </c>
      <c r="BC82" s="285">
        <v>27</v>
      </c>
      <c r="BD82" s="285">
        <v>27</v>
      </c>
      <c r="BE82" s="285">
        <v>27</v>
      </c>
      <c r="BF82" s="285">
        <v>27</v>
      </c>
      <c r="BG82" s="285">
        <v>27</v>
      </c>
      <c r="BH82" s="285">
        <v>27</v>
      </c>
      <c r="BI82" s="285">
        <v>27</v>
      </c>
      <c r="BJ82" s="285">
        <v>27</v>
      </c>
      <c r="BK82" s="285">
        <v>27</v>
      </c>
      <c r="BL82" s="285">
        <v>27</v>
      </c>
      <c r="BM82" s="285">
        <v>27</v>
      </c>
      <c r="BN82" s="285">
        <v>27</v>
      </c>
      <c r="BO82" s="285">
        <v>27</v>
      </c>
      <c r="BP82" s="285">
        <v>27</v>
      </c>
      <c r="BQ82" s="285">
        <v>27</v>
      </c>
      <c r="BR82" s="285">
        <v>27</v>
      </c>
      <c r="BS82" s="285">
        <v>27</v>
      </c>
      <c r="BT82" s="285">
        <v>27</v>
      </c>
      <c r="BU82" s="285">
        <v>27</v>
      </c>
      <c r="BV82" s="285">
        <v>27</v>
      </c>
      <c r="BW82" s="285">
        <v>27</v>
      </c>
      <c r="BX82" s="313">
        <v>27</v>
      </c>
    </row>
    <row r="83" spans="1:76" s="245" customFormat="1" ht="12.75" customHeight="1" x14ac:dyDescent="0.2">
      <c r="A83" s="284"/>
      <c r="B83" s="246" t="s">
        <v>151</v>
      </c>
      <c r="C83" s="285">
        <v>24</v>
      </c>
      <c r="D83" s="286">
        <v>22</v>
      </c>
      <c r="E83" s="286">
        <v>7</v>
      </c>
      <c r="F83" s="286">
        <v>24</v>
      </c>
      <c r="G83" s="286">
        <v>24</v>
      </c>
      <c r="H83" s="286">
        <v>24</v>
      </c>
      <c r="I83" s="286">
        <v>24</v>
      </c>
      <c r="J83" s="286">
        <v>24</v>
      </c>
      <c r="K83" s="286">
        <v>24</v>
      </c>
      <c r="L83" s="286">
        <v>22</v>
      </c>
      <c r="M83" s="286">
        <v>23</v>
      </c>
      <c r="N83" s="286">
        <v>24</v>
      </c>
      <c r="O83" s="286">
        <v>24</v>
      </c>
      <c r="P83" s="286">
        <v>24</v>
      </c>
      <c r="Q83" s="286">
        <v>24</v>
      </c>
      <c r="R83" s="286">
        <v>24</v>
      </c>
      <c r="S83" s="286">
        <v>24</v>
      </c>
      <c r="T83" s="286">
        <v>24</v>
      </c>
      <c r="U83" s="286">
        <v>24</v>
      </c>
      <c r="V83" s="286">
        <v>23</v>
      </c>
      <c r="W83" s="286">
        <v>21</v>
      </c>
      <c r="X83" s="286">
        <v>22</v>
      </c>
      <c r="Y83" s="286">
        <v>0</v>
      </c>
      <c r="Z83" s="286">
        <v>0</v>
      </c>
      <c r="AA83" s="286">
        <v>0</v>
      </c>
      <c r="AB83" s="286">
        <v>0</v>
      </c>
      <c r="AC83" s="286">
        <v>0</v>
      </c>
      <c r="AD83" s="286">
        <v>0</v>
      </c>
      <c r="AE83" s="286">
        <v>0</v>
      </c>
      <c r="AF83" s="286">
        <v>0</v>
      </c>
      <c r="AG83" s="286">
        <v>4</v>
      </c>
      <c r="AH83" s="286">
        <v>3</v>
      </c>
      <c r="AI83" s="286">
        <v>4</v>
      </c>
      <c r="AJ83" s="286">
        <v>11</v>
      </c>
      <c r="AK83" s="286">
        <v>24</v>
      </c>
      <c r="AL83" s="286">
        <v>23</v>
      </c>
      <c r="AM83" s="286">
        <v>24</v>
      </c>
      <c r="AN83" s="286">
        <v>22</v>
      </c>
      <c r="AO83" s="286">
        <v>24</v>
      </c>
      <c r="AP83" s="286">
        <v>24</v>
      </c>
      <c r="AQ83" s="286">
        <v>24</v>
      </c>
      <c r="AR83" s="286">
        <v>24</v>
      </c>
      <c r="AS83" s="286">
        <v>24</v>
      </c>
      <c r="AT83" s="286">
        <v>24</v>
      </c>
      <c r="AU83" s="286">
        <v>24</v>
      </c>
      <c r="AV83" s="286">
        <v>24</v>
      </c>
      <c r="AW83" s="286">
        <v>24</v>
      </c>
      <c r="AX83" s="286">
        <v>24</v>
      </c>
      <c r="AY83" s="286">
        <v>16</v>
      </c>
      <c r="AZ83" s="286">
        <v>24</v>
      </c>
      <c r="BA83" s="286">
        <v>22</v>
      </c>
      <c r="BB83" s="286">
        <v>23</v>
      </c>
      <c r="BC83" s="286">
        <v>23</v>
      </c>
      <c r="BD83" s="286">
        <v>23</v>
      </c>
      <c r="BE83" s="286">
        <v>23</v>
      </c>
      <c r="BF83" s="286">
        <v>21</v>
      </c>
      <c r="BG83" s="286">
        <v>23</v>
      </c>
      <c r="BH83" s="286">
        <v>21</v>
      </c>
      <c r="BI83" s="286">
        <v>23</v>
      </c>
      <c r="BJ83" s="286">
        <v>23</v>
      </c>
      <c r="BK83" s="286">
        <v>18</v>
      </c>
      <c r="BL83" s="286">
        <v>18</v>
      </c>
      <c r="BM83" s="286">
        <v>23</v>
      </c>
      <c r="BN83" s="286">
        <v>23</v>
      </c>
      <c r="BO83" s="286">
        <v>21</v>
      </c>
      <c r="BP83" s="286">
        <v>20</v>
      </c>
      <c r="BQ83" s="286">
        <v>24</v>
      </c>
      <c r="BR83" s="286">
        <v>21</v>
      </c>
      <c r="BS83" s="286">
        <v>21</v>
      </c>
      <c r="BT83" s="286">
        <v>21</v>
      </c>
      <c r="BU83" s="286">
        <v>21</v>
      </c>
      <c r="BV83" s="286">
        <v>18</v>
      </c>
      <c r="BW83" s="286">
        <v>15</v>
      </c>
      <c r="BX83" s="287">
        <v>6</v>
      </c>
    </row>
    <row r="84" spans="1:76" s="245" customFormat="1" ht="12.75" customHeight="1" x14ac:dyDescent="0.2">
      <c r="A84" s="288"/>
      <c r="B84" s="450" t="s">
        <v>149</v>
      </c>
      <c r="C84" s="314">
        <v>0.88888888888888884</v>
      </c>
      <c r="D84" s="314">
        <v>0.81481481481481477</v>
      </c>
      <c r="E84" s="314">
        <v>0.25925925925925924</v>
      </c>
      <c r="F84" s="314">
        <v>0.88888888888888884</v>
      </c>
      <c r="G84" s="314">
        <v>0.88888888888888884</v>
      </c>
      <c r="H84" s="314">
        <v>0.88888888888888884</v>
      </c>
      <c r="I84" s="314">
        <v>0.88888888888888884</v>
      </c>
      <c r="J84" s="314">
        <v>0.88888888888888884</v>
      </c>
      <c r="K84" s="314">
        <v>0.88888888888888884</v>
      </c>
      <c r="L84" s="314">
        <v>0.81481481481481477</v>
      </c>
      <c r="M84" s="314">
        <v>0.85185185185185186</v>
      </c>
      <c r="N84" s="314">
        <v>0.88888888888888884</v>
      </c>
      <c r="O84" s="314">
        <v>0.88888888888888884</v>
      </c>
      <c r="P84" s="314">
        <v>0.88888888888888884</v>
      </c>
      <c r="Q84" s="314">
        <v>0.88888888888888884</v>
      </c>
      <c r="R84" s="314">
        <v>0.88888888888888884</v>
      </c>
      <c r="S84" s="314">
        <v>0.88888888888888884</v>
      </c>
      <c r="T84" s="314">
        <v>0.88888888888888884</v>
      </c>
      <c r="U84" s="314">
        <v>0.88888888888888884</v>
      </c>
      <c r="V84" s="314">
        <v>0.85185185185185186</v>
      </c>
      <c r="W84" s="314">
        <v>0.77777777777777779</v>
      </c>
      <c r="X84" s="314">
        <v>0.81481481481481477</v>
      </c>
      <c r="Y84" s="314">
        <v>0</v>
      </c>
      <c r="Z84" s="314">
        <v>0</v>
      </c>
      <c r="AA84" s="314">
        <v>0</v>
      </c>
      <c r="AB84" s="314">
        <v>0</v>
      </c>
      <c r="AC84" s="314">
        <v>0</v>
      </c>
      <c r="AD84" s="314">
        <v>0</v>
      </c>
      <c r="AE84" s="314">
        <v>0</v>
      </c>
      <c r="AF84" s="314">
        <v>0</v>
      </c>
      <c r="AG84" s="314">
        <v>0.14814814814814814</v>
      </c>
      <c r="AH84" s="314">
        <v>0.1111111111111111</v>
      </c>
      <c r="AI84" s="314">
        <v>0.14814814814814814</v>
      </c>
      <c r="AJ84" s="314">
        <v>0.40740740740740738</v>
      </c>
      <c r="AK84" s="314">
        <v>0.88888888888888884</v>
      </c>
      <c r="AL84" s="314">
        <v>0.85185185185185186</v>
      </c>
      <c r="AM84" s="314">
        <v>0.88888888888888884</v>
      </c>
      <c r="AN84" s="314">
        <v>0.81481481481481477</v>
      </c>
      <c r="AO84" s="314">
        <v>0.88888888888888884</v>
      </c>
      <c r="AP84" s="314">
        <v>0.88888888888888884</v>
      </c>
      <c r="AQ84" s="314">
        <v>0.88888888888888884</v>
      </c>
      <c r="AR84" s="314">
        <v>0.88888888888888884</v>
      </c>
      <c r="AS84" s="314">
        <v>0.88888888888888884</v>
      </c>
      <c r="AT84" s="314">
        <v>0.88888888888888884</v>
      </c>
      <c r="AU84" s="314">
        <v>0.88888888888888884</v>
      </c>
      <c r="AV84" s="314">
        <v>0.88888888888888884</v>
      </c>
      <c r="AW84" s="314">
        <v>0.88888888888888884</v>
      </c>
      <c r="AX84" s="314">
        <v>0.88888888888888884</v>
      </c>
      <c r="AY84" s="314">
        <v>0.59259259259259256</v>
      </c>
      <c r="AZ84" s="314">
        <v>0.88888888888888884</v>
      </c>
      <c r="BA84" s="314">
        <v>0.81481481481481477</v>
      </c>
      <c r="BB84" s="314">
        <v>0.85185185185185186</v>
      </c>
      <c r="BC84" s="314">
        <v>0.85185185185185186</v>
      </c>
      <c r="BD84" s="314">
        <v>0.85185185185185186</v>
      </c>
      <c r="BE84" s="314">
        <v>0.85185185185185186</v>
      </c>
      <c r="BF84" s="314">
        <v>0.77777777777777779</v>
      </c>
      <c r="BG84" s="314">
        <v>0.85185185185185186</v>
      </c>
      <c r="BH84" s="314">
        <v>0.77777777777777779</v>
      </c>
      <c r="BI84" s="314">
        <v>0.85185185185185186</v>
      </c>
      <c r="BJ84" s="314">
        <v>0.85185185185185186</v>
      </c>
      <c r="BK84" s="314">
        <v>0.66666666666666663</v>
      </c>
      <c r="BL84" s="314">
        <v>0.66666666666666663</v>
      </c>
      <c r="BM84" s="314">
        <v>0.85185185185185186</v>
      </c>
      <c r="BN84" s="314">
        <v>0.85185185185185186</v>
      </c>
      <c r="BO84" s="314">
        <v>0.77777777777777779</v>
      </c>
      <c r="BP84" s="314">
        <v>0.7407407407407407</v>
      </c>
      <c r="BQ84" s="314">
        <v>0.88888888888888884</v>
      </c>
      <c r="BR84" s="314">
        <v>0.77777777777777779</v>
      </c>
      <c r="BS84" s="314">
        <v>0.77777777777777779</v>
      </c>
      <c r="BT84" s="314">
        <v>0.77777777777777779</v>
      </c>
      <c r="BU84" s="314">
        <v>0.77777777777777779</v>
      </c>
      <c r="BV84" s="314">
        <v>0.66666666666666663</v>
      </c>
      <c r="BW84" s="314">
        <v>0.55555555555555558</v>
      </c>
      <c r="BX84" s="315">
        <v>0.22222222222222221</v>
      </c>
    </row>
    <row r="85" spans="1:76" s="245" customFormat="1" ht="12.75" customHeight="1" x14ac:dyDescent="0.2">
      <c r="A85" s="301" t="s">
        <v>353</v>
      </c>
      <c r="B85" s="302" t="s">
        <v>418</v>
      </c>
      <c r="C85" s="303"/>
      <c r="D85" s="316">
        <v>12113</v>
      </c>
      <c r="E85" s="317" t="s">
        <v>301</v>
      </c>
      <c r="F85" s="293">
        <v>48</v>
      </c>
      <c r="G85" s="293">
        <v>23</v>
      </c>
      <c r="H85" s="293">
        <v>16</v>
      </c>
      <c r="I85" s="293">
        <v>9</v>
      </c>
      <c r="J85" s="294">
        <v>34.85</v>
      </c>
      <c r="K85" s="294">
        <v>31.55</v>
      </c>
      <c r="L85" s="294">
        <v>2.2999999999999998</v>
      </c>
      <c r="M85" s="294">
        <v>1</v>
      </c>
      <c r="N85" s="293">
        <v>3</v>
      </c>
      <c r="O85" s="293">
        <v>7046</v>
      </c>
      <c r="P85" s="293">
        <v>5970</v>
      </c>
      <c r="Q85" s="293">
        <v>800</v>
      </c>
      <c r="R85" s="293">
        <v>62</v>
      </c>
      <c r="S85" s="294">
        <v>286</v>
      </c>
      <c r="T85" s="294">
        <v>67</v>
      </c>
      <c r="U85" s="293">
        <v>131773</v>
      </c>
      <c r="V85" s="293">
        <v>33900</v>
      </c>
      <c r="W85" s="293">
        <v>0</v>
      </c>
      <c r="X85" s="293">
        <v>1699</v>
      </c>
      <c r="Y85" s="293">
        <v>8610874</v>
      </c>
      <c r="Z85" s="293">
        <v>3770060</v>
      </c>
      <c r="AA85" s="293">
        <v>4840814</v>
      </c>
      <c r="AB85" s="293">
        <v>561717</v>
      </c>
      <c r="AC85" s="293">
        <v>2631529</v>
      </c>
      <c r="AD85" s="293">
        <v>119311</v>
      </c>
      <c r="AE85" s="295">
        <v>1528257</v>
      </c>
      <c r="AF85" s="295">
        <v>1035036</v>
      </c>
      <c r="AG85" s="295">
        <v>8464070</v>
      </c>
      <c r="AH85" s="295">
        <v>0</v>
      </c>
      <c r="AI85" s="295">
        <v>0</v>
      </c>
      <c r="AJ85" s="295">
        <v>146804</v>
      </c>
      <c r="AK85" s="295">
        <v>150681</v>
      </c>
      <c r="AL85" s="295">
        <v>146489</v>
      </c>
      <c r="AM85" s="295">
        <v>0</v>
      </c>
      <c r="AN85" s="296">
        <v>0</v>
      </c>
      <c r="AO85" s="296">
        <v>1359</v>
      </c>
      <c r="AP85" s="295">
        <v>0</v>
      </c>
      <c r="AQ85" s="295">
        <v>0</v>
      </c>
      <c r="AR85" s="295">
        <v>1984</v>
      </c>
      <c r="AS85" s="295">
        <v>849</v>
      </c>
      <c r="AT85" s="295">
        <v>64580</v>
      </c>
      <c r="AU85" s="295">
        <v>30068</v>
      </c>
      <c r="AV85" s="295">
        <v>110</v>
      </c>
      <c r="AW85" s="295">
        <v>627124</v>
      </c>
      <c r="AX85" s="295">
        <v>994939</v>
      </c>
      <c r="AY85" s="295">
        <v>568089</v>
      </c>
      <c r="AZ85" s="295">
        <v>6701</v>
      </c>
      <c r="BA85" s="295">
        <v>6481</v>
      </c>
      <c r="BB85" s="295">
        <v>0</v>
      </c>
      <c r="BC85" s="295">
        <v>144</v>
      </c>
      <c r="BD85" s="295">
        <v>0</v>
      </c>
      <c r="BE85" s="295">
        <v>0</v>
      </c>
      <c r="BF85" s="295">
        <v>26</v>
      </c>
      <c r="BG85" s="295">
        <v>50</v>
      </c>
      <c r="BH85" s="295">
        <v>2308</v>
      </c>
      <c r="BI85" s="295">
        <v>2</v>
      </c>
      <c r="BJ85" s="295">
        <v>423</v>
      </c>
      <c r="BK85" s="295">
        <v>539</v>
      </c>
      <c r="BL85" s="295">
        <v>9077</v>
      </c>
      <c r="BM85" s="295">
        <v>143502</v>
      </c>
      <c r="BN85" s="295">
        <v>14717</v>
      </c>
      <c r="BO85" s="295">
        <v>17792</v>
      </c>
      <c r="BP85" s="295">
        <v>57</v>
      </c>
      <c r="BQ85" s="295">
        <v>2334</v>
      </c>
      <c r="BR85" s="295">
        <v>0</v>
      </c>
      <c r="BS85" s="295">
        <v>0</v>
      </c>
      <c r="BT85" s="295">
        <v>110</v>
      </c>
      <c r="BU85" s="295">
        <v>2224</v>
      </c>
      <c r="BV85" s="295">
        <v>0</v>
      </c>
      <c r="BW85" s="295" t="s">
        <v>301</v>
      </c>
      <c r="BX85" s="297">
        <v>213597</v>
      </c>
    </row>
    <row r="86" spans="1:76" s="245" customFormat="1" ht="12.75" customHeight="1" x14ac:dyDescent="0.2">
      <c r="A86" s="301" t="s">
        <v>354</v>
      </c>
      <c r="B86" s="302" t="s">
        <v>419</v>
      </c>
      <c r="C86" s="303"/>
      <c r="D86" s="316">
        <v>8086</v>
      </c>
      <c r="E86" s="317">
        <v>128872</v>
      </c>
      <c r="F86" s="293">
        <v>23</v>
      </c>
      <c r="G86" s="293">
        <v>3</v>
      </c>
      <c r="H86" s="293">
        <v>16</v>
      </c>
      <c r="I86" s="293">
        <v>4</v>
      </c>
      <c r="J86" s="294">
        <v>15.7</v>
      </c>
      <c r="K86" s="294">
        <v>14</v>
      </c>
      <c r="L86" s="294">
        <v>1.7</v>
      </c>
      <c r="M86" s="294">
        <v>0</v>
      </c>
      <c r="N86" s="293">
        <v>1</v>
      </c>
      <c r="O86" s="293">
        <v>2837</v>
      </c>
      <c r="P86" s="293">
        <v>2414</v>
      </c>
      <c r="Q86" s="293">
        <v>157</v>
      </c>
      <c r="R86" s="293">
        <v>25</v>
      </c>
      <c r="S86" s="294">
        <v>277</v>
      </c>
      <c r="T86" s="294">
        <v>56</v>
      </c>
      <c r="U86" s="293">
        <v>226335</v>
      </c>
      <c r="V86" s="293">
        <v>60329</v>
      </c>
      <c r="W86" s="293">
        <v>10000</v>
      </c>
      <c r="X86" s="293">
        <v>6669</v>
      </c>
      <c r="Y86" s="293">
        <v>2308357</v>
      </c>
      <c r="Z86" s="293">
        <v>1777521</v>
      </c>
      <c r="AA86" s="293">
        <v>530836</v>
      </c>
      <c r="AB86" s="293">
        <v>130082</v>
      </c>
      <c r="AC86" s="293" t="s">
        <v>301</v>
      </c>
      <c r="AD86" s="293">
        <v>30399</v>
      </c>
      <c r="AE86" s="295">
        <v>370355</v>
      </c>
      <c r="AF86" s="295">
        <v>194146</v>
      </c>
      <c r="AG86" s="295">
        <v>2173087</v>
      </c>
      <c r="AH86" s="295">
        <v>0</v>
      </c>
      <c r="AI86" s="295">
        <v>0</v>
      </c>
      <c r="AJ86" s="295">
        <v>135271</v>
      </c>
      <c r="AK86" s="295">
        <v>251740</v>
      </c>
      <c r="AL86" s="295">
        <v>203175</v>
      </c>
      <c r="AM86" s="295">
        <v>0</v>
      </c>
      <c r="AN86" s="296">
        <v>0</v>
      </c>
      <c r="AO86" s="296">
        <v>11</v>
      </c>
      <c r="AP86" s="295">
        <v>0</v>
      </c>
      <c r="AQ86" s="295">
        <v>2</v>
      </c>
      <c r="AR86" s="295">
        <v>48318</v>
      </c>
      <c r="AS86" s="295">
        <v>234</v>
      </c>
      <c r="AT86" s="295">
        <v>28664</v>
      </c>
      <c r="AU86" s="295">
        <v>27452</v>
      </c>
      <c r="AV86" s="295">
        <v>77</v>
      </c>
      <c r="AW86" s="295">
        <v>95020</v>
      </c>
      <c r="AX86" s="295">
        <v>1218354</v>
      </c>
      <c r="AY86" s="295">
        <v>74</v>
      </c>
      <c r="AZ86" s="295">
        <v>6882</v>
      </c>
      <c r="BA86" s="295">
        <v>5593</v>
      </c>
      <c r="BB86" s="295">
        <v>0</v>
      </c>
      <c r="BC86" s="295">
        <v>0</v>
      </c>
      <c r="BD86" s="295">
        <v>0</v>
      </c>
      <c r="BE86" s="295">
        <v>0</v>
      </c>
      <c r="BF86" s="295">
        <v>1286</v>
      </c>
      <c r="BG86" s="295">
        <v>3</v>
      </c>
      <c r="BH86" s="295">
        <v>0</v>
      </c>
      <c r="BI86" s="295">
        <v>6</v>
      </c>
      <c r="BJ86" s="295">
        <v>80</v>
      </c>
      <c r="BK86" s="295">
        <v>112</v>
      </c>
      <c r="BL86" s="295">
        <v>943</v>
      </c>
      <c r="BM86" s="295">
        <v>100354</v>
      </c>
      <c r="BN86" s="295">
        <v>8957</v>
      </c>
      <c r="BO86" s="295">
        <v>4190</v>
      </c>
      <c r="BP86" s="295">
        <v>20</v>
      </c>
      <c r="BQ86" s="295">
        <v>46</v>
      </c>
      <c r="BR86" s="295">
        <v>13</v>
      </c>
      <c r="BS86" s="295">
        <v>0</v>
      </c>
      <c r="BT86" s="295">
        <v>0</v>
      </c>
      <c r="BU86" s="295">
        <v>33</v>
      </c>
      <c r="BV86" s="295">
        <v>15</v>
      </c>
      <c r="BW86" s="295">
        <v>405</v>
      </c>
      <c r="BX86" s="297">
        <v>57519</v>
      </c>
    </row>
    <row r="87" spans="1:76" s="245" customFormat="1" ht="12.75" customHeight="1" x14ac:dyDescent="0.2">
      <c r="A87" s="301" t="s">
        <v>355</v>
      </c>
      <c r="B87" s="302" t="s">
        <v>420</v>
      </c>
      <c r="C87" s="303"/>
      <c r="D87" s="316">
        <v>1874</v>
      </c>
      <c r="E87" s="317">
        <v>26526</v>
      </c>
      <c r="F87" s="293">
        <v>4</v>
      </c>
      <c r="G87" s="293">
        <v>0</v>
      </c>
      <c r="H87" s="293">
        <v>3</v>
      </c>
      <c r="I87" s="293">
        <v>1</v>
      </c>
      <c r="J87" s="294">
        <v>2.7</v>
      </c>
      <c r="K87" s="294">
        <v>2.4</v>
      </c>
      <c r="L87" s="294">
        <v>0.3</v>
      </c>
      <c r="M87" s="294">
        <v>0</v>
      </c>
      <c r="N87" s="293">
        <v>1</v>
      </c>
      <c r="O87" s="293">
        <v>218</v>
      </c>
      <c r="P87" s="293">
        <v>159</v>
      </c>
      <c r="Q87" s="293">
        <v>20</v>
      </c>
      <c r="R87" s="293">
        <v>8</v>
      </c>
      <c r="S87" s="294">
        <v>228</v>
      </c>
      <c r="T87" s="294">
        <v>38</v>
      </c>
      <c r="U87" s="293">
        <v>24991</v>
      </c>
      <c r="V87" s="293">
        <v>0</v>
      </c>
      <c r="W87" s="293">
        <v>0</v>
      </c>
      <c r="X87" s="293">
        <v>0</v>
      </c>
      <c r="Y87" s="293">
        <v>329251</v>
      </c>
      <c r="Z87" s="293">
        <v>265251</v>
      </c>
      <c r="AA87" s="293">
        <v>64000</v>
      </c>
      <c r="AB87" s="293">
        <v>0</v>
      </c>
      <c r="AC87" s="293" t="s">
        <v>301</v>
      </c>
      <c r="AD87" s="293">
        <v>0</v>
      </c>
      <c r="AE87" s="295">
        <v>64000</v>
      </c>
      <c r="AF87" s="295">
        <v>27566</v>
      </c>
      <c r="AG87" s="295">
        <v>328309</v>
      </c>
      <c r="AH87" s="295">
        <v>0</v>
      </c>
      <c r="AI87" s="295">
        <v>0</v>
      </c>
      <c r="AJ87" s="295">
        <v>14000</v>
      </c>
      <c r="AK87" s="295">
        <v>24991</v>
      </c>
      <c r="AL87" s="295">
        <v>22439</v>
      </c>
      <c r="AM87" s="295" t="s">
        <v>301</v>
      </c>
      <c r="AN87" s="296" t="s">
        <v>301</v>
      </c>
      <c r="AO87" s="296" t="s">
        <v>301</v>
      </c>
      <c r="AP87" s="295" t="s">
        <v>301</v>
      </c>
      <c r="AQ87" s="295" t="s">
        <v>301</v>
      </c>
      <c r="AR87" s="295" t="s">
        <v>301</v>
      </c>
      <c r="AS87" s="295">
        <v>2552</v>
      </c>
      <c r="AT87" s="295">
        <v>65</v>
      </c>
      <c r="AU87" s="295">
        <v>60</v>
      </c>
      <c r="AV87" s="295">
        <v>7</v>
      </c>
      <c r="AW87" s="295">
        <v>2356</v>
      </c>
      <c r="AX87" s="295">
        <v>0</v>
      </c>
      <c r="AY87" s="295">
        <v>0</v>
      </c>
      <c r="AZ87" s="295">
        <v>28</v>
      </c>
      <c r="BA87" s="295" t="s">
        <v>301</v>
      </c>
      <c r="BB87" s="295" t="s">
        <v>301</v>
      </c>
      <c r="BC87" s="295" t="s">
        <v>301</v>
      </c>
      <c r="BD87" s="295" t="s">
        <v>301</v>
      </c>
      <c r="BE87" s="295" t="s">
        <v>301</v>
      </c>
      <c r="BF87" s="295">
        <v>28</v>
      </c>
      <c r="BG87" s="295" t="s">
        <v>301</v>
      </c>
      <c r="BH87" s="295">
        <v>1901</v>
      </c>
      <c r="BI87" s="295" t="s">
        <v>301</v>
      </c>
      <c r="BJ87" s="295">
        <v>15</v>
      </c>
      <c r="BK87" s="295">
        <v>40</v>
      </c>
      <c r="BL87" s="295">
        <v>387</v>
      </c>
      <c r="BM87" s="295">
        <v>15386</v>
      </c>
      <c r="BN87" s="295">
        <v>90</v>
      </c>
      <c r="BO87" s="295">
        <v>253</v>
      </c>
      <c r="BP87" s="295">
        <v>43</v>
      </c>
      <c r="BQ87" s="295">
        <v>0</v>
      </c>
      <c r="BR87" s="295" t="s">
        <v>301</v>
      </c>
      <c r="BS87" s="295" t="s">
        <v>301</v>
      </c>
      <c r="BT87" s="295" t="s">
        <v>301</v>
      </c>
      <c r="BU87" s="295" t="s">
        <v>301</v>
      </c>
      <c r="BV87" s="295">
        <v>39</v>
      </c>
      <c r="BW87" s="295" t="s">
        <v>301</v>
      </c>
      <c r="BX87" s="297" t="s">
        <v>301</v>
      </c>
    </row>
    <row r="88" spans="1:76" s="245" customFormat="1" ht="12.75" customHeight="1" x14ac:dyDescent="0.2">
      <c r="A88" s="301" t="s">
        <v>356</v>
      </c>
      <c r="B88" s="302" t="s">
        <v>421</v>
      </c>
      <c r="C88" s="303"/>
      <c r="D88" s="293">
        <v>8485</v>
      </c>
      <c r="E88" s="293">
        <v>177922</v>
      </c>
      <c r="F88" s="293">
        <v>21</v>
      </c>
      <c r="G88" s="293">
        <v>8</v>
      </c>
      <c r="H88" s="293">
        <v>11</v>
      </c>
      <c r="I88" s="293">
        <v>2</v>
      </c>
      <c r="J88" s="294">
        <v>15.73</v>
      </c>
      <c r="K88" s="294">
        <v>14.63</v>
      </c>
      <c r="L88" s="294">
        <v>0.1</v>
      </c>
      <c r="M88" s="294">
        <v>1</v>
      </c>
      <c r="N88" s="293">
        <v>1</v>
      </c>
      <c r="O88" s="293">
        <v>2008</v>
      </c>
      <c r="P88" s="293">
        <v>1672</v>
      </c>
      <c r="Q88" s="293">
        <v>162</v>
      </c>
      <c r="R88" s="293">
        <v>24</v>
      </c>
      <c r="S88" s="294">
        <v>293</v>
      </c>
      <c r="T88" s="294">
        <v>62</v>
      </c>
      <c r="U88" s="293">
        <v>77191</v>
      </c>
      <c r="V88" s="293">
        <v>15735</v>
      </c>
      <c r="W88" s="293">
        <v>53</v>
      </c>
      <c r="X88" s="293">
        <v>32983</v>
      </c>
      <c r="Y88" s="293">
        <v>2386863</v>
      </c>
      <c r="Z88" s="293">
        <v>1734288</v>
      </c>
      <c r="AA88" s="293">
        <v>652575</v>
      </c>
      <c r="AB88" s="293">
        <v>201187</v>
      </c>
      <c r="AC88" s="293" t="s">
        <v>301</v>
      </c>
      <c r="AD88" s="293">
        <v>99590</v>
      </c>
      <c r="AE88" s="295">
        <v>351798</v>
      </c>
      <c r="AF88" s="295">
        <v>201599</v>
      </c>
      <c r="AG88" s="295" t="s">
        <v>301</v>
      </c>
      <c r="AH88" s="295">
        <v>0</v>
      </c>
      <c r="AI88" s="295">
        <v>0</v>
      </c>
      <c r="AJ88" s="295">
        <v>0</v>
      </c>
      <c r="AK88" s="295">
        <v>184595</v>
      </c>
      <c r="AL88" s="295">
        <v>184595</v>
      </c>
      <c r="AM88" s="295">
        <v>0</v>
      </c>
      <c r="AN88" s="296">
        <v>0</v>
      </c>
      <c r="AO88" s="296" t="s">
        <v>301</v>
      </c>
      <c r="AP88" s="295" t="s">
        <v>301</v>
      </c>
      <c r="AQ88" s="295">
        <v>0</v>
      </c>
      <c r="AR88" s="295" t="s">
        <v>301</v>
      </c>
      <c r="AS88" s="295" t="s">
        <v>301</v>
      </c>
      <c r="AT88" s="295">
        <v>28212</v>
      </c>
      <c r="AU88" s="295">
        <v>26948</v>
      </c>
      <c r="AV88" s="295">
        <v>73</v>
      </c>
      <c r="AW88" s="295">
        <v>77522</v>
      </c>
      <c r="AX88" s="295">
        <v>1011370</v>
      </c>
      <c r="AY88" s="295" t="s">
        <v>301</v>
      </c>
      <c r="AZ88" s="295">
        <v>3658</v>
      </c>
      <c r="BA88" s="295">
        <v>3658</v>
      </c>
      <c r="BB88" s="295">
        <v>0</v>
      </c>
      <c r="BC88" s="295" t="s">
        <v>301</v>
      </c>
      <c r="BD88" s="295" t="s">
        <v>301</v>
      </c>
      <c r="BE88" s="295">
        <v>0</v>
      </c>
      <c r="BF88" s="295" t="s">
        <v>301</v>
      </c>
      <c r="BG88" s="295" t="s">
        <v>301</v>
      </c>
      <c r="BH88" s="295">
        <v>8268</v>
      </c>
      <c r="BI88" s="295">
        <v>12</v>
      </c>
      <c r="BJ88" s="295">
        <v>71</v>
      </c>
      <c r="BK88" s="295">
        <v>80</v>
      </c>
      <c r="BL88" s="295">
        <v>1200</v>
      </c>
      <c r="BM88" s="295">
        <v>198416</v>
      </c>
      <c r="BN88" s="295">
        <v>2</v>
      </c>
      <c r="BO88" s="295">
        <v>632</v>
      </c>
      <c r="BP88" s="295">
        <v>172</v>
      </c>
      <c r="BQ88" s="295">
        <v>0</v>
      </c>
      <c r="BR88" s="295" t="s">
        <v>301</v>
      </c>
      <c r="BS88" s="295" t="s">
        <v>301</v>
      </c>
      <c r="BT88" s="295" t="s">
        <v>301</v>
      </c>
      <c r="BU88" s="295" t="s">
        <v>301</v>
      </c>
      <c r="BV88" s="295" t="s">
        <v>301</v>
      </c>
      <c r="BW88" s="295">
        <v>14</v>
      </c>
      <c r="BX88" s="297">
        <v>117155</v>
      </c>
    </row>
    <row r="89" spans="1:76" s="245" customFormat="1" ht="12.75" customHeight="1" x14ac:dyDescent="0.2">
      <c r="A89" s="232"/>
      <c r="B89" s="280" t="s">
        <v>159</v>
      </c>
      <c r="C89" s="298"/>
      <c r="D89" s="282">
        <v>30558</v>
      </c>
      <c r="E89" s="282">
        <v>333320</v>
      </c>
      <c r="F89" s="282">
        <v>96</v>
      </c>
      <c r="G89" s="282">
        <v>34</v>
      </c>
      <c r="H89" s="282">
        <v>46</v>
      </c>
      <c r="I89" s="282">
        <v>16</v>
      </c>
      <c r="J89" s="282">
        <v>68.98</v>
      </c>
      <c r="K89" s="282">
        <v>62.58</v>
      </c>
      <c r="L89" s="282">
        <v>4.3999999999999995</v>
      </c>
      <c r="M89" s="282">
        <v>2</v>
      </c>
      <c r="N89" s="282">
        <v>6</v>
      </c>
      <c r="O89" s="282">
        <v>12109</v>
      </c>
      <c r="P89" s="282">
        <v>10215</v>
      </c>
      <c r="Q89" s="282">
        <v>1139</v>
      </c>
      <c r="R89" s="282">
        <v>119</v>
      </c>
      <c r="S89" s="282">
        <v>1084</v>
      </c>
      <c r="T89" s="282">
        <v>223</v>
      </c>
      <c r="U89" s="282">
        <v>460290</v>
      </c>
      <c r="V89" s="282">
        <v>109964</v>
      </c>
      <c r="W89" s="282">
        <v>10053</v>
      </c>
      <c r="X89" s="282">
        <v>41351</v>
      </c>
      <c r="Y89" s="282">
        <v>13635345</v>
      </c>
      <c r="Z89" s="282">
        <v>7547120</v>
      </c>
      <c r="AA89" s="282">
        <v>6088225</v>
      </c>
      <c r="AB89" s="282">
        <v>892986</v>
      </c>
      <c r="AC89" s="282">
        <v>2631529</v>
      </c>
      <c r="AD89" s="282">
        <v>249300</v>
      </c>
      <c r="AE89" s="282">
        <v>2314410</v>
      </c>
      <c r="AF89" s="282">
        <v>1458347</v>
      </c>
      <c r="AG89" s="282">
        <v>10965466</v>
      </c>
      <c r="AH89" s="282">
        <v>0</v>
      </c>
      <c r="AI89" s="282">
        <v>0</v>
      </c>
      <c r="AJ89" s="282">
        <v>296075</v>
      </c>
      <c r="AK89" s="282">
        <v>612007</v>
      </c>
      <c r="AL89" s="282">
        <v>556698</v>
      </c>
      <c r="AM89" s="282">
        <v>0</v>
      </c>
      <c r="AN89" s="282">
        <v>0</v>
      </c>
      <c r="AO89" s="282">
        <v>1370</v>
      </c>
      <c r="AP89" s="282">
        <v>0</v>
      </c>
      <c r="AQ89" s="282">
        <v>2</v>
      </c>
      <c r="AR89" s="282">
        <v>50302</v>
      </c>
      <c r="AS89" s="282">
        <v>3635</v>
      </c>
      <c r="AT89" s="282" t="s">
        <v>495</v>
      </c>
      <c r="AU89" s="282" t="s">
        <v>495</v>
      </c>
      <c r="AV89" s="282" t="s">
        <v>495</v>
      </c>
      <c r="AW89" s="282" t="s">
        <v>495</v>
      </c>
      <c r="AX89" s="282" t="s">
        <v>495</v>
      </c>
      <c r="AY89" s="282">
        <v>568163</v>
      </c>
      <c r="AZ89" s="282">
        <v>17269</v>
      </c>
      <c r="BA89" s="282">
        <v>15732</v>
      </c>
      <c r="BB89" s="282">
        <v>0</v>
      </c>
      <c r="BC89" s="282">
        <v>144</v>
      </c>
      <c r="BD89" s="282">
        <v>0</v>
      </c>
      <c r="BE89" s="282">
        <v>0</v>
      </c>
      <c r="BF89" s="282">
        <v>1340</v>
      </c>
      <c r="BG89" s="282">
        <v>53</v>
      </c>
      <c r="BH89" s="282">
        <v>12477</v>
      </c>
      <c r="BI89" s="282">
        <v>20</v>
      </c>
      <c r="BJ89" s="282">
        <v>589</v>
      </c>
      <c r="BK89" s="282">
        <v>771</v>
      </c>
      <c r="BL89" s="282">
        <v>11607</v>
      </c>
      <c r="BM89" s="282">
        <v>457658</v>
      </c>
      <c r="BN89" s="282">
        <v>23766</v>
      </c>
      <c r="BO89" s="282">
        <v>22867</v>
      </c>
      <c r="BP89" s="282">
        <v>292</v>
      </c>
      <c r="BQ89" s="282">
        <v>2380</v>
      </c>
      <c r="BR89" s="282">
        <v>13</v>
      </c>
      <c r="BS89" s="282">
        <v>0</v>
      </c>
      <c r="BT89" s="282">
        <v>110</v>
      </c>
      <c r="BU89" s="282">
        <v>2257</v>
      </c>
      <c r="BV89" s="282">
        <v>54</v>
      </c>
      <c r="BW89" s="282">
        <v>419</v>
      </c>
      <c r="BX89" s="283">
        <v>388271</v>
      </c>
    </row>
    <row r="90" spans="1:76" s="245" customFormat="1" ht="12.75" customHeight="1" x14ac:dyDescent="0.2">
      <c r="A90" s="284"/>
      <c r="B90" s="246" t="s">
        <v>150</v>
      </c>
      <c r="C90" s="300">
        <v>4</v>
      </c>
      <c r="D90" s="286">
        <v>4</v>
      </c>
      <c r="E90" s="286">
        <v>4</v>
      </c>
      <c r="F90" s="286">
        <v>4</v>
      </c>
      <c r="G90" s="286">
        <v>4</v>
      </c>
      <c r="H90" s="286">
        <v>4</v>
      </c>
      <c r="I90" s="286">
        <v>4</v>
      </c>
      <c r="J90" s="286">
        <v>4</v>
      </c>
      <c r="K90" s="286">
        <v>4</v>
      </c>
      <c r="L90" s="286">
        <v>4</v>
      </c>
      <c r="M90" s="286">
        <v>4</v>
      </c>
      <c r="N90" s="286">
        <v>4</v>
      </c>
      <c r="O90" s="286">
        <v>4</v>
      </c>
      <c r="P90" s="286">
        <v>4</v>
      </c>
      <c r="Q90" s="286">
        <v>4</v>
      </c>
      <c r="R90" s="286">
        <v>4</v>
      </c>
      <c r="S90" s="286">
        <v>4</v>
      </c>
      <c r="T90" s="286">
        <v>4</v>
      </c>
      <c r="U90" s="286">
        <v>4</v>
      </c>
      <c r="V90" s="286">
        <v>4</v>
      </c>
      <c r="W90" s="286">
        <v>4</v>
      </c>
      <c r="X90" s="286">
        <v>4</v>
      </c>
      <c r="Y90" s="286">
        <v>4</v>
      </c>
      <c r="Z90" s="286">
        <v>4</v>
      </c>
      <c r="AA90" s="286">
        <v>4</v>
      </c>
      <c r="AB90" s="286">
        <v>4</v>
      </c>
      <c r="AC90" s="286">
        <v>4</v>
      </c>
      <c r="AD90" s="286">
        <v>4</v>
      </c>
      <c r="AE90" s="286">
        <v>4</v>
      </c>
      <c r="AF90" s="286">
        <v>4</v>
      </c>
      <c r="AG90" s="286">
        <v>4</v>
      </c>
      <c r="AH90" s="286">
        <v>4</v>
      </c>
      <c r="AI90" s="286">
        <v>4</v>
      </c>
      <c r="AJ90" s="286">
        <v>4</v>
      </c>
      <c r="AK90" s="286">
        <v>4</v>
      </c>
      <c r="AL90" s="286">
        <v>4</v>
      </c>
      <c r="AM90" s="286">
        <v>4</v>
      </c>
      <c r="AN90" s="286">
        <v>4</v>
      </c>
      <c r="AO90" s="286">
        <v>4</v>
      </c>
      <c r="AP90" s="286">
        <v>4</v>
      </c>
      <c r="AQ90" s="286">
        <v>4</v>
      </c>
      <c r="AR90" s="286">
        <v>4</v>
      </c>
      <c r="AS90" s="286">
        <v>4</v>
      </c>
      <c r="AT90" s="286">
        <v>4</v>
      </c>
      <c r="AU90" s="286">
        <v>4</v>
      </c>
      <c r="AV90" s="286">
        <v>4</v>
      </c>
      <c r="AW90" s="286">
        <v>4</v>
      </c>
      <c r="AX90" s="286">
        <v>4</v>
      </c>
      <c r="AY90" s="286">
        <v>4</v>
      </c>
      <c r="AZ90" s="286">
        <v>4</v>
      </c>
      <c r="BA90" s="286">
        <v>4</v>
      </c>
      <c r="BB90" s="286">
        <v>4</v>
      </c>
      <c r="BC90" s="286">
        <v>4</v>
      </c>
      <c r="BD90" s="286">
        <v>4</v>
      </c>
      <c r="BE90" s="286">
        <v>4</v>
      </c>
      <c r="BF90" s="286">
        <v>4</v>
      </c>
      <c r="BG90" s="286">
        <v>4</v>
      </c>
      <c r="BH90" s="286">
        <v>4</v>
      </c>
      <c r="BI90" s="286">
        <v>4</v>
      </c>
      <c r="BJ90" s="286">
        <v>4</v>
      </c>
      <c r="BK90" s="286">
        <v>4</v>
      </c>
      <c r="BL90" s="286">
        <v>4</v>
      </c>
      <c r="BM90" s="286">
        <v>4</v>
      </c>
      <c r="BN90" s="286">
        <v>4</v>
      </c>
      <c r="BO90" s="286">
        <v>4</v>
      </c>
      <c r="BP90" s="286">
        <v>4</v>
      </c>
      <c r="BQ90" s="286">
        <v>4</v>
      </c>
      <c r="BR90" s="286">
        <v>4</v>
      </c>
      <c r="BS90" s="286">
        <v>4</v>
      </c>
      <c r="BT90" s="286">
        <v>4</v>
      </c>
      <c r="BU90" s="286">
        <v>4</v>
      </c>
      <c r="BV90" s="286">
        <v>4</v>
      </c>
      <c r="BW90" s="286">
        <v>4</v>
      </c>
      <c r="BX90" s="287">
        <v>4</v>
      </c>
    </row>
    <row r="91" spans="1:76" s="245" customFormat="1" ht="12.75" customHeight="1" x14ac:dyDescent="0.2">
      <c r="A91" s="284"/>
      <c r="B91" s="246" t="s">
        <v>151</v>
      </c>
      <c r="C91" s="300">
        <v>4</v>
      </c>
      <c r="D91" s="286">
        <v>4</v>
      </c>
      <c r="E91" s="286">
        <v>3</v>
      </c>
      <c r="F91" s="286">
        <v>4</v>
      </c>
      <c r="G91" s="286">
        <v>4</v>
      </c>
      <c r="H91" s="286">
        <v>4</v>
      </c>
      <c r="I91" s="286">
        <v>4</v>
      </c>
      <c r="J91" s="286">
        <v>4</v>
      </c>
      <c r="K91" s="286">
        <v>4</v>
      </c>
      <c r="L91" s="286">
        <v>4</v>
      </c>
      <c r="M91" s="286">
        <v>4</v>
      </c>
      <c r="N91" s="286">
        <v>4</v>
      </c>
      <c r="O91" s="286">
        <v>4</v>
      </c>
      <c r="P91" s="286">
        <v>4</v>
      </c>
      <c r="Q91" s="286">
        <v>4</v>
      </c>
      <c r="R91" s="286">
        <v>4</v>
      </c>
      <c r="S91" s="286">
        <v>4</v>
      </c>
      <c r="T91" s="286">
        <v>4</v>
      </c>
      <c r="U91" s="286">
        <v>4</v>
      </c>
      <c r="V91" s="286">
        <v>4</v>
      </c>
      <c r="W91" s="286">
        <v>4</v>
      </c>
      <c r="X91" s="286">
        <v>4</v>
      </c>
      <c r="Y91" s="286">
        <v>4</v>
      </c>
      <c r="Z91" s="286">
        <v>4</v>
      </c>
      <c r="AA91" s="286">
        <v>4</v>
      </c>
      <c r="AB91" s="286">
        <v>4</v>
      </c>
      <c r="AC91" s="286">
        <v>1</v>
      </c>
      <c r="AD91" s="286">
        <v>4</v>
      </c>
      <c r="AE91" s="286">
        <v>4</v>
      </c>
      <c r="AF91" s="286">
        <v>4</v>
      </c>
      <c r="AG91" s="286">
        <v>3</v>
      </c>
      <c r="AH91" s="286">
        <v>4</v>
      </c>
      <c r="AI91" s="286">
        <v>4</v>
      </c>
      <c r="AJ91" s="286">
        <v>4</v>
      </c>
      <c r="AK91" s="286">
        <v>4</v>
      </c>
      <c r="AL91" s="286">
        <v>4</v>
      </c>
      <c r="AM91" s="286">
        <v>3</v>
      </c>
      <c r="AN91" s="286">
        <v>3</v>
      </c>
      <c r="AO91" s="286">
        <v>2</v>
      </c>
      <c r="AP91" s="286">
        <v>2</v>
      </c>
      <c r="AQ91" s="286">
        <v>3</v>
      </c>
      <c r="AR91" s="286">
        <v>2</v>
      </c>
      <c r="AS91" s="286">
        <v>3</v>
      </c>
      <c r="AT91" s="286">
        <v>4</v>
      </c>
      <c r="AU91" s="286">
        <v>4</v>
      </c>
      <c r="AV91" s="286">
        <v>4</v>
      </c>
      <c r="AW91" s="286">
        <v>4</v>
      </c>
      <c r="AX91" s="286">
        <v>4</v>
      </c>
      <c r="AY91" s="286">
        <v>3</v>
      </c>
      <c r="AZ91" s="286">
        <v>4</v>
      </c>
      <c r="BA91" s="286">
        <v>3</v>
      </c>
      <c r="BB91" s="286">
        <v>3</v>
      </c>
      <c r="BC91" s="286">
        <v>2</v>
      </c>
      <c r="BD91" s="286">
        <v>2</v>
      </c>
      <c r="BE91" s="286">
        <v>3</v>
      </c>
      <c r="BF91" s="286">
        <v>3</v>
      </c>
      <c r="BG91" s="286">
        <v>2</v>
      </c>
      <c r="BH91" s="286">
        <v>4</v>
      </c>
      <c r="BI91" s="286">
        <v>3</v>
      </c>
      <c r="BJ91" s="286">
        <v>4</v>
      </c>
      <c r="BK91" s="286">
        <v>4</v>
      </c>
      <c r="BL91" s="286">
        <v>4</v>
      </c>
      <c r="BM91" s="286">
        <v>4</v>
      </c>
      <c r="BN91" s="286">
        <v>4</v>
      </c>
      <c r="BO91" s="286">
        <v>4</v>
      </c>
      <c r="BP91" s="286">
        <v>4</v>
      </c>
      <c r="BQ91" s="286">
        <v>4</v>
      </c>
      <c r="BR91" s="286">
        <v>2</v>
      </c>
      <c r="BS91" s="286">
        <v>2</v>
      </c>
      <c r="BT91" s="286">
        <v>2</v>
      </c>
      <c r="BU91" s="286">
        <v>2</v>
      </c>
      <c r="BV91" s="286">
        <v>3</v>
      </c>
      <c r="BW91" s="286">
        <v>2</v>
      </c>
      <c r="BX91" s="287">
        <v>3</v>
      </c>
    </row>
    <row r="92" spans="1:76" s="245" customFormat="1" ht="12.75" customHeight="1" x14ac:dyDescent="0.2">
      <c r="A92" s="288"/>
      <c r="B92" s="450" t="s">
        <v>149</v>
      </c>
      <c r="C92" s="250">
        <v>1</v>
      </c>
      <c r="D92" s="289">
        <v>1</v>
      </c>
      <c r="E92" s="289">
        <v>0.75</v>
      </c>
      <c r="F92" s="289">
        <v>1</v>
      </c>
      <c r="G92" s="289">
        <v>1</v>
      </c>
      <c r="H92" s="289">
        <v>1</v>
      </c>
      <c r="I92" s="289">
        <v>1</v>
      </c>
      <c r="J92" s="289">
        <v>1</v>
      </c>
      <c r="K92" s="289">
        <v>1</v>
      </c>
      <c r="L92" s="289">
        <v>1</v>
      </c>
      <c r="M92" s="289">
        <v>1</v>
      </c>
      <c r="N92" s="289">
        <v>1</v>
      </c>
      <c r="O92" s="289">
        <v>1</v>
      </c>
      <c r="P92" s="289">
        <v>1</v>
      </c>
      <c r="Q92" s="289">
        <v>1</v>
      </c>
      <c r="R92" s="289">
        <v>1</v>
      </c>
      <c r="S92" s="289">
        <v>1</v>
      </c>
      <c r="T92" s="289">
        <v>1</v>
      </c>
      <c r="U92" s="289">
        <v>1</v>
      </c>
      <c r="V92" s="289">
        <v>1</v>
      </c>
      <c r="W92" s="289">
        <v>1</v>
      </c>
      <c r="X92" s="289">
        <v>1</v>
      </c>
      <c r="Y92" s="289">
        <v>1</v>
      </c>
      <c r="Z92" s="289">
        <v>1</v>
      </c>
      <c r="AA92" s="289">
        <v>1</v>
      </c>
      <c r="AB92" s="289">
        <v>1</v>
      </c>
      <c r="AC92" s="289">
        <v>0.25</v>
      </c>
      <c r="AD92" s="289">
        <v>1</v>
      </c>
      <c r="AE92" s="289">
        <v>1</v>
      </c>
      <c r="AF92" s="289">
        <v>1</v>
      </c>
      <c r="AG92" s="289">
        <v>0.75</v>
      </c>
      <c r="AH92" s="289">
        <v>1</v>
      </c>
      <c r="AI92" s="289">
        <v>1</v>
      </c>
      <c r="AJ92" s="289">
        <v>1</v>
      </c>
      <c r="AK92" s="289">
        <v>1</v>
      </c>
      <c r="AL92" s="289">
        <v>1</v>
      </c>
      <c r="AM92" s="289">
        <v>0.75</v>
      </c>
      <c r="AN92" s="289">
        <v>0.75</v>
      </c>
      <c r="AO92" s="289">
        <v>0.5</v>
      </c>
      <c r="AP92" s="289">
        <v>0.5</v>
      </c>
      <c r="AQ92" s="289">
        <v>0.75</v>
      </c>
      <c r="AR92" s="289">
        <v>0.5</v>
      </c>
      <c r="AS92" s="289">
        <v>0.75</v>
      </c>
      <c r="AT92" s="289">
        <v>1</v>
      </c>
      <c r="AU92" s="289">
        <v>1</v>
      </c>
      <c r="AV92" s="289">
        <v>1</v>
      </c>
      <c r="AW92" s="289">
        <v>1</v>
      </c>
      <c r="AX92" s="289">
        <v>1</v>
      </c>
      <c r="AY92" s="289">
        <v>0.75</v>
      </c>
      <c r="AZ92" s="289">
        <v>1</v>
      </c>
      <c r="BA92" s="289">
        <v>0.75</v>
      </c>
      <c r="BB92" s="289">
        <v>0.75</v>
      </c>
      <c r="BC92" s="289">
        <v>0.5</v>
      </c>
      <c r="BD92" s="289">
        <v>0.5</v>
      </c>
      <c r="BE92" s="289">
        <v>0.75</v>
      </c>
      <c r="BF92" s="289">
        <v>0.75</v>
      </c>
      <c r="BG92" s="289">
        <v>0.5</v>
      </c>
      <c r="BH92" s="289">
        <v>1</v>
      </c>
      <c r="BI92" s="289">
        <v>0.75</v>
      </c>
      <c r="BJ92" s="289">
        <v>1</v>
      </c>
      <c r="BK92" s="289">
        <v>1</v>
      </c>
      <c r="BL92" s="289">
        <v>1</v>
      </c>
      <c r="BM92" s="289">
        <v>1</v>
      </c>
      <c r="BN92" s="289">
        <v>1</v>
      </c>
      <c r="BO92" s="289">
        <v>1</v>
      </c>
      <c r="BP92" s="289">
        <v>1</v>
      </c>
      <c r="BQ92" s="289">
        <v>1</v>
      </c>
      <c r="BR92" s="289">
        <v>0.5</v>
      </c>
      <c r="BS92" s="289">
        <v>0.5</v>
      </c>
      <c r="BT92" s="289">
        <v>0.5</v>
      </c>
      <c r="BU92" s="289">
        <v>0.5</v>
      </c>
      <c r="BV92" s="289">
        <v>0.75</v>
      </c>
      <c r="BW92" s="289">
        <v>0.5</v>
      </c>
      <c r="BX92" s="290">
        <v>0.75</v>
      </c>
    </row>
    <row r="94" spans="1:76" ht="12.75" customHeight="1" x14ac:dyDescent="0.2">
      <c r="A94" s="451" t="s">
        <v>143</v>
      </c>
      <c r="B94" s="451"/>
      <c r="C94" s="320"/>
    </row>
    <row r="95" spans="1:76" ht="12.75" customHeight="1" x14ac:dyDescent="0.2">
      <c r="A95" s="326" t="s">
        <v>510</v>
      </c>
      <c r="B95" s="321"/>
      <c r="C95" s="320"/>
    </row>
    <row r="96" spans="1:76" ht="12.75" customHeight="1" x14ac:dyDescent="0.2">
      <c r="A96" s="321" t="s">
        <v>145</v>
      </c>
      <c r="B96" s="321"/>
      <c r="C96" s="320"/>
    </row>
    <row r="97" spans="1:76" ht="12.75" customHeight="1" x14ac:dyDescent="0.2">
      <c r="A97" s="321"/>
      <c r="B97" s="321"/>
      <c r="C97" s="320"/>
    </row>
    <row r="98" spans="1:76" ht="12.75" customHeight="1" x14ac:dyDescent="0.2">
      <c r="A98" s="452" t="s">
        <v>496</v>
      </c>
      <c r="B98" s="462"/>
      <c r="C98" s="462"/>
    </row>
    <row r="99" spans="1:76" ht="12.75" customHeight="1" x14ac:dyDescent="0.2">
      <c r="A99" s="462"/>
      <c r="B99" s="462"/>
      <c r="C99" s="462"/>
    </row>
    <row r="100" spans="1:76" ht="12.75" customHeight="1" x14ac:dyDescent="0.2">
      <c r="A100" s="322"/>
      <c r="B100" s="322"/>
      <c r="C100" s="322"/>
    </row>
    <row r="101" spans="1:76" ht="12.75" customHeight="1" x14ac:dyDescent="0.2">
      <c r="A101" s="452" t="s">
        <v>518</v>
      </c>
      <c r="B101" s="452"/>
      <c r="C101" s="452"/>
    </row>
    <row r="102" spans="1:76" x14ac:dyDescent="0.2">
      <c r="A102" s="322"/>
      <c r="B102" s="322"/>
      <c r="C102" s="322"/>
    </row>
    <row r="103" spans="1:76" ht="12.75" customHeight="1" x14ac:dyDescent="0.2">
      <c r="A103" s="325" t="s">
        <v>511</v>
      </c>
      <c r="C103" s="323"/>
    </row>
    <row r="104" spans="1:76" ht="12.75" customHeight="1" x14ac:dyDescent="0.2">
      <c r="A104" s="325"/>
      <c r="C104" s="323"/>
    </row>
    <row r="105" spans="1:76" x14ac:dyDescent="0.2">
      <c r="A105" s="327" t="s">
        <v>512</v>
      </c>
    </row>
    <row r="106" spans="1:76" s="324" customFormat="1" x14ac:dyDescent="0.2">
      <c r="A106" s="328" t="s">
        <v>513</v>
      </c>
      <c r="B106" s="318"/>
      <c r="C106" s="319"/>
      <c r="D106" s="318"/>
      <c r="E106" s="318"/>
      <c r="F106" s="318"/>
      <c r="G106" s="318"/>
      <c r="H106" s="318"/>
      <c r="I106" s="318"/>
      <c r="J106" s="318"/>
      <c r="K106" s="318"/>
      <c r="L106" s="318"/>
      <c r="M106" s="318"/>
      <c r="N106" s="318"/>
      <c r="O106" s="318"/>
      <c r="P106" s="318"/>
      <c r="Q106" s="318"/>
      <c r="R106" s="318"/>
      <c r="S106" s="318"/>
      <c r="T106" s="318"/>
      <c r="U106" s="318"/>
      <c r="V106" s="318"/>
      <c r="W106" s="318"/>
      <c r="X106" s="318"/>
      <c r="Y106" s="318"/>
      <c r="Z106" s="318"/>
      <c r="AA106" s="318"/>
      <c r="AB106" s="318"/>
      <c r="AC106" s="318"/>
      <c r="AD106" s="318"/>
      <c r="AE106" s="318"/>
      <c r="AF106" s="318"/>
      <c r="AG106" s="318"/>
      <c r="AH106" s="318"/>
      <c r="AI106" s="318"/>
      <c r="AJ106" s="318"/>
      <c r="AK106" s="318"/>
      <c r="AL106" s="318"/>
      <c r="AM106" s="318"/>
      <c r="AN106" s="318"/>
      <c r="AO106" s="318"/>
      <c r="AP106" s="318"/>
      <c r="AQ106" s="318"/>
      <c r="AR106" s="318"/>
      <c r="AS106" s="318"/>
      <c r="AT106" s="318"/>
      <c r="AU106" s="318"/>
      <c r="AV106" s="318"/>
      <c r="AW106" s="318"/>
      <c r="AX106" s="318"/>
      <c r="AY106" s="318"/>
      <c r="AZ106" s="318"/>
      <c r="BA106" s="318"/>
      <c r="BB106" s="318"/>
      <c r="BC106" s="318"/>
      <c r="BD106" s="318"/>
      <c r="BE106" s="318"/>
      <c r="BF106" s="318"/>
      <c r="BG106" s="318"/>
      <c r="BH106" s="318"/>
      <c r="BI106" s="318"/>
      <c r="BJ106" s="318"/>
      <c r="BK106" s="318"/>
      <c r="BL106" s="318"/>
      <c r="BM106" s="318"/>
      <c r="BN106" s="318"/>
      <c r="BO106" s="318"/>
      <c r="BP106" s="318"/>
      <c r="BQ106" s="318"/>
      <c r="BR106" s="318"/>
      <c r="BS106" s="318"/>
      <c r="BT106" s="318"/>
      <c r="BU106" s="318"/>
      <c r="BV106" s="318"/>
      <c r="BW106" s="318"/>
      <c r="BX106" s="318"/>
    </row>
    <row r="107" spans="1:76" x14ac:dyDescent="0.2">
      <c r="A107" s="328"/>
    </row>
    <row r="108" spans="1:76" x14ac:dyDescent="0.2">
      <c r="A108" s="329" t="s">
        <v>514</v>
      </c>
    </row>
  </sheetData>
  <mergeCells count="11">
    <mergeCell ref="A94:B94"/>
    <mergeCell ref="A101:C101"/>
    <mergeCell ref="A2:C3"/>
    <mergeCell ref="A6:A9"/>
    <mergeCell ref="A98:C99"/>
    <mergeCell ref="B10:C10"/>
    <mergeCell ref="B11:C11"/>
    <mergeCell ref="B18:C18"/>
    <mergeCell ref="B57:C57"/>
    <mergeCell ref="B66:C66"/>
    <mergeCell ref="B80:C80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5"/>
  <sheetViews>
    <sheetView workbookViewId="0">
      <pane xSplit="3" ySplit="8" topLeftCell="D9" activePane="bottomRight" state="frozen"/>
      <selection pane="topRight" activeCell="D1" sqref="D1"/>
      <selection pane="bottomLeft" activeCell="A9" sqref="A9"/>
      <selection pane="bottomRight" sqref="A1:C2"/>
    </sheetView>
  </sheetViews>
  <sheetFormatPr baseColWidth="10" defaultColWidth="12.85546875" defaultRowHeight="12.75" x14ac:dyDescent="0.2"/>
  <cols>
    <col min="1" max="1" width="12.85546875" style="1"/>
    <col min="2" max="2" width="46.7109375" style="1" customWidth="1"/>
    <col min="3" max="3" width="12.85546875" style="1" customWidth="1"/>
    <col min="4" max="16384" width="12.85546875" style="1"/>
  </cols>
  <sheetData>
    <row r="1" spans="1:73" x14ac:dyDescent="0.2">
      <c r="A1" s="492" t="s">
        <v>163</v>
      </c>
      <c r="B1" s="493"/>
      <c r="C1" s="494"/>
    </row>
    <row r="2" spans="1:73" ht="13.5" x14ac:dyDescent="0.25">
      <c r="A2" s="495"/>
      <c r="B2" s="496"/>
      <c r="C2" s="497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</row>
    <row r="3" spans="1:73" s="11" customFormat="1" ht="87.75" customHeight="1" x14ac:dyDescent="0.25">
      <c r="A3" s="3"/>
      <c r="B3" s="4"/>
      <c r="C3" s="4"/>
      <c r="D3" s="5" t="s">
        <v>0</v>
      </c>
      <c r="E3" s="6" t="s">
        <v>1</v>
      </c>
      <c r="F3" s="5" t="s">
        <v>2</v>
      </c>
      <c r="G3" s="7" t="s">
        <v>3</v>
      </c>
      <c r="H3" s="8" t="s">
        <v>4</v>
      </c>
      <c r="I3" s="9" t="s">
        <v>5</v>
      </c>
      <c r="J3" s="5" t="s">
        <v>6</v>
      </c>
      <c r="K3" s="7" t="s">
        <v>7</v>
      </c>
      <c r="L3" s="8" t="s">
        <v>8</v>
      </c>
      <c r="M3" s="8" t="s">
        <v>9</v>
      </c>
      <c r="N3" s="5" t="s">
        <v>10</v>
      </c>
      <c r="O3" s="5" t="s">
        <v>11</v>
      </c>
      <c r="P3" s="9" t="s">
        <v>12</v>
      </c>
      <c r="Q3" s="5" t="s">
        <v>13</v>
      </c>
      <c r="R3" s="7" t="s">
        <v>14</v>
      </c>
      <c r="S3" s="8" t="s">
        <v>15</v>
      </c>
      <c r="T3" s="5" t="s">
        <v>16</v>
      </c>
      <c r="U3" s="5" t="s">
        <v>17</v>
      </c>
      <c r="V3" s="5" t="s">
        <v>18</v>
      </c>
      <c r="W3" s="5" t="s">
        <v>19</v>
      </c>
      <c r="X3" s="5" t="s">
        <v>20</v>
      </c>
      <c r="Y3" s="6" t="s">
        <v>21</v>
      </c>
      <c r="Z3" s="5" t="s">
        <v>22</v>
      </c>
      <c r="AA3" s="7" t="s">
        <v>23</v>
      </c>
      <c r="AB3" s="8" t="s">
        <v>24</v>
      </c>
      <c r="AC3" s="8" t="s">
        <v>25</v>
      </c>
      <c r="AD3" s="8" t="s">
        <v>26</v>
      </c>
      <c r="AE3" s="8" t="s">
        <v>27</v>
      </c>
      <c r="AF3" s="8" t="s">
        <v>28</v>
      </c>
      <c r="AG3" s="8" t="s">
        <v>29</v>
      </c>
      <c r="AH3" s="5" t="s">
        <v>30</v>
      </c>
      <c r="AI3" s="5" t="s">
        <v>31</v>
      </c>
      <c r="AJ3" s="5" t="s">
        <v>32</v>
      </c>
      <c r="AK3" s="6" t="s">
        <v>33</v>
      </c>
      <c r="AL3" s="5" t="s">
        <v>34</v>
      </c>
      <c r="AM3" s="7" t="s">
        <v>35</v>
      </c>
      <c r="AN3" s="8" t="s">
        <v>36</v>
      </c>
      <c r="AO3" s="8" t="s">
        <v>37</v>
      </c>
      <c r="AP3" s="8" t="s">
        <v>38</v>
      </c>
      <c r="AQ3" s="8" t="s">
        <v>39</v>
      </c>
      <c r="AR3" s="8" t="s">
        <v>40</v>
      </c>
      <c r="AS3" s="8" t="s">
        <v>41</v>
      </c>
      <c r="AT3" s="5" t="s">
        <v>42</v>
      </c>
      <c r="AU3" s="5" t="s">
        <v>43</v>
      </c>
      <c r="AV3" s="5" t="s">
        <v>44</v>
      </c>
      <c r="AW3" s="5" t="s">
        <v>45</v>
      </c>
      <c r="AX3" s="7" t="s">
        <v>46</v>
      </c>
      <c r="AY3" s="8" t="s">
        <v>47</v>
      </c>
      <c r="AZ3" s="8" t="s">
        <v>48</v>
      </c>
      <c r="BA3" s="8" t="s">
        <v>49</v>
      </c>
      <c r="BB3" s="8" t="s">
        <v>50</v>
      </c>
      <c r="BC3" s="8" t="s">
        <v>51</v>
      </c>
      <c r="BD3" s="9" t="s">
        <v>52</v>
      </c>
      <c r="BE3" s="5" t="s">
        <v>53</v>
      </c>
      <c r="BF3" s="10" t="s">
        <v>54</v>
      </c>
      <c r="BG3" s="6" t="s">
        <v>55</v>
      </c>
      <c r="BH3" s="5" t="s">
        <v>56</v>
      </c>
      <c r="BI3" s="7" t="s">
        <v>57</v>
      </c>
      <c r="BJ3" s="8" t="s">
        <v>58</v>
      </c>
      <c r="BK3" s="6" t="s">
        <v>59</v>
      </c>
      <c r="BL3" s="5" t="s">
        <v>60</v>
      </c>
      <c r="BM3" s="7" t="s">
        <v>61</v>
      </c>
      <c r="BN3" s="8" t="s">
        <v>62</v>
      </c>
      <c r="BO3" s="8" t="s">
        <v>63</v>
      </c>
      <c r="BP3" s="8" t="s">
        <v>64</v>
      </c>
      <c r="BQ3" s="5" t="s">
        <v>65</v>
      </c>
      <c r="BR3" s="5" t="s">
        <v>66</v>
      </c>
      <c r="BS3" s="5" t="s">
        <v>67</v>
      </c>
      <c r="BT3" s="5" t="s">
        <v>68</v>
      </c>
      <c r="BU3" s="5" t="s">
        <v>69</v>
      </c>
    </row>
    <row r="4" spans="1:73" s="11" customFormat="1" ht="25.5" x14ac:dyDescent="0.25">
      <c r="A4" s="12"/>
      <c r="B4" s="13"/>
      <c r="C4" s="13"/>
      <c r="D4" s="14" t="s">
        <v>70</v>
      </c>
      <c r="E4" s="15" t="s">
        <v>71</v>
      </c>
      <c r="F4" s="66" t="s">
        <v>72</v>
      </c>
      <c r="G4" s="16" t="s">
        <v>73</v>
      </c>
      <c r="H4" s="14" t="s">
        <v>74</v>
      </c>
      <c r="I4" s="15" t="s">
        <v>75</v>
      </c>
      <c r="J4" s="66" t="s">
        <v>76</v>
      </c>
      <c r="K4" s="16" t="s">
        <v>77</v>
      </c>
      <c r="L4" s="14" t="s">
        <v>78</v>
      </c>
      <c r="M4" s="14" t="s">
        <v>79</v>
      </c>
      <c r="N4" s="14" t="s">
        <v>80</v>
      </c>
      <c r="O4" s="14" t="s">
        <v>81</v>
      </c>
      <c r="P4" s="15" t="s">
        <v>82</v>
      </c>
      <c r="Q4" s="66" t="s">
        <v>83</v>
      </c>
      <c r="R4" s="16" t="s">
        <v>84</v>
      </c>
      <c r="S4" s="14" t="s">
        <v>85</v>
      </c>
      <c r="T4" s="14" t="s">
        <v>86</v>
      </c>
      <c r="U4" s="14" t="s">
        <v>87</v>
      </c>
      <c r="V4" s="14" t="s">
        <v>88</v>
      </c>
      <c r="W4" s="14" t="s">
        <v>89</v>
      </c>
      <c r="X4" s="14" t="s">
        <v>90</v>
      </c>
      <c r="Y4" s="15" t="s">
        <v>91</v>
      </c>
      <c r="Z4" s="66" t="s">
        <v>92</v>
      </c>
      <c r="AA4" s="16" t="s">
        <v>93</v>
      </c>
      <c r="AB4" s="66" t="s">
        <v>94</v>
      </c>
      <c r="AC4" s="14" t="s">
        <v>95</v>
      </c>
      <c r="AD4" s="14" t="s">
        <v>96</v>
      </c>
      <c r="AE4" s="14" t="s">
        <v>97</v>
      </c>
      <c r="AF4" s="14" t="s">
        <v>98</v>
      </c>
      <c r="AG4" s="14" t="s">
        <v>99</v>
      </c>
      <c r="AH4" s="14" t="s">
        <v>100</v>
      </c>
      <c r="AI4" s="14" t="s">
        <v>101</v>
      </c>
      <c r="AJ4" s="14" t="s">
        <v>102</v>
      </c>
      <c r="AK4" s="15" t="s">
        <v>103</v>
      </c>
      <c r="AL4" s="66" t="s">
        <v>104</v>
      </c>
      <c r="AM4" s="16" t="s">
        <v>105</v>
      </c>
      <c r="AN4" s="14" t="s">
        <v>106</v>
      </c>
      <c r="AO4" s="14" t="s">
        <v>107</v>
      </c>
      <c r="AP4" s="14" t="s">
        <v>108</v>
      </c>
      <c r="AQ4" s="14" t="s">
        <v>109</v>
      </c>
      <c r="AR4" s="14" t="s">
        <v>110</v>
      </c>
      <c r="AS4" s="14" t="s">
        <v>111</v>
      </c>
      <c r="AT4" s="14" t="s">
        <v>112</v>
      </c>
      <c r="AU4" s="14" t="s">
        <v>113</v>
      </c>
      <c r="AV4" s="15" t="s">
        <v>114</v>
      </c>
      <c r="AW4" s="66" t="s">
        <v>115</v>
      </c>
      <c r="AX4" s="16" t="s">
        <v>116</v>
      </c>
      <c r="AY4" s="14" t="s">
        <v>117</v>
      </c>
      <c r="AZ4" s="14" t="s">
        <v>118</v>
      </c>
      <c r="BA4" s="14" t="s">
        <v>119</v>
      </c>
      <c r="BB4" s="14" t="s">
        <v>120</v>
      </c>
      <c r="BC4" s="14" t="s">
        <v>121</v>
      </c>
      <c r="BD4" s="15" t="s">
        <v>122</v>
      </c>
      <c r="BE4" s="66" t="s">
        <v>123</v>
      </c>
      <c r="BF4" s="16" t="s">
        <v>124</v>
      </c>
      <c r="BG4" s="15" t="s">
        <v>125</v>
      </c>
      <c r="BH4" s="66" t="s">
        <v>126</v>
      </c>
      <c r="BI4" s="16" t="s">
        <v>127</v>
      </c>
      <c r="BJ4" s="14" t="s">
        <v>128</v>
      </c>
      <c r="BK4" s="15" t="s">
        <v>129</v>
      </c>
      <c r="BL4" s="66" t="s">
        <v>130</v>
      </c>
      <c r="BM4" s="16" t="s">
        <v>131</v>
      </c>
      <c r="BN4" s="14" t="s">
        <v>132</v>
      </c>
      <c r="BO4" s="14" t="s">
        <v>133</v>
      </c>
      <c r="BP4" s="14" t="s">
        <v>134</v>
      </c>
      <c r="BQ4" s="14" t="s">
        <v>135</v>
      </c>
      <c r="BR4" s="14" t="s">
        <v>136</v>
      </c>
      <c r="BS4" s="14" t="s">
        <v>137</v>
      </c>
      <c r="BT4" s="14" t="s">
        <v>138</v>
      </c>
      <c r="BU4" s="14" t="s">
        <v>139</v>
      </c>
    </row>
    <row r="5" spans="1:73" s="20" customFormat="1" ht="12.75" customHeight="1" x14ac:dyDescent="0.2">
      <c r="A5" s="498" t="s">
        <v>140</v>
      </c>
      <c r="B5" s="17" t="s">
        <v>141</v>
      </c>
      <c r="C5" s="103"/>
      <c r="D5" s="19">
        <v>77027</v>
      </c>
      <c r="E5" s="19">
        <v>155853</v>
      </c>
      <c r="F5" s="19">
        <v>266</v>
      </c>
      <c r="G5" s="19">
        <v>43</v>
      </c>
      <c r="H5" s="19">
        <v>120</v>
      </c>
      <c r="I5" s="19">
        <v>72</v>
      </c>
      <c r="J5" s="214">
        <v>160.79999999999998</v>
      </c>
      <c r="K5" s="214">
        <v>113.43999999999998</v>
      </c>
      <c r="L5" s="214">
        <v>10.805</v>
      </c>
      <c r="M5" s="214">
        <v>6.4849999999999994</v>
      </c>
      <c r="N5" s="19">
        <v>75</v>
      </c>
      <c r="O5" s="19">
        <v>28912</v>
      </c>
      <c r="P5" s="19">
        <v>22163</v>
      </c>
      <c r="Q5" s="19">
        <v>2449</v>
      </c>
      <c r="R5" s="19">
        <v>517</v>
      </c>
      <c r="S5" s="19">
        <v>63</v>
      </c>
      <c r="T5" s="19">
        <v>12928</v>
      </c>
      <c r="U5" s="19">
        <v>2345.25</v>
      </c>
      <c r="V5" s="19">
        <v>1194623</v>
      </c>
      <c r="W5" s="19">
        <v>92165</v>
      </c>
      <c r="X5" s="19">
        <v>90581</v>
      </c>
      <c r="Y5" s="19">
        <v>276747</v>
      </c>
      <c r="Z5" s="19">
        <v>21258025</v>
      </c>
      <c r="AA5" s="19">
        <v>13423835</v>
      </c>
      <c r="AB5" s="19">
        <v>7834190</v>
      </c>
      <c r="AC5" s="19">
        <v>409351</v>
      </c>
      <c r="AD5" s="19">
        <v>751056</v>
      </c>
      <c r="AE5" s="19">
        <v>451423</v>
      </c>
      <c r="AF5" s="19">
        <v>4766860</v>
      </c>
      <c r="AG5" s="19">
        <v>696299</v>
      </c>
      <c r="AH5" s="19">
        <v>10310985</v>
      </c>
      <c r="AI5" s="19">
        <v>115000</v>
      </c>
      <c r="AJ5" s="19">
        <v>59970</v>
      </c>
      <c r="AK5" s="19">
        <v>200275.8</v>
      </c>
      <c r="AL5" s="19">
        <v>1562916</v>
      </c>
      <c r="AM5" s="19">
        <v>1393147</v>
      </c>
      <c r="AN5" s="19">
        <v>6180</v>
      </c>
      <c r="AO5" s="19">
        <v>5496</v>
      </c>
      <c r="AP5" s="19">
        <v>5733</v>
      </c>
      <c r="AQ5" s="19">
        <v>3202</v>
      </c>
      <c r="AR5" s="19">
        <v>115238</v>
      </c>
      <c r="AS5" s="19">
        <v>13898</v>
      </c>
      <c r="AT5" s="19">
        <v>74008</v>
      </c>
      <c r="AU5" s="19">
        <v>2694</v>
      </c>
      <c r="AV5" s="19">
        <v>2813</v>
      </c>
      <c r="AW5" s="19">
        <v>136925</v>
      </c>
      <c r="AX5" s="19">
        <v>111337</v>
      </c>
      <c r="AY5" s="19">
        <v>290</v>
      </c>
      <c r="AZ5" s="19">
        <v>240</v>
      </c>
      <c r="BA5" s="19">
        <v>0</v>
      </c>
      <c r="BB5" s="19">
        <v>2</v>
      </c>
      <c r="BC5" s="19">
        <v>14365</v>
      </c>
      <c r="BD5" s="19">
        <v>7637</v>
      </c>
      <c r="BE5" s="19">
        <v>24648</v>
      </c>
      <c r="BF5" s="19">
        <v>119</v>
      </c>
      <c r="BG5" s="19">
        <v>1504</v>
      </c>
      <c r="BH5" s="19">
        <v>891875</v>
      </c>
      <c r="BI5" s="19">
        <v>66002</v>
      </c>
      <c r="BJ5" s="19">
        <v>67058</v>
      </c>
      <c r="BK5" s="19">
        <v>5851</v>
      </c>
      <c r="BL5" s="19">
        <v>965</v>
      </c>
      <c r="BM5" s="19">
        <v>63</v>
      </c>
      <c r="BN5" s="19">
        <v>142</v>
      </c>
      <c r="BO5" s="19">
        <v>29</v>
      </c>
      <c r="BP5" s="19">
        <v>731</v>
      </c>
      <c r="BQ5" s="19">
        <v>46438</v>
      </c>
      <c r="BR5" s="19">
        <v>25821</v>
      </c>
      <c r="BS5" s="19">
        <v>169609</v>
      </c>
      <c r="BT5" s="19">
        <v>21250</v>
      </c>
      <c r="BU5" s="19">
        <v>37093</v>
      </c>
    </row>
    <row r="6" spans="1:73" s="24" customFormat="1" ht="12.75" customHeight="1" x14ac:dyDescent="0.2">
      <c r="A6" s="499"/>
      <c r="B6" s="21" t="s">
        <v>152</v>
      </c>
      <c r="C6" s="22">
        <v>57</v>
      </c>
      <c r="D6" s="23">
        <v>57</v>
      </c>
      <c r="E6" s="23">
        <v>57</v>
      </c>
      <c r="F6" s="23">
        <v>57</v>
      </c>
      <c r="G6" s="23">
        <v>57</v>
      </c>
      <c r="H6" s="23">
        <v>57</v>
      </c>
      <c r="I6" s="23">
        <v>57</v>
      </c>
      <c r="J6" s="23">
        <v>57</v>
      </c>
      <c r="K6" s="23">
        <v>57</v>
      </c>
      <c r="L6" s="23">
        <v>57</v>
      </c>
      <c r="M6" s="23">
        <v>57</v>
      </c>
      <c r="N6" s="23">
        <v>57</v>
      </c>
      <c r="O6" s="23">
        <v>57</v>
      </c>
      <c r="P6" s="23">
        <v>57</v>
      </c>
      <c r="Q6" s="23">
        <v>57</v>
      </c>
      <c r="R6" s="23">
        <v>57</v>
      </c>
      <c r="S6" s="23">
        <v>57</v>
      </c>
      <c r="T6" s="23">
        <v>57</v>
      </c>
      <c r="U6" s="23">
        <v>57</v>
      </c>
      <c r="V6" s="23">
        <v>57</v>
      </c>
      <c r="W6" s="23">
        <v>57</v>
      </c>
      <c r="X6" s="23">
        <v>57</v>
      </c>
      <c r="Y6" s="23">
        <v>57</v>
      </c>
      <c r="Z6" s="23">
        <v>57</v>
      </c>
      <c r="AA6" s="23">
        <v>57</v>
      </c>
      <c r="AB6" s="23">
        <v>57</v>
      </c>
      <c r="AC6" s="23">
        <v>57</v>
      </c>
      <c r="AD6" s="23">
        <v>57</v>
      </c>
      <c r="AE6" s="23">
        <v>57</v>
      </c>
      <c r="AF6" s="23">
        <v>57</v>
      </c>
      <c r="AG6" s="23">
        <v>57</v>
      </c>
      <c r="AH6" s="23">
        <v>57</v>
      </c>
      <c r="AI6" s="23">
        <v>57</v>
      </c>
      <c r="AJ6" s="23">
        <v>57</v>
      </c>
      <c r="AK6" s="23">
        <v>57</v>
      </c>
      <c r="AL6" s="23">
        <v>57</v>
      </c>
      <c r="AM6" s="23">
        <v>57</v>
      </c>
      <c r="AN6" s="23">
        <v>57</v>
      </c>
      <c r="AO6" s="23">
        <v>57</v>
      </c>
      <c r="AP6" s="23">
        <v>57</v>
      </c>
      <c r="AQ6" s="23">
        <v>57</v>
      </c>
      <c r="AR6" s="23">
        <v>57</v>
      </c>
      <c r="AS6" s="23">
        <v>57</v>
      </c>
      <c r="AT6" s="23">
        <v>57</v>
      </c>
      <c r="AU6" s="23">
        <v>57</v>
      </c>
      <c r="AV6" s="23">
        <v>57</v>
      </c>
      <c r="AW6" s="23">
        <v>57</v>
      </c>
      <c r="AX6" s="23">
        <v>57</v>
      </c>
      <c r="AY6" s="23">
        <v>57</v>
      </c>
      <c r="AZ6" s="23">
        <v>57</v>
      </c>
      <c r="BA6" s="23">
        <v>57</v>
      </c>
      <c r="BB6" s="23">
        <v>57</v>
      </c>
      <c r="BC6" s="23">
        <v>57</v>
      </c>
      <c r="BD6" s="23">
        <v>57</v>
      </c>
      <c r="BE6" s="23">
        <v>57</v>
      </c>
      <c r="BF6" s="23">
        <v>57</v>
      </c>
      <c r="BG6" s="23">
        <v>57</v>
      </c>
      <c r="BH6" s="23">
        <v>57</v>
      </c>
      <c r="BI6" s="23">
        <v>57</v>
      </c>
      <c r="BJ6" s="23">
        <v>57</v>
      </c>
      <c r="BK6" s="23">
        <v>57</v>
      </c>
      <c r="BL6" s="23">
        <v>57</v>
      </c>
      <c r="BM6" s="23">
        <v>57</v>
      </c>
      <c r="BN6" s="23">
        <v>57</v>
      </c>
      <c r="BO6" s="23">
        <v>57</v>
      </c>
      <c r="BP6" s="23">
        <v>57</v>
      </c>
      <c r="BQ6" s="23">
        <v>57</v>
      </c>
      <c r="BR6" s="23">
        <v>57</v>
      </c>
      <c r="BS6" s="23">
        <v>57</v>
      </c>
      <c r="BT6" s="23">
        <v>57</v>
      </c>
      <c r="BU6" s="23">
        <v>57</v>
      </c>
    </row>
    <row r="7" spans="1:73" s="24" customFormat="1" ht="12.75" customHeight="1" x14ac:dyDescent="0.2">
      <c r="A7" s="499"/>
      <c r="B7" s="25" t="s">
        <v>153</v>
      </c>
      <c r="C7" s="26">
        <v>54</v>
      </c>
      <c r="D7" s="27">
        <v>51</v>
      </c>
      <c r="E7" s="27">
        <v>11</v>
      </c>
      <c r="F7" s="27">
        <v>54</v>
      </c>
      <c r="G7" s="27">
        <v>50</v>
      </c>
      <c r="H7" s="27">
        <v>50</v>
      </c>
      <c r="I7" s="27">
        <v>50</v>
      </c>
      <c r="J7" s="27">
        <v>53</v>
      </c>
      <c r="K7" s="27">
        <v>50</v>
      </c>
      <c r="L7" s="27">
        <v>50</v>
      </c>
      <c r="M7" s="27">
        <v>50</v>
      </c>
      <c r="N7" s="27">
        <v>55</v>
      </c>
      <c r="O7" s="27">
        <v>55</v>
      </c>
      <c r="P7" s="27">
        <v>54</v>
      </c>
      <c r="Q7" s="27">
        <v>55</v>
      </c>
      <c r="R7" s="27">
        <v>55</v>
      </c>
      <c r="S7" s="27">
        <v>55</v>
      </c>
      <c r="T7" s="27">
        <v>55</v>
      </c>
      <c r="U7" s="27">
        <v>55</v>
      </c>
      <c r="V7" s="27">
        <v>55</v>
      </c>
      <c r="W7" s="27">
        <v>52</v>
      </c>
      <c r="X7" s="27">
        <v>51</v>
      </c>
      <c r="Y7" s="27">
        <v>51</v>
      </c>
      <c r="Z7" s="27">
        <v>55</v>
      </c>
      <c r="AA7" s="27">
        <v>26</v>
      </c>
      <c r="AB7" s="27">
        <v>54</v>
      </c>
      <c r="AC7" s="27">
        <v>26</v>
      </c>
      <c r="AD7" s="27">
        <v>19</v>
      </c>
      <c r="AE7" s="27">
        <v>25</v>
      </c>
      <c r="AF7" s="27">
        <v>40</v>
      </c>
      <c r="AG7" s="27">
        <v>26</v>
      </c>
      <c r="AH7" s="27">
        <v>26</v>
      </c>
      <c r="AI7" s="27">
        <v>30</v>
      </c>
      <c r="AJ7" s="27">
        <v>32</v>
      </c>
      <c r="AK7" s="27">
        <v>33</v>
      </c>
      <c r="AL7" s="27">
        <v>55</v>
      </c>
      <c r="AM7" s="27">
        <v>55</v>
      </c>
      <c r="AN7" s="27">
        <v>53</v>
      </c>
      <c r="AO7" s="27">
        <v>51</v>
      </c>
      <c r="AP7" s="27">
        <v>51</v>
      </c>
      <c r="AQ7" s="27">
        <v>53</v>
      </c>
      <c r="AR7" s="27">
        <v>54</v>
      </c>
      <c r="AS7" s="27">
        <v>51</v>
      </c>
      <c r="AT7" s="27">
        <v>38</v>
      </c>
      <c r="AU7" s="27">
        <v>37</v>
      </c>
      <c r="AV7" s="27">
        <v>43</v>
      </c>
      <c r="AW7" s="27">
        <v>55</v>
      </c>
      <c r="AX7" s="27">
        <v>54</v>
      </c>
      <c r="AY7" s="27">
        <v>52</v>
      </c>
      <c r="AZ7" s="27">
        <v>51</v>
      </c>
      <c r="BA7" s="27">
        <v>49</v>
      </c>
      <c r="BB7" s="27">
        <v>51</v>
      </c>
      <c r="BC7" s="27">
        <v>53</v>
      </c>
      <c r="BD7" s="27">
        <v>49</v>
      </c>
      <c r="BE7" s="27">
        <v>45</v>
      </c>
      <c r="BF7" s="27">
        <v>54</v>
      </c>
      <c r="BG7" s="27">
        <v>55</v>
      </c>
      <c r="BH7" s="27">
        <v>54</v>
      </c>
      <c r="BI7" s="27">
        <v>52</v>
      </c>
      <c r="BJ7" s="27">
        <v>49</v>
      </c>
      <c r="BK7" s="27">
        <v>44</v>
      </c>
      <c r="BL7" s="27">
        <v>55</v>
      </c>
      <c r="BM7" s="27">
        <v>46</v>
      </c>
      <c r="BN7" s="27">
        <v>45</v>
      </c>
      <c r="BO7" s="27">
        <v>41</v>
      </c>
      <c r="BP7" s="27">
        <v>41</v>
      </c>
      <c r="BQ7" s="27">
        <v>35</v>
      </c>
      <c r="BR7" s="27">
        <v>33</v>
      </c>
      <c r="BS7" s="27">
        <v>12</v>
      </c>
      <c r="BT7" s="27">
        <v>8</v>
      </c>
      <c r="BU7" s="27">
        <v>9</v>
      </c>
    </row>
    <row r="8" spans="1:73" s="24" customFormat="1" ht="12.75" customHeight="1" x14ac:dyDescent="0.2">
      <c r="A8" s="500"/>
      <c r="B8" s="28" t="s">
        <v>142</v>
      </c>
      <c r="C8" s="29">
        <v>0.94736842105263153</v>
      </c>
      <c r="D8" s="30">
        <v>0.89473684210526316</v>
      </c>
      <c r="E8" s="30">
        <v>0.19298245614035087</v>
      </c>
      <c r="F8" s="30">
        <v>0.94736842105263153</v>
      </c>
      <c r="G8" s="30">
        <v>0.8771929824561403</v>
      </c>
      <c r="H8" s="30">
        <v>0.8771929824561403</v>
      </c>
      <c r="I8" s="30">
        <v>0.8771929824561403</v>
      </c>
      <c r="J8" s="30">
        <v>0.92982456140350878</v>
      </c>
      <c r="K8" s="30">
        <v>0.8771929824561403</v>
      </c>
      <c r="L8" s="30">
        <v>0.8771929824561403</v>
      </c>
      <c r="M8" s="30">
        <v>0.8771929824561403</v>
      </c>
      <c r="N8" s="30">
        <v>0.96491228070175439</v>
      </c>
      <c r="O8" s="30">
        <v>0.96491228070175439</v>
      </c>
      <c r="P8" s="30">
        <v>0.94736842105263153</v>
      </c>
      <c r="Q8" s="30">
        <v>0.96491228070175439</v>
      </c>
      <c r="R8" s="30">
        <v>0.96491228070175439</v>
      </c>
      <c r="S8" s="30">
        <v>0.96491228070175439</v>
      </c>
      <c r="T8" s="30">
        <v>0.96491228070175439</v>
      </c>
      <c r="U8" s="30">
        <v>0.96491228070175439</v>
      </c>
      <c r="V8" s="30">
        <v>0.96491228070175439</v>
      </c>
      <c r="W8" s="30">
        <v>0.91228070175438591</v>
      </c>
      <c r="X8" s="30">
        <v>0.89473684210526316</v>
      </c>
      <c r="Y8" s="30">
        <v>0.89473684210526316</v>
      </c>
      <c r="Z8" s="30">
        <v>0.96491228070175439</v>
      </c>
      <c r="AA8" s="30">
        <v>0.45614035087719296</v>
      </c>
      <c r="AB8" s="30">
        <v>0.94736842105263153</v>
      </c>
      <c r="AC8" s="30">
        <v>0.45614035087719296</v>
      </c>
      <c r="AD8" s="30">
        <v>0.33333333333333331</v>
      </c>
      <c r="AE8" s="30">
        <v>0.43859649122807015</v>
      </c>
      <c r="AF8" s="30">
        <v>0.70175438596491224</v>
      </c>
      <c r="AG8" s="30">
        <v>0.45614035087719296</v>
      </c>
      <c r="AH8" s="30">
        <v>0.45614035087719296</v>
      </c>
      <c r="AI8" s="30">
        <v>0.52631578947368418</v>
      </c>
      <c r="AJ8" s="30">
        <v>0.56140350877192979</v>
      </c>
      <c r="AK8" s="30">
        <v>0.57894736842105265</v>
      </c>
      <c r="AL8" s="30">
        <v>0.96491228070175439</v>
      </c>
      <c r="AM8" s="30">
        <v>0.96491228070175439</v>
      </c>
      <c r="AN8" s="30">
        <v>0.92982456140350878</v>
      </c>
      <c r="AO8" s="30">
        <v>0.89473684210526316</v>
      </c>
      <c r="AP8" s="30">
        <v>0.89473684210526316</v>
      </c>
      <c r="AQ8" s="30">
        <v>0.92982456140350878</v>
      </c>
      <c r="AR8" s="30">
        <v>0.94736842105263153</v>
      </c>
      <c r="AS8" s="30">
        <v>0.89473684210526316</v>
      </c>
      <c r="AT8" s="30">
        <v>0.66666666666666663</v>
      </c>
      <c r="AU8" s="30">
        <v>0.64912280701754388</v>
      </c>
      <c r="AV8" s="30">
        <v>0.75438596491228072</v>
      </c>
      <c r="AW8" s="30">
        <v>0.96491228070175439</v>
      </c>
      <c r="AX8" s="30">
        <v>0.94736842105263153</v>
      </c>
      <c r="AY8" s="30">
        <v>0.91228070175438591</v>
      </c>
      <c r="AZ8" s="30">
        <v>0.89473684210526316</v>
      </c>
      <c r="BA8" s="30">
        <v>0.85964912280701755</v>
      </c>
      <c r="BB8" s="30">
        <v>0.89473684210526316</v>
      </c>
      <c r="BC8" s="30">
        <v>0.92982456140350878</v>
      </c>
      <c r="BD8" s="30">
        <v>0.85964912280701755</v>
      </c>
      <c r="BE8" s="30">
        <v>0.78947368421052633</v>
      </c>
      <c r="BF8" s="30">
        <v>0.94736842105263153</v>
      </c>
      <c r="BG8" s="30">
        <v>0.96491228070175439</v>
      </c>
      <c r="BH8" s="30">
        <v>0.94736842105263153</v>
      </c>
      <c r="BI8" s="30">
        <v>0.91228070175438591</v>
      </c>
      <c r="BJ8" s="30">
        <v>0.85964912280701755</v>
      </c>
      <c r="BK8" s="30">
        <v>0.77192982456140347</v>
      </c>
      <c r="BL8" s="30">
        <v>0.96491228070175439</v>
      </c>
      <c r="BM8" s="30">
        <v>0.80701754385964908</v>
      </c>
      <c r="BN8" s="30">
        <v>0.78947368421052633</v>
      </c>
      <c r="BO8" s="30">
        <v>0.7192982456140351</v>
      </c>
      <c r="BP8" s="30">
        <v>0.7192982456140351</v>
      </c>
      <c r="BQ8" s="30">
        <v>0.61403508771929827</v>
      </c>
      <c r="BR8" s="30">
        <v>0.57894736842105265</v>
      </c>
      <c r="BS8" s="30">
        <v>0.21052631578947367</v>
      </c>
      <c r="BT8" s="30">
        <v>0.14035087719298245</v>
      </c>
      <c r="BU8" s="30">
        <v>0.15789473684210525</v>
      </c>
    </row>
    <row r="9" spans="1:73" s="24" customFormat="1" ht="12.75" customHeight="1" x14ac:dyDescent="0.2">
      <c r="A9" s="31" t="s">
        <v>300</v>
      </c>
      <c r="B9" s="73" t="s">
        <v>228</v>
      </c>
      <c r="C9" s="32"/>
      <c r="D9" s="33">
        <v>1664</v>
      </c>
      <c r="E9" s="33" t="s">
        <v>301</v>
      </c>
      <c r="F9" s="33">
        <v>3</v>
      </c>
      <c r="G9" s="33">
        <v>0</v>
      </c>
      <c r="H9" s="33">
        <v>3</v>
      </c>
      <c r="I9" s="33">
        <v>0</v>
      </c>
      <c r="J9" s="34">
        <v>1.9</v>
      </c>
      <c r="K9" s="35">
        <v>1.9</v>
      </c>
      <c r="L9" s="35">
        <v>0</v>
      </c>
      <c r="M9" s="35">
        <v>0</v>
      </c>
      <c r="N9" s="36">
        <v>1</v>
      </c>
      <c r="O9" s="36">
        <v>282</v>
      </c>
      <c r="P9" s="36">
        <v>282</v>
      </c>
      <c r="Q9" s="36">
        <v>34</v>
      </c>
      <c r="R9" s="36">
        <v>4</v>
      </c>
      <c r="S9" s="36">
        <v>0</v>
      </c>
      <c r="T9" s="35">
        <v>245</v>
      </c>
      <c r="U9" s="35">
        <v>47</v>
      </c>
      <c r="V9" s="36">
        <v>15428</v>
      </c>
      <c r="W9" s="36">
        <v>170</v>
      </c>
      <c r="X9" s="36">
        <v>0</v>
      </c>
      <c r="Y9" s="36">
        <v>0</v>
      </c>
      <c r="Z9" s="36">
        <v>269950</v>
      </c>
      <c r="AA9" s="36">
        <v>166633</v>
      </c>
      <c r="AB9" s="36">
        <v>103317</v>
      </c>
      <c r="AC9" s="36">
        <v>2718</v>
      </c>
      <c r="AD9" s="36">
        <v>0</v>
      </c>
      <c r="AE9" s="36">
        <v>8287</v>
      </c>
      <c r="AF9" s="36">
        <v>92312</v>
      </c>
      <c r="AG9" s="36">
        <v>5172</v>
      </c>
      <c r="AH9" s="36" t="s">
        <v>301</v>
      </c>
      <c r="AI9" s="36">
        <v>0</v>
      </c>
      <c r="AJ9" s="36">
        <v>20175</v>
      </c>
      <c r="AK9" s="36" t="s">
        <v>301</v>
      </c>
      <c r="AL9" s="36">
        <v>15428</v>
      </c>
      <c r="AM9" s="36">
        <v>15211</v>
      </c>
      <c r="AN9" s="36">
        <v>0</v>
      </c>
      <c r="AO9" s="36">
        <v>14</v>
      </c>
      <c r="AP9" s="36">
        <v>0</v>
      </c>
      <c r="AQ9" s="36">
        <v>0</v>
      </c>
      <c r="AR9" s="36">
        <v>203</v>
      </c>
      <c r="AS9" s="36">
        <v>0</v>
      </c>
      <c r="AT9" s="36">
        <v>1</v>
      </c>
      <c r="AU9" s="36" t="s">
        <v>301</v>
      </c>
      <c r="AV9" s="36">
        <v>1</v>
      </c>
      <c r="AW9" s="36">
        <v>1702</v>
      </c>
      <c r="AX9" s="36">
        <v>1695</v>
      </c>
      <c r="AY9" s="36">
        <v>0</v>
      </c>
      <c r="AZ9" s="36">
        <v>0</v>
      </c>
      <c r="BA9" s="36">
        <v>0</v>
      </c>
      <c r="BB9" s="36">
        <v>0</v>
      </c>
      <c r="BC9" s="36">
        <v>7</v>
      </c>
      <c r="BD9" s="36">
        <v>0</v>
      </c>
      <c r="BE9" s="36">
        <v>300</v>
      </c>
      <c r="BF9" s="36">
        <v>0</v>
      </c>
      <c r="BG9" s="36">
        <v>12</v>
      </c>
      <c r="BH9" s="36">
        <v>6928</v>
      </c>
      <c r="BI9" s="36">
        <v>2294</v>
      </c>
      <c r="BJ9" s="36">
        <v>844</v>
      </c>
      <c r="BK9" s="36">
        <v>47</v>
      </c>
      <c r="BL9" s="36">
        <v>0</v>
      </c>
      <c r="BM9" s="36">
        <v>0</v>
      </c>
      <c r="BN9" s="36">
        <v>0</v>
      </c>
      <c r="BO9" s="36">
        <v>0</v>
      </c>
      <c r="BP9" s="36">
        <v>0</v>
      </c>
      <c r="BQ9" s="36">
        <v>0</v>
      </c>
      <c r="BR9" s="36" t="s">
        <v>301</v>
      </c>
      <c r="BS9" s="36" t="s">
        <v>301</v>
      </c>
      <c r="BT9" s="36" t="s">
        <v>301</v>
      </c>
      <c r="BU9" s="36" t="s">
        <v>301</v>
      </c>
    </row>
    <row r="10" spans="1:73" s="24" customFormat="1" ht="12.75" customHeight="1" x14ac:dyDescent="0.2">
      <c r="A10" s="37" t="s">
        <v>302</v>
      </c>
      <c r="B10" s="501" t="s">
        <v>169</v>
      </c>
      <c r="C10" s="502"/>
      <c r="D10" s="79">
        <v>1079</v>
      </c>
      <c r="E10" s="79" t="s">
        <v>301</v>
      </c>
      <c r="F10" s="79">
        <v>2</v>
      </c>
      <c r="G10" s="79">
        <v>1</v>
      </c>
      <c r="H10" s="79">
        <v>1</v>
      </c>
      <c r="I10" s="79">
        <v>0</v>
      </c>
      <c r="J10" s="80">
        <v>1.5</v>
      </c>
      <c r="K10" s="81">
        <v>1.5</v>
      </c>
      <c r="L10" s="81">
        <v>0</v>
      </c>
      <c r="M10" s="81">
        <v>0</v>
      </c>
      <c r="N10" s="82">
        <v>1</v>
      </c>
      <c r="O10" s="82">
        <v>239</v>
      </c>
      <c r="P10" s="82">
        <v>239</v>
      </c>
      <c r="Q10" s="82">
        <v>21</v>
      </c>
      <c r="R10" s="82">
        <v>4</v>
      </c>
      <c r="S10" s="82">
        <v>0</v>
      </c>
      <c r="T10" s="81">
        <v>243</v>
      </c>
      <c r="U10" s="81">
        <v>40</v>
      </c>
      <c r="V10" s="82">
        <v>13621</v>
      </c>
      <c r="W10" s="82">
        <v>90</v>
      </c>
      <c r="X10" s="82">
        <v>0</v>
      </c>
      <c r="Y10" s="82">
        <v>0</v>
      </c>
      <c r="Z10" s="82">
        <v>108466</v>
      </c>
      <c r="AA10" s="82">
        <v>50505</v>
      </c>
      <c r="AB10" s="82">
        <v>57961</v>
      </c>
      <c r="AC10" s="82">
        <v>2680</v>
      </c>
      <c r="AD10" s="82">
        <v>0</v>
      </c>
      <c r="AE10" s="82">
        <v>5668</v>
      </c>
      <c r="AF10" s="82">
        <v>49613</v>
      </c>
      <c r="AG10" s="82">
        <v>5668</v>
      </c>
      <c r="AH10" s="82" t="s">
        <v>301</v>
      </c>
      <c r="AI10" s="82">
        <v>0</v>
      </c>
      <c r="AJ10" s="82">
        <v>14795</v>
      </c>
      <c r="AK10" s="82" t="s">
        <v>301</v>
      </c>
      <c r="AL10" s="82">
        <v>13621</v>
      </c>
      <c r="AM10" s="82">
        <v>13516</v>
      </c>
      <c r="AN10" s="82">
        <v>0</v>
      </c>
      <c r="AO10" s="82">
        <v>1</v>
      </c>
      <c r="AP10" s="82">
        <v>0</v>
      </c>
      <c r="AQ10" s="82">
        <v>0</v>
      </c>
      <c r="AR10" s="82">
        <v>104</v>
      </c>
      <c r="AS10" s="82">
        <v>0</v>
      </c>
      <c r="AT10" s="82">
        <v>0</v>
      </c>
      <c r="AU10" s="82" t="s">
        <v>301</v>
      </c>
      <c r="AV10" s="82">
        <v>2</v>
      </c>
      <c r="AW10" s="82">
        <v>1641</v>
      </c>
      <c r="AX10" s="82">
        <v>1629</v>
      </c>
      <c r="AY10" s="82">
        <v>0</v>
      </c>
      <c r="AZ10" s="82">
        <v>0</v>
      </c>
      <c r="BA10" s="82">
        <v>0</v>
      </c>
      <c r="BB10" s="82">
        <v>0</v>
      </c>
      <c r="BC10" s="82">
        <v>12</v>
      </c>
      <c r="BD10" s="82">
        <v>0</v>
      </c>
      <c r="BE10" s="82">
        <v>350</v>
      </c>
      <c r="BF10" s="82">
        <v>0</v>
      </c>
      <c r="BG10" s="82">
        <v>15</v>
      </c>
      <c r="BH10" s="82">
        <v>9012</v>
      </c>
      <c r="BI10" s="82">
        <v>1607</v>
      </c>
      <c r="BJ10" s="82">
        <v>2749</v>
      </c>
      <c r="BK10" s="82">
        <v>0</v>
      </c>
      <c r="BL10" s="82">
        <v>0</v>
      </c>
      <c r="BM10" s="82">
        <v>0</v>
      </c>
      <c r="BN10" s="82">
        <v>0</v>
      </c>
      <c r="BO10" s="82" t="s">
        <v>301</v>
      </c>
      <c r="BP10" s="82" t="s">
        <v>301</v>
      </c>
      <c r="BQ10" s="82">
        <v>0</v>
      </c>
      <c r="BR10" s="82" t="s">
        <v>301</v>
      </c>
      <c r="BS10" s="82" t="s">
        <v>301</v>
      </c>
      <c r="BT10" s="82" t="s">
        <v>301</v>
      </c>
      <c r="BU10" s="82" t="s">
        <v>301</v>
      </c>
    </row>
    <row r="11" spans="1:73" s="24" customFormat="1" ht="12.75" customHeight="1" x14ac:dyDescent="0.2">
      <c r="A11" s="51" t="s">
        <v>303</v>
      </c>
      <c r="B11" s="52" t="s">
        <v>170</v>
      </c>
      <c r="C11" s="53"/>
      <c r="D11" s="79">
        <v>631</v>
      </c>
      <c r="E11" s="79" t="s">
        <v>301</v>
      </c>
      <c r="F11" s="79">
        <v>3</v>
      </c>
      <c r="G11" s="79">
        <v>0</v>
      </c>
      <c r="H11" s="79">
        <v>0</v>
      </c>
      <c r="I11" s="79">
        <v>3</v>
      </c>
      <c r="J11" s="80">
        <v>0.7</v>
      </c>
      <c r="K11" s="81">
        <v>0.65</v>
      </c>
      <c r="L11" s="81">
        <v>0</v>
      </c>
      <c r="M11" s="81">
        <v>0</v>
      </c>
      <c r="N11" s="82">
        <v>1</v>
      </c>
      <c r="O11" s="82">
        <v>295</v>
      </c>
      <c r="P11" s="82">
        <v>277</v>
      </c>
      <c r="Q11" s="82">
        <v>28</v>
      </c>
      <c r="R11" s="82">
        <v>14</v>
      </c>
      <c r="S11" s="82">
        <v>0</v>
      </c>
      <c r="T11" s="81">
        <v>230</v>
      </c>
      <c r="U11" s="81">
        <v>33</v>
      </c>
      <c r="V11" s="82">
        <v>7072</v>
      </c>
      <c r="W11" s="82">
        <v>448</v>
      </c>
      <c r="X11" s="82">
        <v>0</v>
      </c>
      <c r="Y11" s="82">
        <v>0</v>
      </c>
      <c r="Z11" s="82">
        <v>140843</v>
      </c>
      <c r="AA11" s="82">
        <v>71012</v>
      </c>
      <c r="AB11" s="82">
        <v>69831</v>
      </c>
      <c r="AC11" s="82">
        <v>0</v>
      </c>
      <c r="AD11" s="82">
        <v>29500</v>
      </c>
      <c r="AE11" s="82">
        <v>1637</v>
      </c>
      <c r="AF11" s="82">
        <v>38694</v>
      </c>
      <c r="AG11" s="82">
        <v>0</v>
      </c>
      <c r="AH11" s="82">
        <v>0</v>
      </c>
      <c r="AI11" s="82">
        <v>0</v>
      </c>
      <c r="AJ11" s="82">
        <v>0</v>
      </c>
      <c r="AK11" s="82">
        <v>2209</v>
      </c>
      <c r="AL11" s="82">
        <v>7520</v>
      </c>
      <c r="AM11" s="82">
        <v>7390</v>
      </c>
      <c r="AN11" s="82">
        <v>0</v>
      </c>
      <c r="AO11" s="82">
        <v>2</v>
      </c>
      <c r="AP11" s="82">
        <v>0</v>
      </c>
      <c r="AQ11" s="82">
        <v>0</v>
      </c>
      <c r="AR11" s="82">
        <v>128</v>
      </c>
      <c r="AS11" s="82">
        <v>0</v>
      </c>
      <c r="AT11" s="82">
        <v>0</v>
      </c>
      <c r="AU11" s="82">
        <v>0</v>
      </c>
      <c r="AV11" s="82">
        <v>0</v>
      </c>
      <c r="AW11" s="82">
        <v>526</v>
      </c>
      <c r="AX11" s="82">
        <v>515</v>
      </c>
      <c r="AY11" s="82">
        <v>0</v>
      </c>
      <c r="AZ11" s="82">
        <v>0</v>
      </c>
      <c r="BA11" s="82">
        <v>0</v>
      </c>
      <c r="BB11" s="82">
        <v>0</v>
      </c>
      <c r="BC11" s="82">
        <v>11</v>
      </c>
      <c r="BD11" s="82">
        <v>0</v>
      </c>
      <c r="BE11" s="82">
        <v>22</v>
      </c>
      <c r="BF11" s="82">
        <v>0</v>
      </c>
      <c r="BG11" s="82">
        <v>8</v>
      </c>
      <c r="BH11" s="82">
        <v>3223</v>
      </c>
      <c r="BI11" s="82">
        <v>857</v>
      </c>
      <c r="BJ11" s="82">
        <v>1024</v>
      </c>
      <c r="BK11" s="82" t="s">
        <v>301</v>
      </c>
      <c r="BL11" s="82">
        <v>0</v>
      </c>
      <c r="BM11" s="82" t="s">
        <v>301</v>
      </c>
      <c r="BN11" s="82" t="s">
        <v>301</v>
      </c>
      <c r="BO11" s="82" t="s">
        <v>301</v>
      </c>
      <c r="BP11" s="82" t="s">
        <v>301</v>
      </c>
      <c r="BQ11" s="82">
        <v>0</v>
      </c>
      <c r="BR11" s="82">
        <v>20</v>
      </c>
      <c r="BS11" s="82" t="s">
        <v>301</v>
      </c>
      <c r="BT11" s="82" t="s">
        <v>301</v>
      </c>
      <c r="BU11" s="82" t="s">
        <v>301</v>
      </c>
    </row>
    <row r="12" spans="1:73" s="24" customFormat="1" ht="12.75" customHeight="1" x14ac:dyDescent="0.2">
      <c r="A12" s="51" t="s">
        <v>304</v>
      </c>
      <c r="B12" s="52" t="s">
        <v>171</v>
      </c>
      <c r="C12" s="53"/>
      <c r="D12" s="79">
        <v>859</v>
      </c>
      <c r="E12" s="79">
        <v>5430</v>
      </c>
      <c r="F12" s="79">
        <v>3</v>
      </c>
      <c r="G12" s="79">
        <v>0</v>
      </c>
      <c r="H12" s="79">
        <v>3</v>
      </c>
      <c r="I12" s="79">
        <v>0</v>
      </c>
      <c r="J12" s="80">
        <v>1.7</v>
      </c>
      <c r="K12" s="81">
        <v>1.7</v>
      </c>
      <c r="L12" s="81">
        <v>0</v>
      </c>
      <c r="M12" s="81">
        <v>0</v>
      </c>
      <c r="N12" s="82">
        <v>1</v>
      </c>
      <c r="O12" s="82">
        <v>161</v>
      </c>
      <c r="P12" s="82">
        <v>23</v>
      </c>
      <c r="Q12" s="82">
        <v>10</v>
      </c>
      <c r="R12" s="82">
        <v>5</v>
      </c>
      <c r="S12" s="82">
        <v>0</v>
      </c>
      <c r="T12" s="81">
        <v>190</v>
      </c>
      <c r="U12" s="81">
        <v>21</v>
      </c>
      <c r="V12" s="82">
        <v>8309</v>
      </c>
      <c r="W12" s="82">
        <v>241</v>
      </c>
      <c r="X12" s="82">
        <v>0</v>
      </c>
      <c r="Y12" s="82">
        <v>0</v>
      </c>
      <c r="Z12" s="82">
        <v>156000</v>
      </c>
      <c r="AA12" s="82" t="s">
        <v>301</v>
      </c>
      <c r="AB12" s="82">
        <v>156000</v>
      </c>
      <c r="AC12" s="82" t="s">
        <v>301</v>
      </c>
      <c r="AD12" s="82" t="s">
        <v>301</v>
      </c>
      <c r="AE12" s="82" t="s">
        <v>301</v>
      </c>
      <c r="AF12" s="82">
        <v>156000</v>
      </c>
      <c r="AG12" s="82">
        <v>40000</v>
      </c>
      <c r="AH12" s="82">
        <v>196000</v>
      </c>
      <c r="AI12" s="82" t="s">
        <v>301</v>
      </c>
      <c r="AJ12" s="82" t="s">
        <v>301</v>
      </c>
      <c r="AK12" s="82" t="s">
        <v>301</v>
      </c>
      <c r="AL12" s="82">
        <v>8275</v>
      </c>
      <c r="AM12" s="82">
        <v>6820</v>
      </c>
      <c r="AN12" s="82">
        <v>0</v>
      </c>
      <c r="AO12" s="82">
        <v>2</v>
      </c>
      <c r="AP12" s="82">
        <v>0</v>
      </c>
      <c r="AQ12" s="82">
        <v>0</v>
      </c>
      <c r="AR12" s="82">
        <v>26</v>
      </c>
      <c r="AS12" s="82">
        <v>1427</v>
      </c>
      <c r="AT12" s="82">
        <v>8000</v>
      </c>
      <c r="AU12" s="82">
        <v>10</v>
      </c>
      <c r="AV12" s="82">
        <v>60</v>
      </c>
      <c r="AW12" s="82">
        <v>3028</v>
      </c>
      <c r="AX12" s="82">
        <v>3000</v>
      </c>
      <c r="AY12" s="82">
        <v>0</v>
      </c>
      <c r="AZ12" s="82">
        <v>2</v>
      </c>
      <c r="BA12" s="82">
        <v>0</v>
      </c>
      <c r="BB12" s="82">
        <v>0</v>
      </c>
      <c r="BC12" s="82">
        <v>26</v>
      </c>
      <c r="BD12" s="82" t="s">
        <v>301</v>
      </c>
      <c r="BE12" s="82">
        <v>0</v>
      </c>
      <c r="BF12" s="82">
        <v>0</v>
      </c>
      <c r="BG12" s="82">
        <v>12</v>
      </c>
      <c r="BH12" s="82">
        <v>7325</v>
      </c>
      <c r="BI12" s="82">
        <v>10</v>
      </c>
      <c r="BJ12" s="82" t="s">
        <v>301</v>
      </c>
      <c r="BK12" s="82" t="s">
        <v>301</v>
      </c>
      <c r="BL12" s="82">
        <v>2</v>
      </c>
      <c r="BM12" s="82" t="s">
        <v>301</v>
      </c>
      <c r="BN12" s="82" t="s">
        <v>301</v>
      </c>
      <c r="BO12" s="82">
        <v>2</v>
      </c>
      <c r="BP12" s="82" t="s">
        <v>301</v>
      </c>
      <c r="BQ12" s="82" t="s">
        <v>301</v>
      </c>
      <c r="BR12" s="82">
        <v>2000</v>
      </c>
      <c r="BS12" s="82" t="s">
        <v>301</v>
      </c>
      <c r="BT12" s="82">
        <v>12000</v>
      </c>
      <c r="BU12" s="82">
        <v>12000</v>
      </c>
    </row>
    <row r="13" spans="1:73" s="24" customFormat="1" ht="12.75" customHeight="1" x14ac:dyDescent="0.2">
      <c r="A13" s="51" t="s">
        <v>305</v>
      </c>
      <c r="B13" s="52" t="s">
        <v>172</v>
      </c>
      <c r="C13" s="53"/>
      <c r="D13" s="79">
        <v>1345</v>
      </c>
      <c r="E13" s="79" t="s">
        <v>301</v>
      </c>
      <c r="F13" s="79">
        <v>3</v>
      </c>
      <c r="G13" s="79">
        <v>0</v>
      </c>
      <c r="H13" s="79">
        <v>3</v>
      </c>
      <c r="I13" s="79">
        <v>0</v>
      </c>
      <c r="J13" s="80">
        <v>2</v>
      </c>
      <c r="K13" s="81">
        <v>2</v>
      </c>
      <c r="L13" s="81">
        <v>0</v>
      </c>
      <c r="M13" s="81">
        <v>0</v>
      </c>
      <c r="N13" s="82">
        <v>1</v>
      </c>
      <c r="O13" s="82">
        <v>115</v>
      </c>
      <c r="P13" s="82">
        <v>115</v>
      </c>
      <c r="Q13" s="82">
        <v>17</v>
      </c>
      <c r="R13" s="82">
        <v>4</v>
      </c>
      <c r="S13" s="82">
        <v>2</v>
      </c>
      <c r="T13" s="81">
        <v>240</v>
      </c>
      <c r="U13" s="81">
        <v>36</v>
      </c>
      <c r="V13" s="82">
        <v>9236</v>
      </c>
      <c r="W13" s="82">
        <v>686</v>
      </c>
      <c r="X13" s="82">
        <v>176</v>
      </c>
      <c r="Y13" s="82">
        <v>54</v>
      </c>
      <c r="Z13" s="82">
        <v>381191</v>
      </c>
      <c r="AA13" s="82">
        <v>183554</v>
      </c>
      <c r="AB13" s="82">
        <v>197637</v>
      </c>
      <c r="AC13" s="82">
        <v>58415</v>
      </c>
      <c r="AD13" s="82" t="s">
        <v>301</v>
      </c>
      <c r="AE13" s="82">
        <v>12000</v>
      </c>
      <c r="AF13" s="82">
        <v>127222</v>
      </c>
      <c r="AG13" s="82">
        <v>36000</v>
      </c>
      <c r="AH13" s="82" t="s">
        <v>301</v>
      </c>
      <c r="AI13" s="82" t="s">
        <v>301</v>
      </c>
      <c r="AJ13" s="82">
        <v>0</v>
      </c>
      <c r="AK13" s="82">
        <v>6335</v>
      </c>
      <c r="AL13" s="82">
        <v>9236</v>
      </c>
      <c r="AM13" s="82">
        <v>8433</v>
      </c>
      <c r="AN13" s="82">
        <v>0</v>
      </c>
      <c r="AO13" s="82">
        <v>3</v>
      </c>
      <c r="AP13" s="82">
        <v>0</v>
      </c>
      <c r="AQ13" s="82">
        <v>0</v>
      </c>
      <c r="AR13" s="82">
        <v>558</v>
      </c>
      <c r="AS13" s="82">
        <v>242</v>
      </c>
      <c r="AT13" s="82">
        <v>124</v>
      </c>
      <c r="AU13" s="82">
        <v>189</v>
      </c>
      <c r="AV13" s="82">
        <v>77</v>
      </c>
      <c r="AW13" s="82">
        <v>1816</v>
      </c>
      <c r="AX13" s="82">
        <v>1620</v>
      </c>
      <c r="AY13" s="82">
        <v>0</v>
      </c>
      <c r="AZ13" s="82">
        <v>0</v>
      </c>
      <c r="BA13" s="82">
        <v>0</v>
      </c>
      <c r="BB13" s="82">
        <v>0</v>
      </c>
      <c r="BC13" s="82">
        <v>140</v>
      </c>
      <c r="BD13" s="82">
        <v>56</v>
      </c>
      <c r="BE13" s="82">
        <v>336</v>
      </c>
      <c r="BF13" s="82">
        <v>0</v>
      </c>
      <c r="BG13" s="82">
        <v>35</v>
      </c>
      <c r="BH13" s="82">
        <v>10855</v>
      </c>
      <c r="BI13" s="82">
        <v>74</v>
      </c>
      <c r="BJ13" s="82">
        <v>0</v>
      </c>
      <c r="BK13" s="82">
        <v>0</v>
      </c>
      <c r="BL13" s="82">
        <v>677</v>
      </c>
      <c r="BM13" s="82">
        <v>0</v>
      </c>
      <c r="BN13" s="82">
        <v>0</v>
      </c>
      <c r="BO13" s="82">
        <v>0</v>
      </c>
      <c r="BP13" s="82">
        <v>677</v>
      </c>
      <c r="BQ13" s="82">
        <v>0</v>
      </c>
      <c r="BR13" s="82">
        <v>491</v>
      </c>
      <c r="BS13" s="82">
        <v>5292</v>
      </c>
      <c r="BT13" s="82" t="s">
        <v>301</v>
      </c>
      <c r="BU13" s="82" t="s">
        <v>301</v>
      </c>
    </row>
    <row r="14" spans="1:73" s="24" customFormat="1" ht="12.75" customHeight="1" x14ac:dyDescent="0.2">
      <c r="A14" s="51" t="s">
        <v>306</v>
      </c>
      <c r="B14" s="52" t="s">
        <v>173</v>
      </c>
      <c r="C14" s="53"/>
      <c r="D14" s="79">
        <v>2817</v>
      </c>
      <c r="E14" s="79" t="s">
        <v>301</v>
      </c>
      <c r="F14" s="79">
        <v>4</v>
      </c>
      <c r="G14" s="79">
        <v>0</v>
      </c>
      <c r="H14" s="79">
        <v>4</v>
      </c>
      <c r="I14" s="79">
        <v>0</v>
      </c>
      <c r="J14" s="80">
        <v>2.5</v>
      </c>
      <c r="K14" s="81">
        <v>2.5</v>
      </c>
      <c r="L14" s="81">
        <v>0</v>
      </c>
      <c r="M14" s="81">
        <v>0</v>
      </c>
      <c r="N14" s="82">
        <v>1</v>
      </c>
      <c r="O14" s="82">
        <v>385</v>
      </c>
      <c r="P14" s="82">
        <v>362</v>
      </c>
      <c r="Q14" s="82">
        <v>24</v>
      </c>
      <c r="R14" s="82">
        <v>5</v>
      </c>
      <c r="S14" s="82">
        <v>0</v>
      </c>
      <c r="T14" s="81">
        <v>231</v>
      </c>
      <c r="U14" s="81">
        <v>40</v>
      </c>
      <c r="V14" s="82">
        <v>18257</v>
      </c>
      <c r="W14" s="82">
        <v>938</v>
      </c>
      <c r="X14" s="82">
        <v>0</v>
      </c>
      <c r="Y14" s="82">
        <v>0</v>
      </c>
      <c r="Z14" s="82">
        <v>442254</v>
      </c>
      <c r="AA14" s="82">
        <v>223262</v>
      </c>
      <c r="AB14" s="82">
        <v>218992</v>
      </c>
      <c r="AC14" s="82">
        <v>31474</v>
      </c>
      <c r="AD14" s="82">
        <v>70000</v>
      </c>
      <c r="AE14" s="82">
        <v>9500</v>
      </c>
      <c r="AF14" s="82">
        <v>108018</v>
      </c>
      <c r="AG14" s="82" t="s">
        <v>301</v>
      </c>
      <c r="AH14" s="82" t="s">
        <v>301</v>
      </c>
      <c r="AI14" s="82" t="s">
        <v>301</v>
      </c>
      <c r="AJ14" s="82" t="s">
        <v>301</v>
      </c>
      <c r="AK14" s="82">
        <v>17449</v>
      </c>
      <c r="AL14" s="82">
        <v>19194</v>
      </c>
      <c r="AM14" s="82">
        <v>18911</v>
      </c>
      <c r="AN14" s="82">
        <v>0</v>
      </c>
      <c r="AO14" s="82">
        <v>0</v>
      </c>
      <c r="AP14" s="82">
        <v>0</v>
      </c>
      <c r="AQ14" s="82">
        <v>0</v>
      </c>
      <c r="AR14" s="82">
        <v>262</v>
      </c>
      <c r="AS14" s="82">
        <v>21</v>
      </c>
      <c r="AT14" s="82">
        <v>7</v>
      </c>
      <c r="AU14" s="82">
        <v>0</v>
      </c>
      <c r="AV14" s="82">
        <v>0</v>
      </c>
      <c r="AW14" s="82">
        <v>2023</v>
      </c>
      <c r="AX14" s="82">
        <v>1960</v>
      </c>
      <c r="AY14" s="82">
        <v>0</v>
      </c>
      <c r="AZ14" s="82">
        <v>0</v>
      </c>
      <c r="BA14" s="82">
        <v>0</v>
      </c>
      <c r="BB14" s="82">
        <v>0</v>
      </c>
      <c r="BC14" s="82">
        <v>63</v>
      </c>
      <c r="BD14" s="82">
        <v>0</v>
      </c>
      <c r="BE14" s="82">
        <v>96</v>
      </c>
      <c r="BF14" s="82">
        <v>0</v>
      </c>
      <c r="BG14" s="82">
        <v>4</v>
      </c>
      <c r="BH14" s="82">
        <v>28237</v>
      </c>
      <c r="BI14" s="82">
        <v>182</v>
      </c>
      <c r="BJ14" s="82">
        <v>0</v>
      </c>
      <c r="BK14" s="82">
        <v>0</v>
      </c>
      <c r="BL14" s="82">
        <v>0</v>
      </c>
      <c r="BM14" s="82">
        <v>0</v>
      </c>
      <c r="BN14" s="82">
        <v>0</v>
      </c>
      <c r="BO14" s="82">
        <v>0</v>
      </c>
      <c r="BP14" s="82">
        <v>0</v>
      </c>
      <c r="BQ14" s="82">
        <v>0</v>
      </c>
      <c r="BR14" s="82" t="s">
        <v>301</v>
      </c>
      <c r="BS14" s="82" t="s">
        <v>301</v>
      </c>
      <c r="BT14" s="82" t="s">
        <v>301</v>
      </c>
      <c r="BU14" s="82" t="s">
        <v>301</v>
      </c>
    </row>
    <row r="15" spans="1:73" s="24" customFormat="1" ht="12.75" customHeight="1" x14ac:dyDescent="0.2">
      <c r="A15" s="51" t="s">
        <v>307</v>
      </c>
      <c r="B15" s="52" t="s">
        <v>174</v>
      </c>
      <c r="C15" s="53"/>
      <c r="D15" s="79">
        <v>857</v>
      </c>
      <c r="E15" s="79" t="s">
        <v>301</v>
      </c>
      <c r="F15" s="79">
        <v>4</v>
      </c>
      <c r="G15" s="79">
        <v>0</v>
      </c>
      <c r="H15" s="79">
        <v>2</v>
      </c>
      <c r="I15" s="79">
        <v>2</v>
      </c>
      <c r="J15" s="80">
        <v>1.6</v>
      </c>
      <c r="K15" s="81">
        <v>1.2</v>
      </c>
      <c r="L15" s="81">
        <v>0.4</v>
      </c>
      <c r="M15" s="81">
        <v>0</v>
      </c>
      <c r="N15" s="82">
        <v>1</v>
      </c>
      <c r="O15" s="82">
        <v>312</v>
      </c>
      <c r="P15" s="82">
        <v>253</v>
      </c>
      <c r="Q15" s="82">
        <v>27</v>
      </c>
      <c r="R15" s="82">
        <v>2</v>
      </c>
      <c r="S15" s="82">
        <v>0</v>
      </c>
      <c r="T15" s="81">
        <v>351</v>
      </c>
      <c r="U15" s="81">
        <v>35</v>
      </c>
      <c r="V15" s="82">
        <v>22257</v>
      </c>
      <c r="W15" s="82">
        <v>3884</v>
      </c>
      <c r="X15" s="82">
        <v>0</v>
      </c>
      <c r="Y15" s="82">
        <v>0</v>
      </c>
      <c r="Z15" s="82">
        <v>252300</v>
      </c>
      <c r="AA15" s="82">
        <v>96335</v>
      </c>
      <c r="AB15" s="82">
        <v>155965</v>
      </c>
      <c r="AC15" s="82">
        <v>60965</v>
      </c>
      <c r="AD15" s="82">
        <v>0</v>
      </c>
      <c r="AE15" s="82" t="s">
        <v>301</v>
      </c>
      <c r="AF15" s="82">
        <v>95000</v>
      </c>
      <c r="AG15" s="82" t="s">
        <v>301</v>
      </c>
      <c r="AH15" s="82" t="s">
        <v>301</v>
      </c>
      <c r="AI15" s="82" t="s">
        <v>301</v>
      </c>
      <c r="AJ15" s="82" t="s">
        <v>301</v>
      </c>
      <c r="AK15" s="82" t="s">
        <v>301</v>
      </c>
      <c r="AL15" s="82">
        <v>23638</v>
      </c>
      <c r="AM15" s="82">
        <v>21663</v>
      </c>
      <c r="AN15" s="82" t="s">
        <v>301</v>
      </c>
      <c r="AO15" s="82" t="s">
        <v>301</v>
      </c>
      <c r="AP15" s="82" t="s">
        <v>301</v>
      </c>
      <c r="AQ15" s="82" t="s">
        <v>301</v>
      </c>
      <c r="AR15" s="82">
        <v>1974</v>
      </c>
      <c r="AS15" s="82">
        <v>1</v>
      </c>
      <c r="AT15" s="82" t="s">
        <v>301</v>
      </c>
      <c r="AU15" s="82" t="s">
        <v>301</v>
      </c>
      <c r="AV15" s="82" t="s">
        <v>301</v>
      </c>
      <c r="AW15" s="82">
        <v>5402</v>
      </c>
      <c r="AX15" s="82">
        <v>4910</v>
      </c>
      <c r="AY15" s="82" t="s">
        <v>301</v>
      </c>
      <c r="AZ15" s="82" t="s">
        <v>301</v>
      </c>
      <c r="BA15" s="82" t="s">
        <v>301</v>
      </c>
      <c r="BB15" s="82" t="s">
        <v>301</v>
      </c>
      <c r="BC15" s="82">
        <v>491</v>
      </c>
      <c r="BD15" s="82">
        <v>1</v>
      </c>
      <c r="BE15" s="82">
        <v>4</v>
      </c>
      <c r="BF15" s="82" t="s">
        <v>301</v>
      </c>
      <c r="BG15" s="82">
        <v>6</v>
      </c>
      <c r="BH15" s="82">
        <v>25808</v>
      </c>
      <c r="BI15" s="82">
        <v>17</v>
      </c>
      <c r="BJ15" s="82" t="s">
        <v>301</v>
      </c>
      <c r="BK15" s="82" t="s">
        <v>301</v>
      </c>
      <c r="BL15" s="82">
        <v>0</v>
      </c>
      <c r="BM15" s="82" t="s">
        <v>301</v>
      </c>
      <c r="BN15" s="82" t="s">
        <v>301</v>
      </c>
      <c r="BO15" s="82" t="s">
        <v>301</v>
      </c>
      <c r="BP15" s="82" t="s">
        <v>301</v>
      </c>
      <c r="BQ15" s="82" t="s">
        <v>301</v>
      </c>
      <c r="BR15" s="82" t="s">
        <v>301</v>
      </c>
      <c r="BS15" s="82" t="s">
        <v>301</v>
      </c>
      <c r="BT15" s="82" t="s">
        <v>301</v>
      </c>
      <c r="BU15" s="82" t="s">
        <v>301</v>
      </c>
    </row>
    <row r="16" spans="1:73" s="24" customFormat="1" ht="12.75" customHeight="1" x14ac:dyDescent="0.2">
      <c r="A16" s="51" t="s">
        <v>308</v>
      </c>
      <c r="B16" s="52" t="s">
        <v>175</v>
      </c>
      <c r="C16" s="53"/>
      <c r="D16" s="79" t="s">
        <v>301</v>
      </c>
      <c r="E16" s="79" t="s">
        <v>301</v>
      </c>
      <c r="F16" s="79">
        <v>5</v>
      </c>
      <c r="G16" s="79">
        <v>0</v>
      </c>
      <c r="H16" s="79">
        <v>3</v>
      </c>
      <c r="I16" s="79">
        <v>2</v>
      </c>
      <c r="J16" s="80">
        <v>3.2</v>
      </c>
      <c r="K16" s="81">
        <v>3.15</v>
      </c>
      <c r="L16" s="81">
        <v>0</v>
      </c>
      <c r="M16" s="81">
        <v>0</v>
      </c>
      <c r="N16" s="82">
        <v>1</v>
      </c>
      <c r="O16" s="82">
        <v>680</v>
      </c>
      <c r="P16" s="82">
        <v>500</v>
      </c>
      <c r="Q16" s="82">
        <v>24</v>
      </c>
      <c r="R16" s="82">
        <v>10</v>
      </c>
      <c r="S16" s="82">
        <v>4</v>
      </c>
      <c r="T16" s="81">
        <v>220</v>
      </c>
      <c r="U16" s="81">
        <v>40</v>
      </c>
      <c r="V16" s="82">
        <v>30000</v>
      </c>
      <c r="W16" s="82">
        <v>5000</v>
      </c>
      <c r="X16" s="82">
        <v>0</v>
      </c>
      <c r="Y16" s="82">
        <v>25000</v>
      </c>
      <c r="Z16" s="82">
        <v>357800</v>
      </c>
      <c r="AA16" s="82">
        <v>270200</v>
      </c>
      <c r="AB16" s="82">
        <v>87600</v>
      </c>
      <c r="AC16" s="82">
        <v>39100</v>
      </c>
      <c r="AD16" s="82">
        <v>500</v>
      </c>
      <c r="AE16" s="82">
        <v>3000</v>
      </c>
      <c r="AF16" s="82">
        <v>45000</v>
      </c>
      <c r="AG16" s="82">
        <v>3000</v>
      </c>
      <c r="AH16" s="82">
        <v>300000</v>
      </c>
      <c r="AI16" s="82">
        <v>0</v>
      </c>
      <c r="AJ16" s="82">
        <v>15000</v>
      </c>
      <c r="AK16" s="82">
        <v>14730</v>
      </c>
      <c r="AL16" s="82">
        <v>56600</v>
      </c>
      <c r="AM16" s="82">
        <v>50000</v>
      </c>
      <c r="AN16" s="82">
        <v>1000</v>
      </c>
      <c r="AO16" s="82">
        <v>0</v>
      </c>
      <c r="AP16" s="82">
        <v>100</v>
      </c>
      <c r="AQ16" s="82">
        <v>500</v>
      </c>
      <c r="AR16" s="82">
        <v>5000</v>
      </c>
      <c r="AS16" s="82">
        <v>0</v>
      </c>
      <c r="AT16" s="82">
        <v>10</v>
      </c>
      <c r="AU16" s="82">
        <v>100</v>
      </c>
      <c r="AV16" s="82">
        <v>60</v>
      </c>
      <c r="AW16" s="82">
        <v>1100</v>
      </c>
      <c r="AX16" s="82">
        <v>1000</v>
      </c>
      <c r="AY16" s="82">
        <v>0</v>
      </c>
      <c r="AZ16" s="82">
        <v>0</v>
      </c>
      <c r="BA16" s="82">
        <v>0</v>
      </c>
      <c r="BB16" s="82">
        <v>0</v>
      </c>
      <c r="BC16" s="82">
        <v>100</v>
      </c>
      <c r="BD16" s="82">
        <v>0</v>
      </c>
      <c r="BE16" s="82">
        <v>50</v>
      </c>
      <c r="BF16" s="82">
        <v>10</v>
      </c>
      <c r="BG16" s="82">
        <v>10</v>
      </c>
      <c r="BH16" s="82">
        <v>26300</v>
      </c>
      <c r="BI16" s="82">
        <v>30</v>
      </c>
      <c r="BJ16" s="82">
        <v>100</v>
      </c>
      <c r="BK16" s="82">
        <v>10</v>
      </c>
      <c r="BL16" s="82">
        <v>30</v>
      </c>
      <c r="BM16" s="82">
        <v>30</v>
      </c>
      <c r="BN16" s="82">
        <v>0</v>
      </c>
      <c r="BO16" s="82">
        <v>0</v>
      </c>
      <c r="BP16" s="82">
        <v>0</v>
      </c>
      <c r="BQ16" s="82">
        <v>20</v>
      </c>
      <c r="BR16" s="82">
        <v>440</v>
      </c>
      <c r="BS16" s="82" t="s">
        <v>301</v>
      </c>
      <c r="BT16" s="82" t="s">
        <v>301</v>
      </c>
      <c r="BU16" s="82" t="s">
        <v>301</v>
      </c>
    </row>
    <row r="17" spans="1:73" s="24" customFormat="1" ht="12.75" customHeight="1" x14ac:dyDescent="0.2">
      <c r="A17" s="51" t="s">
        <v>309</v>
      </c>
      <c r="B17" s="52" t="s">
        <v>176</v>
      </c>
      <c r="C17" s="53"/>
      <c r="D17" s="38">
        <v>350</v>
      </c>
      <c r="E17" s="38" t="s">
        <v>301</v>
      </c>
      <c r="F17" s="38">
        <v>2</v>
      </c>
      <c r="G17" s="38">
        <v>1</v>
      </c>
      <c r="H17" s="38">
        <v>1</v>
      </c>
      <c r="I17" s="38">
        <v>0</v>
      </c>
      <c r="J17" s="39">
        <v>1.4</v>
      </c>
      <c r="K17" s="40">
        <v>1.4</v>
      </c>
      <c r="L17" s="40">
        <v>0</v>
      </c>
      <c r="M17" s="40">
        <v>0</v>
      </c>
      <c r="N17" s="41">
        <v>1</v>
      </c>
      <c r="O17" s="41">
        <v>112</v>
      </c>
      <c r="P17" s="41">
        <v>70</v>
      </c>
      <c r="Q17" s="41">
        <v>24</v>
      </c>
      <c r="R17" s="41">
        <v>2</v>
      </c>
      <c r="S17" s="41">
        <v>0</v>
      </c>
      <c r="T17" s="40">
        <v>200</v>
      </c>
      <c r="U17" s="40">
        <v>42</v>
      </c>
      <c r="V17" s="41">
        <v>9600</v>
      </c>
      <c r="W17" s="41">
        <v>0</v>
      </c>
      <c r="X17" s="41">
        <v>0</v>
      </c>
      <c r="Y17" s="41">
        <v>0</v>
      </c>
      <c r="Z17" s="41">
        <v>0</v>
      </c>
      <c r="AA17" s="41">
        <v>0</v>
      </c>
      <c r="AB17" s="41">
        <v>0</v>
      </c>
      <c r="AC17" s="41">
        <v>0</v>
      </c>
      <c r="AD17" s="41">
        <v>0</v>
      </c>
      <c r="AE17" s="41">
        <v>0</v>
      </c>
      <c r="AF17" s="41">
        <v>0</v>
      </c>
      <c r="AG17" s="41">
        <v>0</v>
      </c>
      <c r="AH17" s="41">
        <v>0</v>
      </c>
      <c r="AI17" s="41">
        <v>0</v>
      </c>
      <c r="AJ17" s="41">
        <v>0</v>
      </c>
      <c r="AK17" s="41">
        <v>0</v>
      </c>
      <c r="AL17" s="41">
        <v>9023</v>
      </c>
      <c r="AM17" s="41">
        <v>8976</v>
      </c>
      <c r="AN17" s="41" t="s">
        <v>301</v>
      </c>
      <c r="AO17" s="41" t="s">
        <v>301</v>
      </c>
      <c r="AP17" s="41" t="s">
        <v>301</v>
      </c>
      <c r="AQ17" s="41" t="s">
        <v>301</v>
      </c>
      <c r="AR17" s="41">
        <v>47</v>
      </c>
      <c r="AS17" s="41" t="s">
        <v>301</v>
      </c>
      <c r="AT17" s="41" t="s">
        <v>301</v>
      </c>
      <c r="AU17" s="41" t="s">
        <v>301</v>
      </c>
      <c r="AV17" s="41" t="s">
        <v>301</v>
      </c>
      <c r="AW17" s="41">
        <v>0</v>
      </c>
      <c r="AX17" s="41" t="s">
        <v>301</v>
      </c>
      <c r="AY17" s="41" t="s">
        <v>301</v>
      </c>
      <c r="AZ17" s="41" t="s">
        <v>301</v>
      </c>
      <c r="BA17" s="41" t="s">
        <v>301</v>
      </c>
      <c r="BB17" s="41" t="s">
        <v>301</v>
      </c>
      <c r="BC17" s="41" t="s">
        <v>301</v>
      </c>
      <c r="BD17" s="41" t="s">
        <v>301</v>
      </c>
      <c r="BE17" s="41" t="s">
        <v>301</v>
      </c>
      <c r="BF17" s="41">
        <v>0</v>
      </c>
      <c r="BG17" s="41">
        <v>12</v>
      </c>
      <c r="BH17" s="41">
        <v>3220</v>
      </c>
      <c r="BI17" s="41" t="s">
        <v>301</v>
      </c>
      <c r="BJ17" s="41">
        <v>2172</v>
      </c>
      <c r="BK17" s="41" t="s">
        <v>301</v>
      </c>
      <c r="BL17" s="41">
        <v>0</v>
      </c>
      <c r="BM17" s="41" t="s">
        <v>301</v>
      </c>
      <c r="BN17" s="41" t="s">
        <v>301</v>
      </c>
      <c r="BO17" s="41" t="s">
        <v>301</v>
      </c>
      <c r="BP17" s="41" t="s">
        <v>301</v>
      </c>
      <c r="BQ17" s="41" t="s">
        <v>301</v>
      </c>
      <c r="BR17" s="41" t="s">
        <v>301</v>
      </c>
      <c r="BS17" s="41" t="s">
        <v>301</v>
      </c>
      <c r="BT17" s="41" t="s">
        <v>301</v>
      </c>
      <c r="BU17" s="41" t="s">
        <v>301</v>
      </c>
    </row>
    <row r="18" spans="1:73" s="24" customFormat="1" ht="12.75" customHeight="1" x14ac:dyDescent="0.2">
      <c r="A18" s="42" t="s">
        <v>310</v>
      </c>
      <c r="B18" s="503" t="s">
        <v>295</v>
      </c>
      <c r="C18" s="504"/>
      <c r="D18" s="44">
        <v>1352</v>
      </c>
      <c r="E18" s="44" t="s">
        <v>301</v>
      </c>
      <c r="F18" s="44">
        <v>4</v>
      </c>
      <c r="G18" s="44" t="s">
        <v>301</v>
      </c>
      <c r="H18" s="44" t="s">
        <v>301</v>
      </c>
      <c r="I18" s="44" t="s">
        <v>301</v>
      </c>
      <c r="J18" s="45">
        <v>4</v>
      </c>
      <c r="K18" s="46" t="s">
        <v>301</v>
      </c>
      <c r="L18" s="46" t="s">
        <v>301</v>
      </c>
      <c r="M18" s="46" t="s">
        <v>301</v>
      </c>
      <c r="N18" s="47">
        <v>1</v>
      </c>
      <c r="O18" s="47">
        <v>600</v>
      </c>
      <c r="P18" s="47">
        <v>350</v>
      </c>
      <c r="Q18" s="47">
        <v>15</v>
      </c>
      <c r="R18" s="47">
        <v>3</v>
      </c>
      <c r="S18" s="47">
        <v>3</v>
      </c>
      <c r="T18" s="46">
        <v>250</v>
      </c>
      <c r="U18" s="46">
        <v>40</v>
      </c>
      <c r="V18" s="47">
        <v>12285</v>
      </c>
      <c r="W18" s="47">
        <v>162</v>
      </c>
      <c r="X18" s="47">
        <v>0</v>
      </c>
      <c r="Y18" s="47">
        <v>21172</v>
      </c>
      <c r="Z18" s="47">
        <v>403000</v>
      </c>
      <c r="AA18" s="47">
        <v>300000</v>
      </c>
      <c r="AB18" s="47">
        <v>103000</v>
      </c>
      <c r="AC18" s="47" t="s">
        <v>301</v>
      </c>
      <c r="AD18" s="47" t="s">
        <v>301</v>
      </c>
      <c r="AE18" s="47" t="s">
        <v>301</v>
      </c>
      <c r="AF18" s="47">
        <v>103000</v>
      </c>
      <c r="AG18" s="47">
        <v>10000</v>
      </c>
      <c r="AH18" s="47">
        <v>403000</v>
      </c>
      <c r="AI18" s="47">
        <v>0</v>
      </c>
      <c r="AJ18" s="47">
        <v>0</v>
      </c>
      <c r="AK18" s="47">
        <v>20000</v>
      </c>
      <c r="AL18" s="47">
        <v>37265</v>
      </c>
      <c r="AM18" s="47">
        <v>33666</v>
      </c>
      <c r="AN18" s="47">
        <v>0</v>
      </c>
      <c r="AO18" s="47">
        <v>0</v>
      </c>
      <c r="AP18" s="47">
        <v>0</v>
      </c>
      <c r="AQ18" s="47">
        <v>1200</v>
      </c>
      <c r="AR18" s="47">
        <v>2150</v>
      </c>
      <c r="AS18" s="47">
        <v>249</v>
      </c>
      <c r="AT18" s="47">
        <v>25</v>
      </c>
      <c r="AU18" s="47">
        <v>0</v>
      </c>
      <c r="AV18" s="47">
        <v>1</v>
      </c>
      <c r="AW18" s="47">
        <v>1433</v>
      </c>
      <c r="AX18" s="47">
        <v>1310</v>
      </c>
      <c r="AY18" s="47">
        <v>0</v>
      </c>
      <c r="AZ18" s="47">
        <v>0</v>
      </c>
      <c r="BA18" s="47">
        <v>0</v>
      </c>
      <c r="BB18" s="47">
        <v>2</v>
      </c>
      <c r="BC18" s="47">
        <v>121</v>
      </c>
      <c r="BD18" s="47">
        <v>0</v>
      </c>
      <c r="BE18" s="47">
        <v>1</v>
      </c>
      <c r="BF18" s="47">
        <v>2</v>
      </c>
      <c r="BG18" s="47">
        <v>62</v>
      </c>
      <c r="BH18" s="47">
        <v>13663</v>
      </c>
      <c r="BI18" s="47">
        <v>113</v>
      </c>
      <c r="BJ18" s="47">
        <v>58</v>
      </c>
      <c r="BK18" s="47">
        <v>1043</v>
      </c>
      <c r="BL18" s="47">
        <v>0</v>
      </c>
      <c r="BM18" s="47">
        <v>0</v>
      </c>
      <c r="BN18" s="47">
        <v>0</v>
      </c>
      <c r="BO18" s="47">
        <v>0</v>
      </c>
      <c r="BP18" s="47">
        <v>0</v>
      </c>
      <c r="BQ18" s="47">
        <v>645</v>
      </c>
      <c r="BR18" s="47">
        <v>60</v>
      </c>
      <c r="BS18" s="47" t="s">
        <v>301</v>
      </c>
      <c r="BT18" s="47" t="s">
        <v>301</v>
      </c>
      <c r="BU18" s="47" t="s">
        <v>301</v>
      </c>
    </row>
    <row r="19" spans="1:73" s="24" customFormat="1" ht="12.75" customHeight="1" x14ac:dyDescent="0.2">
      <c r="A19" s="14"/>
      <c r="B19" s="62" t="s">
        <v>154</v>
      </c>
      <c r="C19" s="59"/>
      <c r="D19" s="63">
        <v>10954</v>
      </c>
      <c r="E19" s="63">
        <v>5430</v>
      </c>
      <c r="F19" s="63">
        <v>33</v>
      </c>
      <c r="G19" s="63">
        <v>2</v>
      </c>
      <c r="H19" s="63">
        <v>20</v>
      </c>
      <c r="I19" s="63">
        <v>7</v>
      </c>
      <c r="J19" s="64">
        <v>20.5</v>
      </c>
      <c r="K19" s="64">
        <v>16</v>
      </c>
      <c r="L19" s="64">
        <v>0.4</v>
      </c>
      <c r="M19" s="64">
        <v>0</v>
      </c>
      <c r="N19" s="63">
        <v>10</v>
      </c>
      <c r="O19" s="63">
        <v>3181</v>
      </c>
      <c r="P19" s="63">
        <v>2471</v>
      </c>
      <c r="Q19" s="63">
        <v>224</v>
      </c>
      <c r="R19" s="63">
        <v>53</v>
      </c>
      <c r="S19" s="63">
        <v>9</v>
      </c>
      <c r="T19" s="64">
        <v>2400</v>
      </c>
      <c r="U19" s="64">
        <v>374</v>
      </c>
      <c r="V19" s="63">
        <v>146065</v>
      </c>
      <c r="W19" s="63">
        <v>11619</v>
      </c>
      <c r="X19" s="63">
        <v>176</v>
      </c>
      <c r="Y19" s="63">
        <v>46226</v>
      </c>
      <c r="Z19" s="63">
        <v>2511804</v>
      </c>
      <c r="AA19" s="63">
        <v>1361501</v>
      </c>
      <c r="AB19" s="63">
        <v>1150303</v>
      </c>
      <c r="AC19" s="63">
        <v>195352</v>
      </c>
      <c r="AD19" s="63">
        <v>100000</v>
      </c>
      <c r="AE19" s="63">
        <v>40092</v>
      </c>
      <c r="AF19" s="63">
        <v>814859</v>
      </c>
      <c r="AG19" s="63">
        <v>99840</v>
      </c>
      <c r="AH19" s="63">
        <v>899000</v>
      </c>
      <c r="AI19" s="63">
        <v>0</v>
      </c>
      <c r="AJ19" s="63">
        <v>49970</v>
      </c>
      <c r="AK19" s="63">
        <v>60723</v>
      </c>
      <c r="AL19" s="63">
        <v>199800</v>
      </c>
      <c r="AM19" s="63">
        <v>184586</v>
      </c>
      <c r="AN19" s="63">
        <v>1000</v>
      </c>
      <c r="AO19" s="63">
        <v>22</v>
      </c>
      <c r="AP19" s="63">
        <v>100</v>
      </c>
      <c r="AQ19" s="63">
        <v>1700</v>
      </c>
      <c r="AR19" s="63">
        <v>10452</v>
      </c>
      <c r="AS19" s="63">
        <v>1940</v>
      </c>
      <c r="AT19" s="63">
        <v>8167</v>
      </c>
      <c r="AU19" s="63">
        <v>299</v>
      </c>
      <c r="AV19" s="63">
        <v>201</v>
      </c>
      <c r="AW19" s="63">
        <v>18671</v>
      </c>
      <c r="AX19" s="63">
        <v>17639</v>
      </c>
      <c r="AY19" s="63">
        <v>0</v>
      </c>
      <c r="AZ19" s="63">
        <v>2</v>
      </c>
      <c r="BA19" s="63">
        <v>0</v>
      </c>
      <c r="BB19" s="63">
        <v>2</v>
      </c>
      <c r="BC19" s="63">
        <v>971</v>
      </c>
      <c r="BD19" s="63">
        <v>57</v>
      </c>
      <c r="BE19" s="63">
        <v>1159</v>
      </c>
      <c r="BF19" s="63">
        <v>12</v>
      </c>
      <c r="BG19" s="63">
        <v>176</v>
      </c>
      <c r="BH19" s="63">
        <v>134571</v>
      </c>
      <c r="BI19" s="63">
        <v>5184</v>
      </c>
      <c r="BJ19" s="63">
        <v>6947</v>
      </c>
      <c r="BK19" s="63">
        <v>1100</v>
      </c>
      <c r="BL19" s="63">
        <v>709</v>
      </c>
      <c r="BM19" s="63">
        <v>30</v>
      </c>
      <c r="BN19" s="63">
        <v>0</v>
      </c>
      <c r="BO19" s="63">
        <v>2</v>
      </c>
      <c r="BP19" s="63">
        <v>677</v>
      </c>
      <c r="BQ19" s="63">
        <v>665</v>
      </c>
      <c r="BR19" s="63">
        <v>3011</v>
      </c>
      <c r="BS19" s="63">
        <v>5292</v>
      </c>
      <c r="BT19" s="63">
        <v>12000</v>
      </c>
      <c r="BU19" s="63">
        <v>12000</v>
      </c>
    </row>
    <row r="20" spans="1:73" s="24" customFormat="1" ht="12.75" customHeight="1" x14ac:dyDescent="0.2">
      <c r="A20" s="60"/>
      <c r="B20" s="25" t="s">
        <v>150</v>
      </c>
      <c r="C20" s="65">
        <v>10</v>
      </c>
      <c r="D20" s="65">
        <v>10</v>
      </c>
      <c r="E20" s="65">
        <v>10</v>
      </c>
      <c r="F20" s="65">
        <v>10</v>
      </c>
      <c r="G20" s="65">
        <v>10</v>
      </c>
      <c r="H20" s="65">
        <v>10</v>
      </c>
      <c r="I20" s="65">
        <v>10</v>
      </c>
      <c r="J20" s="65">
        <v>10</v>
      </c>
      <c r="K20" s="65">
        <v>10</v>
      </c>
      <c r="L20" s="65">
        <v>10</v>
      </c>
      <c r="M20" s="65">
        <v>10</v>
      </c>
      <c r="N20" s="65">
        <v>10</v>
      </c>
      <c r="O20" s="65">
        <v>10</v>
      </c>
      <c r="P20" s="65">
        <v>10</v>
      </c>
      <c r="Q20" s="65">
        <v>10</v>
      </c>
      <c r="R20" s="65">
        <v>10</v>
      </c>
      <c r="S20" s="65">
        <v>10</v>
      </c>
      <c r="T20" s="65">
        <v>10</v>
      </c>
      <c r="U20" s="65">
        <v>10</v>
      </c>
      <c r="V20" s="65">
        <v>10</v>
      </c>
      <c r="W20" s="65">
        <v>10</v>
      </c>
      <c r="X20" s="65">
        <v>10</v>
      </c>
      <c r="Y20" s="65">
        <v>10</v>
      </c>
      <c r="Z20" s="65">
        <v>10</v>
      </c>
      <c r="AA20" s="65">
        <v>10</v>
      </c>
      <c r="AB20" s="65">
        <v>10</v>
      </c>
      <c r="AC20" s="65">
        <v>10</v>
      </c>
      <c r="AD20" s="65">
        <v>10</v>
      </c>
      <c r="AE20" s="65">
        <v>10</v>
      </c>
      <c r="AF20" s="65">
        <v>10</v>
      </c>
      <c r="AG20" s="65">
        <v>10</v>
      </c>
      <c r="AH20" s="65">
        <v>10</v>
      </c>
      <c r="AI20" s="65">
        <v>10</v>
      </c>
      <c r="AJ20" s="65">
        <v>10</v>
      </c>
      <c r="AK20" s="65">
        <v>10</v>
      </c>
      <c r="AL20" s="65">
        <v>10</v>
      </c>
      <c r="AM20" s="65">
        <v>10</v>
      </c>
      <c r="AN20" s="65">
        <v>10</v>
      </c>
      <c r="AO20" s="65">
        <v>10</v>
      </c>
      <c r="AP20" s="65">
        <v>10</v>
      </c>
      <c r="AQ20" s="65">
        <v>10</v>
      </c>
      <c r="AR20" s="65">
        <v>10</v>
      </c>
      <c r="AS20" s="65">
        <v>10</v>
      </c>
      <c r="AT20" s="65">
        <v>10</v>
      </c>
      <c r="AU20" s="65">
        <v>10</v>
      </c>
      <c r="AV20" s="65">
        <v>10</v>
      </c>
      <c r="AW20" s="65">
        <v>10</v>
      </c>
      <c r="AX20" s="65">
        <v>10</v>
      </c>
      <c r="AY20" s="65">
        <v>10</v>
      </c>
      <c r="AZ20" s="65">
        <v>10</v>
      </c>
      <c r="BA20" s="65">
        <v>10</v>
      </c>
      <c r="BB20" s="65">
        <v>10</v>
      </c>
      <c r="BC20" s="65">
        <v>10</v>
      </c>
      <c r="BD20" s="65">
        <v>10</v>
      </c>
      <c r="BE20" s="65">
        <v>10</v>
      </c>
      <c r="BF20" s="65">
        <v>10</v>
      </c>
      <c r="BG20" s="65">
        <v>10</v>
      </c>
      <c r="BH20" s="65">
        <v>10</v>
      </c>
      <c r="BI20" s="65">
        <v>10</v>
      </c>
      <c r="BJ20" s="65">
        <v>10</v>
      </c>
      <c r="BK20" s="65">
        <v>10</v>
      </c>
      <c r="BL20" s="65">
        <v>10</v>
      </c>
      <c r="BM20" s="65">
        <v>10</v>
      </c>
      <c r="BN20" s="65">
        <v>10</v>
      </c>
      <c r="BO20" s="65">
        <v>10</v>
      </c>
      <c r="BP20" s="65">
        <v>10</v>
      </c>
      <c r="BQ20" s="65">
        <v>10</v>
      </c>
      <c r="BR20" s="65">
        <v>10</v>
      </c>
      <c r="BS20" s="65">
        <v>10</v>
      </c>
      <c r="BT20" s="65">
        <v>10</v>
      </c>
      <c r="BU20" s="65">
        <v>10</v>
      </c>
    </row>
    <row r="21" spans="1:73" s="24" customFormat="1" ht="12.75" customHeight="1" x14ac:dyDescent="0.2">
      <c r="A21" s="60"/>
      <c r="B21" s="25" t="s">
        <v>151</v>
      </c>
      <c r="C21" s="65">
        <v>10</v>
      </c>
      <c r="D21" s="65">
        <v>9</v>
      </c>
      <c r="E21" s="65">
        <v>1</v>
      </c>
      <c r="F21" s="65">
        <v>10</v>
      </c>
      <c r="G21" s="65">
        <v>9</v>
      </c>
      <c r="H21" s="65">
        <v>9</v>
      </c>
      <c r="I21" s="65">
        <v>9</v>
      </c>
      <c r="J21" s="65">
        <v>10</v>
      </c>
      <c r="K21" s="65">
        <v>9</v>
      </c>
      <c r="L21" s="65">
        <v>9</v>
      </c>
      <c r="M21" s="65">
        <v>9</v>
      </c>
      <c r="N21" s="65">
        <v>10</v>
      </c>
      <c r="O21" s="65">
        <v>10</v>
      </c>
      <c r="P21" s="65">
        <v>10</v>
      </c>
      <c r="Q21" s="65">
        <v>10</v>
      </c>
      <c r="R21" s="65">
        <v>10</v>
      </c>
      <c r="S21" s="65">
        <v>10</v>
      </c>
      <c r="T21" s="65">
        <v>10</v>
      </c>
      <c r="U21" s="65">
        <v>10</v>
      </c>
      <c r="V21" s="65">
        <v>10</v>
      </c>
      <c r="W21" s="65">
        <v>10</v>
      </c>
      <c r="X21" s="65">
        <v>10</v>
      </c>
      <c r="Y21" s="65">
        <v>10</v>
      </c>
      <c r="Z21" s="65">
        <v>10</v>
      </c>
      <c r="AA21" s="65">
        <v>9</v>
      </c>
      <c r="AB21" s="65">
        <v>10</v>
      </c>
      <c r="AC21" s="65">
        <v>8</v>
      </c>
      <c r="AD21" s="65">
        <v>7</v>
      </c>
      <c r="AE21" s="65">
        <v>7</v>
      </c>
      <c r="AF21" s="65">
        <v>10</v>
      </c>
      <c r="AG21" s="65">
        <v>8</v>
      </c>
      <c r="AH21" s="65">
        <v>5</v>
      </c>
      <c r="AI21" s="65">
        <v>6</v>
      </c>
      <c r="AJ21" s="65">
        <v>7</v>
      </c>
      <c r="AK21" s="65">
        <v>6</v>
      </c>
      <c r="AL21" s="65">
        <v>10</v>
      </c>
      <c r="AM21" s="65">
        <v>10</v>
      </c>
      <c r="AN21" s="65">
        <v>8</v>
      </c>
      <c r="AO21" s="65">
        <v>8</v>
      </c>
      <c r="AP21" s="65">
        <v>8</v>
      </c>
      <c r="AQ21" s="65">
        <v>8</v>
      </c>
      <c r="AR21" s="65">
        <v>10</v>
      </c>
      <c r="AS21" s="65">
        <v>9</v>
      </c>
      <c r="AT21" s="65">
        <v>8</v>
      </c>
      <c r="AU21" s="65">
        <v>6</v>
      </c>
      <c r="AV21" s="65">
        <v>8</v>
      </c>
      <c r="AW21" s="65">
        <v>10</v>
      </c>
      <c r="AX21" s="65">
        <v>9</v>
      </c>
      <c r="AY21" s="65">
        <v>8</v>
      </c>
      <c r="AZ21" s="65">
        <v>8</v>
      </c>
      <c r="BA21" s="65">
        <v>8</v>
      </c>
      <c r="BB21" s="65">
        <v>8</v>
      </c>
      <c r="BC21" s="65">
        <v>9</v>
      </c>
      <c r="BD21" s="65">
        <v>8</v>
      </c>
      <c r="BE21" s="65">
        <v>9</v>
      </c>
      <c r="BF21" s="65">
        <v>9</v>
      </c>
      <c r="BG21" s="65">
        <v>10</v>
      </c>
      <c r="BH21" s="65">
        <v>10</v>
      </c>
      <c r="BI21" s="65">
        <v>9</v>
      </c>
      <c r="BJ21" s="65">
        <v>8</v>
      </c>
      <c r="BK21" s="65">
        <v>6</v>
      </c>
      <c r="BL21" s="65">
        <v>10</v>
      </c>
      <c r="BM21" s="65">
        <v>6</v>
      </c>
      <c r="BN21" s="65">
        <v>6</v>
      </c>
      <c r="BO21" s="65">
        <v>6</v>
      </c>
      <c r="BP21" s="65">
        <v>5</v>
      </c>
      <c r="BQ21" s="65">
        <v>7</v>
      </c>
      <c r="BR21" s="65">
        <v>5</v>
      </c>
      <c r="BS21" s="65">
        <v>1</v>
      </c>
      <c r="BT21" s="65">
        <v>1</v>
      </c>
      <c r="BU21" s="65">
        <v>1</v>
      </c>
    </row>
    <row r="22" spans="1:73" s="24" customFormat="1" ht="12.75" customHeight="1" x14ac:dyDescent="0.2">
      <c r="A22" s="61"/>
      <c r="B22" s="28" t="s">
        <v>149</v>
      </c>
      <c r="C22" s="86">
        <v>1</v>
      </c>
      <c r="D22" s="86">
        <v>0.9</v>
      </c>
      <c r="E22" s="86">
        <v>0.1</v>
      </c>
      <c r="F22" s="86">
        <v>1</v>
      </c>
      <c r="G22" s="86">
        <v>0.9</v>
      </c>
      <c r="H22" s="86">
        <v>0.9</v>
      </c>
      <c r="I22" s="86">
        <v>0.9</v>
      </c>
      <c r="J22" s="86">
        <v>1</v>
      </c>
      <c r="K22" s="86">
        <v>0.9</v>
      </c>
      <c r="L22" s="86">
        <v>0.9</v>
      </c>
      <c r="M22" s="86">
        <v>0.9</v>
      </c>
      <c r="N22" s="86">
        <v>1</v>
      </c>
      <c r="O22" s="86">
        <v>1</v>
      </c>
      <c r="P22" s="86">
        <v>1</v>
      </c>
      <c r="Q22" s="86">
        <v>1</v>
      </c>
      <c r="R22" s="86">
        <v>1</v>
      </c>
      <c r="S22" s="86">
        <v>1</v>
      </c>
      <c r="T22" s="86">
        <v>1</v>
      </c>
      <c r="U22" s="86">
        <v>1</v>
      </c>
      <c r="V22" s="86">
        <v>1</v>
      </c>
      <c r="W22" s="86">
        <v>1</v>
      </c>
      <c r="X22" s="86">
        <v>1</v>
      </c>
      <c r="Y22" s="86">
        <v>1</v>
      </c>
      <c r="Z22" s="86">
        <v>1</v>
      </c>
      <c r="AA22" s="86">
        <v>0.9</v>
      </c>
      <c r="AB22" s="86">
        <v>1</v>
      </c>
      <c r="AC22" s="86">
        <v>0.8</v>
      </c>
      <c r="AD22" s="86">
        <v>0.7</v>
      </c>
      <c r="AE22" s="86">
        <v>0.7</v>
      </c>
      <c r="AF22" s="86">
        <v>1</v>
      </c>
      <c r="AG22" s="86">
        <v>0.8</v>
      </c>
      <c r="AH22" s="86">
        <v>0.5</v>
      </c>
      <c r="AI22" s="86">
        <v>0.6</v>
      </c>
      <c r="AJ22" s="86">
        <v>0.7</v>
      </c>
      <c r="AK22" s="86">
        <v>0.6</v>
      </c>
      <c r="AL22" s="86">
        <v>1</v>
      </c>
      <c r="AM22" s="86">
        <v>1</v>
      </c>
      <c r="AN22" s="86">
        <v>0.8</v>
      </c>
      <c r="AO22" s="86">
        <v>0.8</v>
      </c>
      <c r="AP22" s="86">
        <v>0.8</v>
      </c>
      <c r="AQ22" s="86">
        <v>0.8</v>
      </c>
      <c r="AR22" s="86">
        <v>1</v>
      </c>
      <c r="AS22" s="86">
        <v>0.9</v>
      </c>
      <c r="AT22" s="86">
        <v>0.8</v>
      </c>
      <c r="AU22" s="86">
        <v>0.6</v>
      </c>
      <c r="AV22" s="86">
        <v>0.8</v>
      </c>
      <c r="AW22" s="86">
        <v>1</v>
      </c>
      <c r="AX22" s="86">
        <v>0.9</v>
      </c>
      <c r="AY22" s="86">
        <v>0.8</v>
      </c>
      <c r="AZ22" s="86">
        <v>0.8</v>
      </c>
      <c r="BA22" s="86">
        <v>0.8</v>
      </c>
      <c r="BB22" s="86">
        <v>0.8</v>
      </c>
      <c r="BC22" s="86">
        <v>0.9</v>
      </c>
      <c r="BD22" s="86">
        <v>0.8</v>
      </c>
      <c r="BE22" s="86">
        <v>0.9</v>
      </c>
      <c r="BF22" s="86">
        <v>0.9</v>
      </c>
      <c r="BG22" s="86">
        <v>1</v>
      </c>
      <c r="BH22" s="86">
        <v>1</v>
      </c>
      <c r="BI22" s="86">
        <v>0.9</v>
      </c>
      <c r="BJ22" s="86">
        <v>0.8</v>
      </c>
      <c r="BK22" s="86">
        <v>0.6</v>
      </c>
      <c r="BL22" s="86">
        <v>1</v>
      </c>
      <c r="BM22" s="86">
        <v>0.6</v>
      </c>
      <c r="BN22" s="86">
        <v>0.6</v>
      </c>
      <c r="BO22" s="86">
        <v>0.6</v>
      </c>
      <c r="BP22" s="86">
        <v>0.5</v>
      </c>
      <c r="BQ22" s="86">
        <v>0.7</v>
      </c>
      <c r="BR22" s="86">
        <v>0.5</v>
      </c>
      <c r="BS22" s="86">
        <v>0.1</v>
      </c>
      <c r="BT22" s="86">
        <v>0.1</v>
      </c>
      <c r="BU22" s="86">
        <v>0.1</v>
      </c>
    </row>
    <row r="23" spans="1:73" s="24" customFormat="1" ht="12.75" customHeight="1" x14ac:dyDescent="0.25">
      <c r="A23" s="68" t="s">
        <v>311</v>
      </c>
      <c r="B23" s="505" t="s">
        <v>395</v>
      </c>
      <c r="C23" s="506"/>
      <c r="D23" s="33">
        <v>1722</v>
      </c>
      <c r="E23" s="33" t="s">
        <v>301</v>
      </c>
      <c r="F23" s="33">
        <v>7</v>
      </c>
      <c r="G23" s="33">
        <v>3</v>
      </c>
      <c r="H23" s="33">
        <v>3</v>
      </c>
      <c r="I23" s="33">
        <v>1</v>
      </c>
      <c r="J23" s="34">
        <v>4</v>
      </c>
      <c r="K23" s="35">
        <v>3</v>
      </c>
      <c r="L23" s="35">
        <v>0</v>
      </c>
      <c r="M23" s="35">
        <v>1</v>
      </c>
      <c r="N23" s="36">
        <v>4</v>
      </c>
      <c r="O23" s="36">
        <v>608</v>
      </c>
      <c r="P23" s="36">
        <v>543</v>
      </c>
      <c r="Q23" s="36">
        <v>109</v>
      </c>
      <c r="R23" s="36">
        <v>7</v>
      </c>
      <c r="S23" s="36">
        <v>1</v>
      </c>
      <c r="T23" s="35">
        <v>215</v>
      </c>
      <c r="U23" s="35">
        <v>40</v>
      </c>
      <c r="V23" s="36">
        <v>49090</v>
      </c>
      <c r="W23" s="36">
        <v>3003</v>
      </c>
      <c r="X23" s="36">
        <v>120</v>
      </c>
      <c r="Y23" s="36">
        <v>4420</v>
      </c>
      <c r="Z23" s="36">
        <v>683172</v>
      </c>
      <c r="AA23" s="36">
        <v>511126</v>
      </c>
      <c r="AB23" s="36">
        <v>172046</v>
      </c>
      <c r="AC23" s="36" t="s">
        <v>301</v>
      </c>
      <c r="AD23" s="36" t="s">
        <v>301</v>
      </c>
      <c r="AE23" s="36" t="s">
        <v>301</v>
      </c>
      <c r="AF23" s="36">
        <v>172046</v>
      </c>
      <c r="AG23" s="36">
        <v>78498</v>
      </c>
      <c r="AH23" s="36">
        <v>0</v>
      </c>
      <c r="AI23" s="36">
        <v>0</v>
      </c>
      <c r="AJ23" s="36">
        <v>0</v>
      </c>
      <c r="AK23" s="36">
        <v>2525</v>
      </c>
      <c r="AL23" s="36">
        <v>50290</v>
      </c>
      <c r="AM23" s="36">
        <v>43118</v>
      </c>
      <c r="AN23" s="36">
        <v>0</v>
      </c>
      <c r="AO23" s="36">
        <v>450</v>
      </c>
      <c r="AP23" s="36">
        <v>4904</v>
      </c>
      <c r="AQ23" s="36">
        <v>0</v>
      </c>
      <c r="AR23" s="36">
        <v>1818</v>
      </c>
      <c r="AS23" s="36">
        <v>0</v>
      </c>
      <c r="AT23" s="36">
        <v>0</v>
      </c>
      <c r="AU23" s="36">
        <v>0</v>
      </c>
      <c r="AV23" s="36">
        <v>1</v>
      </c>
      <c r="AW23" s="36">
        <v>1710</v>
      </c>
      <c r="AX23" s="36">
        <v>1632</v>
      </c>
      <c r="AY23" s="36">
        <v>0</v>
      </c>
      <c r="AZ23" s="36">
        <v>20</v>
      </c>
      <c r="BA23" s="36">
        <v>0</v>
      </c>
      <c r="BB23" s="36">
        <v>0</v>
      </c>
      <c r="BC23" s="36">
        <v>58</v>
      </c>
      <c r="BD23" s="36">
        <v>0</v>
      </c>
      <c r="BE23" s="36" t="s">
        <v>301</v>
      </c>
      <c r="BF23" s="36">
        <v>0</v>
      </c>
      <c r="BG23" s="36">
        <v>18</v>
      </c>
      <c r="BH23" s="36">
        <v>12140</v>
      </c>
      <c r="BI23" s="36">
        <v>792</v>
      </c>
      <c r="BJ23" s="36">
        <v>1255</v>
      </c>
      <c r="BK23" s="36">
        <v>290</v>
      </c>
      <c r="BL23" s="36">
        <v>0</v>
      </c>
      <c r="BM23" s="36" t="s">
        <v>301</v>
      </c>
      <c r="BN23" s="36" t="s">
        <v>301</v>
      </c>
      <c r="BO23" s="36" t="s">
        <v>301</v>
      </c>
      <c r="BP23" s="36" t="s">
        <v>301</v>
      </c>
      <c r="BQ23" s="36" t="s">
        <v>301</v>
      </c>
      <c r="BR23" s="36">
        <v>464</v>
      </c>
      <c r="BS23" s="36">
        <v>21581</v>
      </c>
      <c r="BT23" s="36" t="s">
        <v>301</v>
      </c>
      <c r="BU23" s="36" t="s">
        <v>301</v>
      </c>
    </row>
    <row r="24" spans="1:73" s="24" customFormat="1" ht="12.75" customHeight="1" x14ac:dyDescent="0.2">
      <c r="A24" s="14"/>
      <c r="B24" s="62" t="s">
        <v>155</v>
      </c>
      <c r="C24" s="59"/>
      <c r="D24" s="63">
        <v>1722</v>
      </c>
      <c r="E24" s="63" t="s">
        <v>357</v>
      </c>
      <c r="F24" s="63">
        <v>7</v>
      </c>
      <c r="G24" s="63">
        <v>3</v>
      </c>
      <c r="H24" s="63">
        <v>3</v>
      </c>
      <c r="I24" s="63">
        <v>1</v>
      </c>
      <c r="J24" s="64">
        <v>4</v>
      </c>
      <c r="K24" s="64">
        <v>3</v>
      </c>
      <c r="L24" s="64">
        <v>0</v>
      </c>
      <c r="M24" s="64">
        <v>1</v>
      </c>
      <c r="N24" s="63">
        <v>4</v>
      </c>
      <c r="O24" s="63">
        <v>608</v>
      </c>
      <c r="P24" s="63">
        <v>543</v>
      </c>
      <c r="Q24" s="63">
        <v>109</v>
      </c>
      <c r="R24" s="63">
        <v>7</v>
      </c>
      <c r="S24" s="63">
        <v>1</v>
      </c>
      <c r="T24" s="64">
        <v>215</v>
      </c>
      <c r="U24" s="64">
        <v>40</v>
      </c>
      <c r="V24" s="63">
        <v>49090</v>
      </c>
      <c r="W24" s="63">
        <v>3003</v>
      </c>
      <c r="X24" s="63">
        <v>120</v>
      </c>
      <c r="Y24" s="63">
        <v>4420</v>
      </c>
      <c r="Z24" s="63">
        <v>683172</v>
      </c>
      <c r="AA24" s="63">
        <v>511126</v>
      </c>
      <c r="AB24" s="63">
        <v>172046</v>
      </c>
      <c r="AC24" s="63" t="s">
        <v>357</v>
      </c>
      <c r="AD24" s="63" t="s">
        <v>357</v>
      </c>
      <c r="AE24" s="63" t="s">
        <v>357</v>
      </c>
      <c r="AF24" s="63">
        <v>172046</v>
      </c>
      <c r="AG24" s="63">
        <v>78498</v>
      </c>
      <c r="AH24" s="63">
        <v>0</v>
      </c>
      <c r="AI24" s="63">
        <v>0</v>
      </c>
      <c r="AJ24" s="63">
        <v>0</v>
      </c>
      <c r="AK24" s="63">
        <v>2525</v>
      </c>
      <c r="AL24" s="63">
        <v>50290</v>
      </c>
      <c r="AM24" s="63">
        <v>43118</v>
      </c>
      <c r="AN24" s="63">
        <v>0</v>
      </c>
      <c r="AO24" s="63">
        <v>450</v>
      </c>
      <c r="AP24" s="63">
        <v>4904</v>
      </c>
      <c r="AQ24" s="63">
        <v>0</v>
      </c>
      <c r="AR24" s="63">
        <v>1818</v>
      </c>
      <c r="AS24" s="63">
        <v>0</v>
      </c>
      <c r="AT24" s="63">
        <v>0</v>
      </c>
      <c r="AU24" s="63">
        <v>0</v>
      </c>
      <c r="AV24" s="63">
        <v>1</v>
      </c>
      <c r="AW24" s="63">
        <v>1710</v>
      </c>
      <c r="AX24" s="63">
        <v>1632</v>
      </c>
      <c r="AY24" s="63">
        <v>0</v>
      </c>
      <c r="AZ24" s="63">
        <v>20</v>
      </c>
      <c r="BA24" s="63">
        <v>0</v>
      </c>
      <c r="BB24" s="63">
        <v>0</v>
      </c>
      <c r="BC24" s="63">
        <v>58</v>
      </c>
      <c r="BD24" s="63">
        <v>0</v>
      </c>
      <c r="BE24" s="63" t="s">
        <v>301</v>
      </c>
      <c r="BF24" s="63">
        <v>0</v>
      </c>
      <c r="BG24" s="63">
        <v>18</v>
      </c>
      <c r="BH24" s="63">
        <v>12140</v>
      </c>
      <c r="BI24" s="63">
        <v>792</v>
      </c>
      <c r="BJ24" s="63">
        <v>1255</v>
      </c>
      <c r="BK24" s="63">
        <v>290</v>
      </c>
      <c r="BL24" s="63">
        <v>0</v>
      </c>
      <c r="BM24" s="63" t="s">
        <v>357</v>
      </c>
      <c r="BN24" s="63" t="s">
        <v>357</v>
      </c>
      <c r="BO24" s="63" t="s">
        <v>357</v>
      </c>
      <c r="BP24" s="63" t="s">
        <v>357</v>
      </c>
      <c r="BQ24" s="63" t="s">
        <v>357</v>
      </c>
      <c r="BR24" s="63">
        <v>464</v>
      </c>
      <c r="BS24" s="63">
        <v>21581</v>
      </c>
      <c r="BT24" s="63" t="s">
        <v>357</v>
      </c>
      <c r="BU24" s="63" t="s">
        <v>357</v>
      </c>
    </row>
    <row r="25" spans="1:73" s="24" customFormat="1" ht="12.75" customHeight="1" x14ac:dyDescent="0.2">
      <c r="A25" s="60"/>
      <c r="B25" s="25" t="s">
        <v>150</v>
      </c>
      <c r="C25" s="65">
        <v>1</v>
      </c>
      <c r="D25" s="65">
        <v>1</v>
      </c>
      <c r="E25" s="65">
        <v>1</v>
      </c>
      <c r="F25" s="65">
        <v>1</v>
      </c>
      <c r="G25" s="65">
        <v>1</v>
      </c>
      <c r="H25" s="65">
        <v>1</v>
      </c>
      <c r="I25" s="65">
        <v>1</v>
      </c>
      <c r="J25" s="65">
        <v>1</v>
      </c>
      <c r="K25" s="65">
        <v>1</v>
      </c>
      <c r="L25" s="65">
        <v>1</v>
      </c>
      <c r="M25" s="65">
        <v>1</v>
      </c>
      <c r="N25" s="65">
        <v>1</v>
      </c>
      <c r="O25" s="65">
        <v>1</v>
      </c>
      <c r="P25" s="65">
        <v>1</v>
      </c>
      <c r="Q25" s="65">
        <v>1</v>
      </c>
      <c r="R25" s="65">
        <v>1</v>
      </c>
      <c r="S25" s="65">
        <v>1</v>
      </c>
      <c r="T25" s="65">
        <v>1</v>
      </c>
      <c r="U25" s="65">
        <v>1</v>
      </c>
      <c r="V25" s="65">
        <v>1</v>
      </c>
      <c r="W25" s="65">
        <v>1</v>
      </c>
      <c r="X25" s="65">
        <v>1</v>
      </c>
      <c r="Y25" s="65">
        <v>1</v>
      </c>
      <c r="Z25" s="65">
        <v>1</v>
      </c>
      <c r="AA25" s="65">
        <v>1</v>
      </c>
      <c r="AB25" s="65">
        <v>1</v>
      </c>
      <c r="AC25" s="65">
        <v>1</v>
      </c>
      <c r="AD25" s="65">
        <v>1</v>
      </c>
      <c r="AE25" s="65">
        <v>1</v>
      </c>
      <c r="AF25" s="65">
        <v>1</v>
      </c>
      <c r="AG25" s="65">
        <v>1</v>
      </c>
      <c r="AH25" s="65">
        <v>1</v>
      </c>
      <c r="AI25" s="65">
        <v>1</v>
      </c>
      <c r="AJ25" s="65">
        <v>1</v>
      </c>
      <c r="AK25" s="65">
        <v>1</v>
      </c>
      <c r="AL25" s="65">
        <v>1</v>
      </c>
      <c r="AM25" s="65">
        <v>1</v>
      </c>
      <c r="AN25" s="65">
        <v>1</v>
      </c>
      <c r="AO25" s="65">
        <v>1</v>
      </c>
      <c r="AP25" s="65">
        <v>1</v>
      </c>
      <c r="AQ25" s="65">
        <v>1</v>
      </c>
      <c r="AR25" s="65">
        <v>1</v>
      </c>
      <c r="AS25" s="65">
        <v>1</v>
      </c>
      <c r="AT25" s="65">
        <v>1</v>
      </c>
      <c r="AU25" s="65">
        <v>1</v>
      </c>
      <c r="AV25" s="65">
        <v>1</v>
      </c>
      <c r="AW25" s="65">
        <v>1</v>
      </c>
      <c r="AX25" s="65">
        <v>1</v>
      </c>
      <c r="AY25" s="65">
        <v>1</v>
      </c>
      <c r="AZ25" s="65">
        <v>1</v>
      </c>
      <c r="BA25" s="65">
        <v>1</v>
      </c>
      <c r="BB25" s="65">
        <v>1</v>
      </c>
      <c r="BC25" s="65">
        <v>1</v>
      </c>
      <c r="BD25" s="65">
        <v>1</v>
      </c>
      <c r="BE25" s="65">
        <v>1</v>
      </c>
      <c r="BF25" s="65">
        <v>1</v>
      </c>
      <c r="BG25" s="65">
        <v>1</v>
      </c>
      <c r="BH25" s="65">
        <v>1</v>
      </c>
      <c r="BI25" s="65">
        <v>1</v>
      </c>
      <c r="BJ25" s="65">
        <v>1</v>
      </c>
      <c r="BK25" s="65">
        <v>1</v>
      </c>
      <c r="BL25" s="65">
        <v>1</v>
      </c>
      <c r="BM25" s="65">
        <v>1</v>
      </c>
      <c r="BN25" s="65">
        <v>1</v>
      </c>
      <c r="BO25" s="65">
        <v>1</v>
      </c>
      <c r="BP25" s="65">
        <v>1</v>
      </c>
      <c r="BQ25" s="65">
        <v>1</v>
      </c>
      <c r="BR25" s="65">
        <v>1</v>
      </c>
      <c r="BS25" s="65">
        <v>1</v>
      </c>
      <c r="BT25" s="65">
        <v>1</v>
      </c>
      <c r="BU25" s="65">
        <v>1</v>
      </c>
    </row>
    <row r="26" spans="1:73" s="24" customFormat="1" ht="12.75" customHeight="1" x14ac:dyDescent="0.2">
      <c r="A26" s="60"/>
      <c r="B26" s="25" t="s">
        <v>151</v>
      </c>
      <c r="C26" s="65">
        <v>1</v>
      </c>
      <c r="D26" s="65">
        <v>1</v>
      </c>
      <c r="E26" s="65">
        <v>0</v>
      </c>
      <c r="F26" s="65">
        <v>1</v>
      </c>
      <c r="G26" s="65">
        <v>1</v>
      </c>
      <c r="H26" s="65">
        <v>1</v>
      </c>
      <c r="I26" s="65">
        <v>1</v>
      </c>
      <c r="J26" s="65">
        <v>1</v>
      </c>
      <c r="K26" s="65">
        <v>1</v>
      </c>
      <c r="L26" s="65">
        <v>1</v>
      </c>
      <c r="M26" s="65">
        <v>1</v>
      </c>
      <c r="N26" s="65">
        <v>1</v>
      </c>
      <c r="O26" s="65">
        <v>1</v>
      </c>
      <c r="P26" s="65">
        <v>1</v>
      </c>
      <c r="Q26" s="65">
        <v>1</v>
      </c>
      <c r="R26" s="65">
        <v>1</v>
      </c>
      <c r="S26" s="65">
        <v>1</v>
      </c>
      <c r="T26" s="65">
        <v>1</v>
      </c>
      <c r="U26" s="65">
        <v>1</v>
      </c>
      <c r="V26" s="65">
        <v>1</v>
      </c>
      <c r="W26" s="65">
        <v>1</v>
      </c>
      <c r="X26" s="65">
        <v>1</v>
      </c>
      <c r="Y26" s="65">
        <v>1</v>
      </c>
      <c r="Z26" s="65">
        <v>1</v>
      </c>
      <c r="AA26" s="65">
        <v>1</v>
      </c>
      <c r="AB26" s="65">
        <v>1</v>
      </c>
      <c r="AC26" s="65">
        <v>0</v>
      </c>
      <c r="AD26" s="65">
        <v>0</v>
      </c>
      <c r="AE26" s="65">
        <v>0</v>
      </c>
      <c r="AF26" s="65">
        <v>1</v>
      </c>
      <c r="AG26" s="65">
        <v>1</v>
      </c>
      <c r="AH26" s="65">
        <v>1</v>
      </c>
      <c r="AI26" s="65">
        <v>1</v>
      </c>
      <c r="AJ26" s="65">
        <v>1</v>
      </c>
      <c r="AK26" s="65">
        <v>1</v>
      </c>
      <c r="AL26" s="65">
        <v>1</v>
      </c>
      <c r="AM26" s="65">
        <v>1</v>
      </c>
      <c r="AN26" s="65">
        <v>1</v>
      </c>
      <c r="AO26" s="65">
        <v>1</v>
      </c>
      <c r="AP26" s="65">
        <v>1</v>
      </c>
      <c r="AQ26" s="65">
        <v>1</v>
      </c>
      <c r="AR26" s="65">
        <v>1</v>
      </c>
      <c r="AS26" s="65">
        <v>1</v>
      </c>
      <c r="AT26" s="65">
        <v>1</v>
      </c>
      <c r="AU26" s="65">
        <v>1</v>
      </c>
      <c r="AV26" s="65">
        <v>1</v>
      </c>
      <c r="AW26" s="65">
        <v>1</v>
      </c>
      <c r="AX26" s="65">
        <v>1</v>
      </c>
      <c r="AY26" s="65">
        <v>1</v>
      </c>
      <c r="AZ26" s="65">
        <v>1</v>
      </c>
      <c r="BA26" s="65">
        <v>1</v>
      </c>
      <c r="BB26" s="65">
        <v>1</v>
      </c>
      <c r="BC26" s="65">
        <v>1</v>
      </c>
      <c r="BD26" s="65">
        <v>1</v>
      </c>
      <c r="BE26" s="65">
        <v>0</v>
      </c>
      <c r="BF26" s="65">
        <v>1</v>
      </c>
      <c r="BG26" s="65">
        <v>1</v>
      </c>
      <c r="BH26" s="65">
        <v>1</v>
      </c>
      <c r="BI26" s="65">
        <v>1</v>
      </c>
      <c r="BJ26" s="65">
        <v>1</v>
      </c>
      <c r="BK26" s="65">
        <v>1</v>
      </c>
      <c r="BL26" s="65">
        <v>1</v>
      </c>
      <c r="BM26" s="65">
        <v>0</v>
      </c>
      <c r="BN26" s="65">
        <v>0</v>
      </c>
      <c r="BO26" s="65">
        <v>0</v>
      </c>
      <c r="BP26" s="65">
        <v>0</v>
      </c>
      <c r="BQ26" s="65">
        <v>0</v>
      </c>
      <c r="BR26" s="65">
        <v>1</v>
      </c>
      <c r="BS26" s="65">
        <v>1</v>
      </c>
      <c r="BT26" s="65">
        <v>0</v>
      </c>
      <c r="BU26" s="65">
        <v>0</v>
      </c>
    </row>
    <row r="27" spans="1:73" s="24" customFormat="1" ht="12.75" customHeight="1" x14ac:dyDescent="0.2">
      <c r="A27" s="61"/>
      <c r="B27" s="28" t="s">
        <v>149</v>
      </c>
      <c r="C27" s="86">
        <v>1</v>
      </c>
      <c r="D27" s="86">
        <v>1</v>
      </c>
      <c r="E27" s="86">
        <v>0</v>
      </c>
      <c r="F27" s="86">
        <v>1</v>
      </c>
      <c r="G27" s="86">
        <v>1</v>
      </c>
      <c r="H27" s="86">
        <v>1</v>
      </c>
      <c r="I27" s="86">
        <v>1</v>
      </c>
      <c r="J27" s="86">
        <v>1</v>
      </c>
      <c r="K27" s="86">
        <v>1</v>
      </c>
      <c r="L27" s="86">
        <v>1</v>
      </c>
      <c r="M27" s="86">
        <v>1</v>
      </c>
      <c r="N27" s="86">
        <v>1</v>
      </c>
      <c r="O27" s="86">
        <v>1</v>
      </c>
      <c r="P27" s="86">
        <v>1</v>
      </c>
      <c r="Q27" s="86">
        <v>1</v>
      </c>
      <c r="R27" s="86">
        <v>1</v>
      </c>
      <c r="S27" s="86">
        <v>1</v>
      </c>
      <c r="T27" s="86">
        <v>1</v>
      </c>
      <c r="U27" s="86">
        <v>1</v>
      </c>
      <c r="V27" s="86">
        <v>1</v>
      </c>
      <c r="W27" s="86">
        <v>1</v>
      </c>
      <c r="X27" s="86">
        <v>1</v>
      </c>
      <c r="Y27" s="86">
        <v>1</v>
      </c>
      <c r="Z27" s="86">
        <v>1</v>
      </c>
      <c r="AA27" s="86">
        <v>1</v>
      </c>
      <c r="AB27" s="86">
        <v>1</v>
      </c>
      <c r="AC27" s="86">
        <v>0</v>
      </c>
      <c r="AD27" s="86">
        <v>0</v>
      </c>
      <c r="AE27" s="86">
        <v>0</v>
      </c>
      <c r="AF27" s="86">
        <v>1</v>
      </c>
      <c r="AG27" s="86">
        <v>1</v>
      </c>
      <c r="AH27" s="86">
        <v>1</v>
      </c>
      <c r="AI27" s="86">
        <v>1</v>
      </c>
      <c r="AJ27" s="86">
        <v>1</v>
      </c>
      <c r="AK27" s="86">
        <v>1</v>
      </c>
      <c r="AL27" s="86">
        <v>1</v>
      </c>
      <c r="AM27" s="86">
        <v>1</v>
      </c>
      <c r="AN27" s="86">
        <v>1</v>
      </c>
      <c r="AO27" s="86">
        <v>1</v>
      </c>
      <c r="AP27" s="86">
        <v>1</v>
      </c>
      <c r="AQ27" s="86">
        <v>1</v>
      </c>
      <c r="AR27" s="86">
        <v>1</v>
      </c>
      <c r="AS27" s="86">
        <v>1</v>
      </c>
      <c r="AT27" s="86">
        <v>1</v>
      </c>
      <c r="AU27" s="86">
        <v>1</v>
      </c>
      <c r="AV27" s="86">
        <v>1</v>
      </c>
      <c r="AW27" s="86">
        <v>1</v>
      </c>
      <c r="AX27" s="86">
        <v>1</v>
      </c>
      <c r="AY27" s="86">
        <v>1</v>
      </c>
      <c r="AZ27" s="86">
        <v>1</v>
      </c>
      <c r="BA27" s="86">
        <v>1</v>
      </c>
      <c r="BB27" s="86">
        <v>1</v>
      </c>
      <c r="BC27" s="86">
        <v>1</v>
      </c>
      <c r="BD27" s="86">
        <v>1</v>
      </c>
      <c r="BE27" s="86">
        <v>0</v>
      </c>
      <c r="BF27" s="86">
        <v>1</v>
      </c>
      <c r="BG27" s="86">
        <v>1</v>
      </c>
      <c r="BH27" s="86">
        <v>1</v>
      </c>
      <c r="BI27" s="86">
        <v>1</v>
      </c>
      <c r="BJ27" s="86">
        <v>1</v>
      </c>
      <c r="BK27" s="86">
        <v>1</v>
      </c>
      <c r="BL27" s="86">
        <v>1</v>
      </c>
      <c r="BM27" s="86">
        <v>0</v>
      </c>
      <c r="BN27" s="86">
        <v>0</v>
      </c>
      <c r="BO27" s="86">
        <v>0</v>
      </c>
      <c r="BP27" s="86">
        <v>0</v>
      </c>
      <c r="BQ27" s="86">
        <v>0</v>
      </c>
      <c r="BR27" s="86">
        <v>1</v>
      </c>
      <c r="BS27" s="86">
        <v>1</v>
      </c>
      <c r="BT27" s="86">
        <v>0</v>
      </c>
      <c r="BU27" s="86">
        <v>0</v>
      </c>
    </row>
    <row r="28" spans="1:73" s="24" customFormat="1" ht="12.75" customHeight="1" x14ac:dyDescent="0.2">
      <c r="A28" s="69" t="s">
        <v>312</v>
      </c>
      <c r="B28" s="52" t="s">
        <v>177</v>
      </c>
      <c r="C28" s="89"/>
      <c r="D28" s="33">
        <v>2300</v>
      </c>
      <c r="E28" s="33" t="s">
        <v>301</v>
      </c>
      <c r="F28" s="33">
        <v>5</v>
      </c>
      <c r="G28" s="33">
        <v>1</v>
      </c>
      <c r="H28" s="33">
        <v>2</v>
      </c>
      <c r="I28" s="33">
        <v>2</v>
      </c>
      <c r="J28" s="34">
        <v>2.6</v>
      </c>
      <c r="K28" s="35">
        <v>2.0499999999999998</v>
      </c>
      <c r="L28" s="35">
        <v>0.1</v>
      </c>
      <c r="M28" s="35">
        <v>0.4</v>
      </c>
      <c r="N28" s="36">
        <v>2</v>
      </c>
      <c r="O28" s="36">
        <v>664</v>
      </c>
      <c r="P28" s="36">
        <v>616</v>
      </c>
      <c r="Q28" s="36">
        <v>32</v>
      </c>
      <c r="R28" s="36">
        <v>11</v>
      </c>
      <c r="S28" s="36">
        <v>0</v>
      </c>
      <c r="T28" s="35">
        <v>245</v>
      </c>
      <c r="U28" s="35">
        <v>75</v>
      </c>
      <c r="V28" s="36">
        <v>19248</v>
      </c>
      <c r="W28" s="36">
        <v>1000</v>
      </c>
      <c r="X28" s="36">
        <v>0</v>
      </c>
      <c r="Y28" s="36">
        <v>445</v>
      </c>
      <c r="Z28" s="36">
        <v>387395</v>
      </c>
      <c r="AA28" s="36">
        <v>215395</v>
      </c>
      <c r="AB28" s="36">
        <v>172000</v>
      </c>
      <c r="AC28" s="36">
        <v>26000</v>
      </c>
      <c r="AD28" s="36" t="s">
        <v>301</v>
      </c>
      <c r="AE28" s="36" t="s">
        <v>301</v>
      </c>
      <c r="AF28" s="36">
        <v>146000</v>
      </c>
      <c r="AG28" s="36" t="s">
        <v>301</v>
      </c>
      <c r="AH28" s="36" t="s">
        <v>301</v>
      </c>
      <c r="AI28" s="36" t="s">
        <v>301</v>
      </c>
      <c r="AJ28" s="36" t="s">
        <v>301</v>
      </c>
      <c r="AK28" s="36" t="s">
        <v>301</v>
      </c>
      <c r="AL28" s="36">
        <v>17138</v>
      </c>
      <c r="AM28" s="36">
        <v>16120</v>
      </c>
      <c r="AN28" s="36">
        <v>0</v>
      </c>
      <c r="AO28" s="36">
        <v>332</v>
      </c>
      <c r="AP28" s="36">
        <v>0</v>
      </c>
      <c r="AQ28" s="36">
        <v>0</v>
      </c>
      <c r="AR28" s="36">
        <v>686</v>
      </c>
      <c r="AS28" s="36">
        <v>0</v>
      </c>
      <c r="AT28" s="36">
        <v>6000</v>
      </c>
      <c r="AU28" s="36">
        <v>12</v>
      </c>
      <c r="AV28" s="36">
        <v>63</v>
      </c>
      <c r="AW28" s="36">
        <v>1590</v>
      </c>
      <c r="AX28" s="36">
        <v>1328</v>
      </c>
      <c r="AY28" s="36">
        <v>0</v>
      </c>
      <c r="AZ28" s="36">
        <v>1</v>
      </c>
      <c r="BA28" s="36">
        <v>0</v>
      </c>
      <c r="BB28" s="36">
        <v>0</v>
      </c>
      <c r="BC28" s="36">
        <v>261</v>
      </c>
      <c r="BD28" s="36">
        <v>0</v>
      </c>
      <c r="BE28" s="36">
        <v>840</v>
      </c>
      <c r="BF28" s="36">
        <v>7</v>
      </c>
      <c r="BG28" s="36">
        <v>49</v>
      </c>
      <c r="BH28" s="36">
        <v>21237</v>
      </c>
      <c r="BI28" s="36">
        <v>3127</v>
      </c>
      <c r="BJ28" s="36">
        <v>5264</v>
      </c>
      <c r="BK28" s="36">
        <v>0</v>
      </c>
      <c r="BL28" s="36">
        <v>0</v>
      </c>
      <c r="BM28" s="36">
        <v>0</v>
      </c>
      <c r="BN28" s="36">
        <v>0</v>
      </c>
      <c r="BO28" s="36" t="s">
        <v>301</v>
      </c>
      <c r="BP28" s="36">
        <v>0</v>
      </c>
      <c r="BQ28" s="36">
        <v>0</v>
      </c>
      <c r="BR28" s="36">
        <v>80</v>
      </c>
      <c r="BS28" s="36" t="s">
        <v>301</v>
      </c>
      <c r="BT28" s="36" t="s">
        <v>301</v>
      </c>
      <c r="BU28" s="36" t="s">
        <v>301</v>
      </c>
    </row>
    <row r="29" spans="1:73" s="24" customFormat="1" ht="12.75" customHeight="1" x14ac:dyDescent="0.2">
      <c r="A29" s="69" t="s">
        <v>313</v>
      </c>
      <c r="B29" s="52" t="s">
        <v>178</v>
      </c>
      <c r="C29" s="53"/>
      <c r="D29" s="79">
        <v>1000</v>
      </c>
      <c r="E29" s="79" t="s">
        <v>301</v>
      </c>
      <c r="F29" s="79">
        <v>3</v>
      </c>
      <c r="G29" s="79">
        <v>1</v>
      </c>
      <c r="H29" s="79">
        <v>1</v>
      </c>
      <c r="I29" s="79">
        <v>1</v>
      </c>
      <c r="J29" s="80">
        <v>2.6</v>
      </c>
      <c r="K29" s="81">
        <v>1.6</v>
      </c>
      <c r="L29" s="81">
        <v>0</v>
      </c>
      <c r="M29" s="81">
        <v>1</v>
      </c>
      <c r="N29" s="82">
        <v>2</v>
      </c>
      <c r="O29" s="82">
        <v>162</v>
      </c>
      <c r="P29" s="82">
        <v>119</v>
      </c>
      <c r="Q29" s="82">
        <v>12</v>
      </c>
      <c r="R29" s="82">
        <v>0</v>
      </c>
      <c r="S29" s="82">
        <v>0</v>
      </c>
      <c r="T29" s="81">
        <v>260</v>
      </c>
      <c r="U29" s="81">
        <v>42</v>
      </c>
      <c r="V29" s="82">
        <v>24003</v>
      </c>
      <c r="W29" s="82">
        <v>200</v>
      </c>
      <c r="X29" s="82">
        <v>0</v>
      </c>
      <c r="Y29" s="82">
        <v>0</v>
      </c>
      <c r="Z29" s="82">
        <v>123000</v>
      </c>
      <c r="AA29" s="82" t="s">
        <v>301</v>
      </c>
      <c r="AB29" s="82">
        <v>123000</v>
      </c>
      <c r="AC29" s="82" t="s">
        <v>301</v>
      </c>
      <c r="AD29" s="82" t="s">
        <v>301</v>
      </c>
      <c r="AE29" s="82">
        <v>18000</v>
      </c>
      <c r="AF29" s="82">
        <v>105000</v>
      </c>
      <c r="AG29" s="82">
        <v>3000</v>
      </c>
      <c r="AH29" s="82" t="s">
        <v>301</v>
      </c>
      <c r="AI29" s="82" t="s">
        <v>301</v>
      </c>
      <c r="AJ29" s="82">
        <v>0</v>
      </c>
      <c r="AK29" s="82" t="s">
        <v>301</v>
      </c>
      <c r="AL29" s="82">
        <v>24003</v>
      </c>
      <c r="AM29" s="82">
        <v>18984</v>
      </c>
      <c r="AN29" s="82">
        <v>0</v>
      </c>
      <c r="AO29" s="82">
        <v>0</v>
      </c>
      <c r="AP29" s="82">
        <v>0</v>
      </c>
      <c r="AQ29" s="82">
        <v>0</v>
      </c>
      <c r="AR29" s="82">
        <v>5019</v>
      </c>
      <c r="AS29" s="82">
        <v>0</v>
      </c>
      <c r="AT29" s="82">
        <v>0</v>
      </c>
      <c r="AU29" s="82">
        <v>0</v>
      </c>
      <c r="AV29" s="82">
        <v>60</v>
      </c>
      <c r="AW29" s="82">
        <v>4067</v>
      </c>
      <c r="AX29" s="82">
        <v>305</v>
      </c>
      <c r="AY29" s="82">
        <v>0</v>
      </c>
      <c r="AZ29" s="82">
        <v>0</v>
      </c>
      <c r="BA29" s="82">
        <v>0</v>
      </c>
      <c r="BB29" s="82">
        <v>0</v>
      </c>
      <c r="BC29" s="82">
        <v>3762</v>
      </c>
      <c r="BD29" s="82" t="s">
        <v>301</v>
      </c>
      <c r="BE29" s="82" t="s">
        <v>301</v>
      </c>
      <c r="BF29" s="82">
        <v>0</v>
      </c>
      <c r="BG29" s="82">
        <v>8</v>
      </c>
      <c r="BH29" s="82">
        <v>40870</v>
      </c>
      <c r="BI29" s="82">
        <v>0</v>
      </c>
      <c r="BJ29" s="82">
        <v>0</v>
      </c>
      <c r="BK29" s="82">
        <v>0</v>
      </c>
      <c r="BL29" s="82">
        <v>0</v>
      </c>
      <c r="BM29" s="82">
        <v>0</v>
      </c>
      <c r="BN29" s="82">
        <v>0</v>
      </c>
      <c r="BO29" s="82">
        <v>0</v>
      </c>
      <c r="BP29" s="82">
        <v>0</v>
      </c>
      <c r="BQ29" s="82">
        <v>0</v>
      </c>
      <c r="BR29" s="82" t="s">
        <v>301</v>
      </c>
      <c r="BS29" s="82" t="s">
        <v>301</v>
      </c>
      <c r="BT29" s="82" t="s">
        <v>301</v>
      </c>
      <c r="BU29" s="82" t="s">
        <v>301</v>
      </c>
    </row>
    <row r="30" spans="1:73" s="24" customFormat="1" ht="12.75" customHeight="1" x14ac:dyDescent="0.2">
      <c r="A30" s="51" t="s">
        <v>314</v>
      </c>
      <c r="B30" s="52" t="s">
        <v>179</v>
      </c>
      <c r="C30" s="53"/>
      <c r="D30" s="79">
        <v>700</v>
      </c>
      <c r="E30" s="79">
        <v>14000</v>
      </c>
      <c r="F30" s="79">
        <v>5</v>
      </c>
      <c r="G30" s="79">
        <v>1</v>
      </c>
      <c r="H30" s="79">
        <v>2</v>
      </c>
      <c r="I30" s="79">
        <v>2</v>
      </c>
      <c r="J30" s="80">
        <v>3</v>
      </c>
      <c r="K30" s="81">
        <v>3</v>
      </c>
      <c r="L30" s="81">
        <v>0</v>
      </c>
      <c r="M30" s="81">
        <v>0</v>
      </c>
      <c r="N30" s="82">
        <v>1</v>
      </c>
      <c r="O30" s="82">
        <v>740</v>
      </c>
      <c r="P30" s="82">
        <v>600</v>
      </c>
      <c r="Q30" s="82">
        <v>72</v>
      </c>
      <c r="R30" s="82">
        <v>16</v>
      </c>
      <c r="S30" s="82">
        <v>0</v>
      </c>
      <c r="T30" s="81">
        <v>237</v>
      </c>
      <c r="U30" s="81">
        <v>42.5</v>
      </c>
      <c r="V30" s="82">
        <v>37193</v>
      </c>
      <c r="W30" s="82">
        <v>1000</v>
      </c>
      <c r="X30" s="82">
        <v>0</v>
      </c>
      <c r="Y30" s="82">
        <v>1300</v>
      </c>
      <c r="Z30" s="82">
        <v>512635</v>
      </c>
      <c r="AA30" s="82">
        <v>304300</v>
      </c>
      <c r="AB30" s="82">
        <v>208335</v>
      </c>
      <c r="AC30" s="82">
        <v>3434</v>
      </c>
      <c r="AD30" s="82">
        <v>65000</v>
      </c>
      <c r="AE30" s="82">
        <v>41819</v>
      </c>
      <c r="AF30" s="82">
        <v>98082</v>
      </c>
      <c r="AG30" s="82">
        <v>22560</v>
      </c>
      <c r="AH30" s="82">
        <v>512635</v>
      </c>
      <c r="AI30" s="82">
        <v>0</v>
      </c>
      <c r="AJ30" s="82">
        <v>0</v>
      </c>
      <c r="AK30" s="82">
        <v>0</v>
      </c>
      <c r="AL30" s="82">
        <v>37193</v>
      </c>
      <c r="AM30" s="82">
        <v>36073</v>
      </c>
      <c r="AN30" s="82">
        <v>0</v>
      </c>
      <c r="AO30" s="82">
        <v>989</v>
      </c>
      <c r="AP30" s="82">
        <v>0</v>
      </c>
      <c r="AQ30" s="82">
        <v>0</v>
      </c>
      <c r="AR30" s="82">
        <v>131</v>
      </c>
      <c r="AS30" s="82">
        <v>0</v>
      </c>
      <c r="AT30" s="82">
        <v>6500</v>
      </c>
      <c r="AU30" s="82">
        <v>0</v>
      </c>
      <c r="AV30" s="82">
        <v>67</v>
      </c>
      <c r="AW30" s="82">
        <v>2956</v>
      </c>
      <c r="AX30" s="82">
        <v>2859</v>
      </c>
      <c r="AY30" s="82">
        <v>0</v>
      </c>
      <c r="AZ30" s="82">
        <v>22</v>
      </c>
      <c r="BA30" s="82">
        <v>0</v>
      </c>
      <c r="BB30" s="82">
        <v>0</v>
      </c>
      <c r="BC30" s="82">
        <v>58</v>
      </c>
      <c r="BD30" s="82">
        <v>17</v>
      </c>
      <c r="BE30" s="82">
        <v>2000</v>
      </c>
      <c r="BF30" s="82">
        <v>1</v>
      </c>
      <c r="BG30" s="82">
        <v>29</v>
      </c>
      <c r="BH30" s="82">
        <v>9934</v>
      </c>
      <c r="BI30" s="82">
        <v>935</v>
      </c>
      <c r="BJ30" s="82">
        <v>880</v>
      </c>
      <c r="BK30" s="82" t="s">
        <v>301</v>
      </c>
      <c r="BL30" s="82">
        <v>0</v>
      </c>
      <c r="BM30" s="82" t="s">
        <v>301</v>
      </c>
      <c r="BN30" s="82" t="s">
        <v>301</v>
      </c>
      <c r="BO30" s="82" t="s">
        <v>301</v>
      </c>
      <c r="BP30" s="82" t="s">
        <v>301</v>
      </c>
      <c r="BQ30" s="82" t="s">
        <v>301</v>
      </c>
      <c r="BR30" s="82" t="s">
        <v>301</v>
      </c>
      <c r="BS30" s="82" t="s">
        <v>301</v>
      </c>
      <c r="BT30" s="82" t="s">
        <v>301</v>
      </c>
      <c r="BU30" s="82" t="s">
        <v>301</v>
      </c>
    </row>
    <row r="31" spans="1:73" s="24" customFormat="1" ht="12.75" customHeight="1" x14ac:dyDescent="0.2">
      <c r="A31" s="51" t="s">
        <v>315</v>
      </c>
      <c r="B31" s="52" t="s">
        <v>229</v>
      </c>
      <c r="C31" s="53"/>
      <c r="D31" s="79">
        <v>830</v>
      </c>
      <c r="E31" s="79" t="s">
        <v>301</v>
      </c>
      <c r="F31" s="79">
        <v>2</v>
      </c>
      <c r="G31" s="79">
        <v>0</v>
      </c>
      <c r="H31" s="79">
        <v>2</v>
      </c>
      <c r="I31" s="79">
        <v>0</v>
      </c>
      <c r="J31" s="80">
        <v>1.4</v>
      </c>
      <c r="K31" s="81">
        <v>1.4</v>
      </c>
      <c r="L31" s="81">
        <v>0</v>
      </c>
      <c r="M31" s="81">
        <v>0</v>
      </c>
      <c r="N31" s="82">
        <v>1</v>
      </c>
      <c r="O31" s="82">
        <v>320</v>
      </c>
      <c r="P31" s="82">
        <v>320</v>
      </c>
      <c r="Q31" s="82">
        <v>14</v>
      </c>
      <c r="R31" s="82">
        <v>2</v>
      </c>
      <c r="S31" s="82">
        <v>0</v>
      </c>
      <c r="T31" s="81">
        <v>240</v>
      </c>
      <c r="U31" s="81">
        <v>50</v>
      </c>
      <c r="V31" s="82">
        <v>23623</v>
      </c>
      <c r="W31" s="82" t="s">
        <v>301</v>
      </c>
      <c r="X31" s="82">
        <v>0</v>
      </c>
      <c r="Y31" s="82">
        <v>0</v>
      </c>
      <c r="Z31" s="82">
        <v>265786</v>
      </c>
      <c r="AA31" s="82">
        <v>143000</v>
      </c>
      <c r="AB31" s="82">
        <v>122786</v>
      </c>
      <c r="AC31" s="82">
        <v>1320</v>
      </c>
      <c r="AD31" s="82" t="s">
        <v>301</v>
      </c>
      <c r="AE31" s="82">
        <v>21466</v>
      </c>
      <c r="AF31" s="82">
        <v>100000</v>
      </c>
      <c r="AG31" s="82" t="s">
        <v>301</v>
      </c>
      <c r="AH31" s="82">
        <v>255786</v>
      </c>
      <c r="AI31" s="82">
        <v>0</v>
      </c>
      <c r="AJ31" s="82">
        <v>10000</v>
      </c>
      <c r="AK31" s="82">
        <v>2997</v>
      </c>
      <c r="AL31" s="82">
        <v>28058</v>
      </c>
      <c r="AM31" s="82">
        <v>26922</v>
      </c>
      <c r="AN31" s="82">
        <v>0</v>
      </c>
      <c r="AO31" s="82">
        <v>683</v>
      </c>
      <c r="AP31" s="82">
        <v>0</v>
      </c>
      <c r="AQ31" s="82">
        <v>0</v>
      </c>
      <c r="AR31" s="82">
        <v>225</v>
      </c>
      <c r="AS31" s="82">
        <v>228</v>
      </c>
      <c r="AT31" s="82">
        <v>6000</v>
      </c>
      <c r="AU31" s="82">
        <v>255</v>
      </c>
      <c r="AV31" s="82" t="s">
        <v>301</v>
      </c>
      <c r="AW31" s="82">
        <v>868</v>
      </c>
      <c r="AX31" s="82">
        <v>736</v>
      </c>
      <c r="AY31" s="82">
        <v>0</v>
      </c>
      <c r="AZ31" s="82">
        <v>77</v>
      </c>
      <c r="BA31" s="82">
        <v>0</v>
      </c>
      <c r="BB31" s="82">
        <v>0</v>
      </c>
      <c r="BC31" s="82">
        <v>32</v>
      </c>
      <c r="BD31" s="82">
        <v>23</v>
      </c>
      <c r="BE31" s="82" t="s">
        <v>301</v>
      </c>
      <c r="BF31" s="82">
        <v>3</v>
      </c>
      <c r="BG31" s="82">
        <v>20</v>
      </c>
      <c r="BH31" s="82">
        <v>5221</v>
      </c>
      <c r="BI31" s="82">
        <v>1202</v>
      </c>
      <c r="BJ31" s="82">
        <v>1083</v>
      </c>
      <c r="BK31" s="82">
        <v>0</v>
      </c>
      <c r="BL31" s="82">
        <v>0</v>
      </c>
      <c r="BM31" s="82">
        <v>0</v>
      </c>
      <c r="BN31" s="82">
        <v>0</v>
      </c>
      <c r="BO31" s="82" t="s">
        <v>301</v>
      </c>
      <c r="BP31" s="82" t="s">
        <v>301</v>
      </c>
      <c r="BQ31" s="82">
        <v>0</v>
      </c>
      <c r="BR31" s="82" t="s">
        <v>301</v>
      </c>
      <c r="BS31" s="82">
        <v>10771</v>
      </c>
      <c r="BT31" s="82" t="s">
        <v>301</v>
      </c>
      <c r="BU31" s="82" t="s">
        <v>301</v>
      </c>
    </row>
    <row r="32" spans="1:73" s="24" customFormat="1" ht="12.75" customHeight="1" x14ac:dyDescent="0.2">
      <c r="A32" s="14"/>
      <c r="B32" s="62" t="s">
        <v>156</v>
      </c>
      <c r="C32" s="59"/>
      <c r="D32" s="63">
        <v>4830</v>
      </c>
      <c r="E32" s="63">
        <v>14000</v>
      </c>
      <c r="F32" s="63">
        <v>15</v>
      </c>
      <c r="G32" s="63">
        <v>3</v>
      </c>
      <c r="H32" s="63">
        <v>7</v>
      </c>
      <c r="I32" s="63">
        <v>5</v>
      </c>
      <c r="J32" s="64">
        <v>9.6</v>
      </c>
      <c r="K32" s="64">
        <v>8.0500000000000007</v>
      </c>
      <c r="L32" s="64">
        <v>0.1</v>
      </c>
      <c r="M32" s="64">
        <v>1.4</v>
      </c>
      <c r="N32" s="63">
        <v>6</v>
      </c>
      <c r="O32" s="63">
        <v>1886</v>
      </c>
      <c r="P32" s="63">
        <v>1655</v>
      </c>
      <c r="Q32" s="63">
        <v>130</v>
      </c>
      <c r="R32" s="63">
        <v>29</v>
      </c>
      <c r="S32" s="63">
        <v>0</v>
      </c>
      <c r="T32" s="64">
        <v>982</v>
      </c>
      <c r="U32" s="64">
        <v>209.5</v>
      </c>
      <c r="V32" s="63">
        <v>104067</v>
      </c>
      <c r="W32" s="63">
        <v>2200</v>
      </c>
      <c r="X32" s="63">
        <v>0</v>
      </c>
      <c r="Y32" s="63">
        <v>1745</v>
      </c>
      <c r="Z32" s="63">
        <v>1288816</v>
      </c>
      <c r="AA32" s="63">
        <v>662695</v>
      </c>
      <c r="AB32" s="63">
        <v>626121</v>
      </c>
      <c r="AC32" s="63">
        <v>30754</v>
      </c>
      <c r="AD32" s="63">
        <v>65000</v>
      </c>
      <c r="AE32" s="63">
        <v>81285</v>
      </c>
      <c r="AF32" s="63">
        <v>449082</v>
      </c>
      <c r="AG32" s="63">
        <v>25560</v>
      </c>
      <c r="AH32" s="63">
        <v>768421</v>
      </c>
      <c r="AI32" s="63">
        <v>0</v>
      </c>
      <c r="AJ32" s="63">
        <v>10000</v>
      </c>
      <c r="AK32" s="63">
        <v>2997</v>
      </c>
      <c r="AL32" s="63">
        <v>106392</v>
      </c>
      <c r="AM32" s="63">
        <v>98099</v>
      </c>
      <c r="AN32" s="63">
        <v>0</v>
      </c>
      <c r="AO32" s="63">
        <v>2004</v>
      </c>
      <c r="AP32" s="63">
        <v>0</v>
      </c>
      <c r="AQ32" s="63">
        <v>0</v>
      </c>
      <c r="AR32" s="63">
        <v>6061</v>
      </c>
      <c r="AS32" s="63">
        <v>228</v>
      </c>
      <c r="AT32" s="63">
        <v>18500</v>
      </c>
      <c r="AU32" s="63">
        <v>267</v>
      </c>
      <c r="AV32" s="63">
        <v>190</v>
      </c>
      <c r="AW32" s="63">
        <v>9481</v>
      </c>
      <c r="AX32" s="63">
        <v>5228</v>
      </c>
      <c r="AY32" s="63">
        <v>0</v>
      </c>
      <c r="AZ32" s="63">
        <v>100</v>
      </c>
      <c r="BA32" s="63">
        <v>0</v>
      </c>
      <c r="BB32" s="63">
        <v>0</v>
      </c>
      <c r="BC32" s="63">
        <v>4113</v>
      </c>
      <c r="BD32" s="63">
        <v>40</v>
      </c>
      <c r="BE32" s="63">
        <v>2840</v>
      </c>
      <c r="BF32" s="63">
        <v>11</v>
      </c>
      <c r="BG32" s="63">
        <v>106</v>
      </c>
      <c r="BH32" s="63">
        <v>77262</v>
      </c>
      <c r="BI32" s="63">
        <v>5264</v>
      </c>
      <c r="BJ32" s="63">
        <v>7227</v>
      </c>
      <c r="BK32" s="63">
        <v>0</v>
      </c>
      <c r="BL32" s="63">
        <v>0</v>
      </c>
      <c r="BM32" s="63">
        <v>0</v>
      </c>
      <c r="BN32" s="63">
        <v>0</v>
      </c>
      <c r="BO32" s="63">
        <v>0</v>
      </c>
      <c r="BP32" s="63">
        <v>0</v>
      </c>
      <c r="BQ32" s="63">
        <v>0</v>
      </c>
      <c r="BR32" s="63">
        <v>80</v>
      </c>
      <c r="BS32" s="63">
        <v>10771</v>
      </c>
      <c r="BT32" s="63" t="s">
        <v>301</v>
      </c>
      <c r="BU32" s="63" t="s">
        <v>301</v>
      </c>
    </row>
    <row r="33" spans="1:73" s="24" customFormat="1" ht="12.75" customHeight="1" x14ac:dyDescent="0.2">
      <c r="A33" s="60"/>
      <c r="B33" s="25" t="s">
        <v>150</v>
      </c>
      <c r="C33" s="65">
        <v>4</v>
      </c>
      <c r="D33" s="65">
        <v>4</v>
      </c>
      <c r="E33" s="65">
        <v>4</v>
      </c>
      <c r="F33" s="65">
        <v>4</v>
      </c>
      <c r="G33" s="65">
        <v>4</v>
      </c>
      <c r="H33" s="65">
        <v>4</v>
      </c>
      <c r="I33" s="65">
        <v>4</v>
      </c>
      <c r="J33" s="65">
        <v>4</v>
      </c>
      <c r="K33" s="65">
        <v>4</v>
      </c>
      <c r="L33" s="65">
        <v>4</v>
      </c>
      <c r="M33" s="65">
        <v>4</v>
      </c>
      <c r="N33" s="65">
        <v>4</v>
      </c>
      <c r="O33" s="65">
        <v>4</v>
      </c>
      <c r="P33" s="65">
        <v>4</v>
      </c>
      <c r="Q33" s="65">
        <v>4</v>
      </c>
      <c r="R33" s="65">
        <v>4</v>
      </c>
      <c r="S33" s="65">
        <v>4</v>
      </c>
      <c r="T33" s="65">
        <v>4</v>
      </c>
      <c r="U33" s="65">
        <v>4</v>
      </c>
      <c r="V33" s="65">
        <v>4</v>
      </c>
      <c r="W33" s="65">
        <v>4</v>
      </c>
      <c r="X33" s="65">
        <v>4</v>
      </c>
      <c r="Y33" s="65">
        <v>4</v>
      </c>
      <c r="Z33" s="65">
        <v>4</v>
      </c>
      <c r="AA33" s="65">
        <v>4</v>
      </c>
      <c r="AB33" s="65">
        <v>4</v>
      </c>
      <c r="AC33" s="65">
        <v>4</v>
      </c>
      <c r="AD33" s="65">
        <v>4</v>
      </c>
      <c r="AE33" s="65">
        <v>4</v>
      </c>
      <c r="AF33" s="65">
        <v>4</v>
      </c>
      <c r="AG33" s="65">
        <v>4</v>
      </c>
      <c r="AH33" s="65">
        <v>4</v>
      </c>
      <c r="AI33" s="65">
        <v>4</v>
      </c>
      <c r="AJ33" s="65">
        <v>4</v>
      </c>
      <c r="AK33" s="65">
        <v>4</v>
      </c>
      <c r="AL33" s="65">
        <v>4</v>
      </c>
      <c r="AM33" s="65">
        <v>4</v>
      </c>
      <c r="AN33" s="65">
        <v>4</v>
      </c>
      <c r="AO33" s="65">
        <v>4</v>
      </c>
      <c r="AP33" s="65">
        <v>4</v>
      </c>
      <c r="AQ33" s="65">
        <v>4</v>
      </c>
      <c r="AR33" s="65">
        <v>4</v>
      </c>
      <c r="AS33" s="65">
        <v>4</v>
      </c>
      <c r="AT33" s="65">
        <v>4</v>
      </c>
      <c r="AU33" s="65">
        <v>4</v>
      </c>
      <c r="AV33" s="65">
        <v>4</v>
      </c>
      <c r="AW33" s="65">
        <v>4</v>
      </c>
      <c r="AX33" s="65">
        <v>4</v>
      </c>
      <c r="AY33" s="65">
        <v>4</v>
      </c>
      <c r="AZ33" s="65">
        <v>4</v>
      </c>
      <c r="BA33" s="65">
        <v>4</v>
      </c>
      <c r="BB33" s="65">
        <v>4</v>
      </c>
      <c r="BC33" s="65">
        <v>4</v>
      </c>
      <c r="BD33" s="65">
        <v>4</v>
      </c>
      <c r="BE33" s="65">
        <v>4</v>
      </c>
      <c r="BF33" s="65">
        <v>4</v>
      </c>
      <c r="BG33" s="65">
        <v>4</v>
      </c>
      <c r="BH33" s="65">
        <v>4</v>
      </c>
      <c r="BI33" s="65">
        <v>4</v>
      </c>
      <c r="BJ33" s="65">
        <v>4</v>
      </c>
      <c r="BK33" s="65">
        <v>4</v>
      </c>
      <c r="BL33" s="65">
        <v>4</v>
      </c>
      <c r="BM33" s="65">
        <v>4</v>
      </c>
      <c r="BN33" s="65">
        <v>4</v>
      </c>
      <c r="BO33" s="65">
        <v>4</v>
      </c>
      <c r="BP33" s="65">
        <v>4</v>
      </c>
      <c r="BQ33" s="65">
        <v>4</v>
      </c>
      <c r="BR33" s="65">
        <v>4</v>
      </c>
      <c r="BS33" s="65">
        <v>4</v>
      </c>
      <c r="BT33" s="65">
        <v>4</v>
      </c>
      <c r="BU33" s="65">
        <v>4</v>
      </c>
    </row>
    <row r="34" spans="1:73" s="24" customFormat="1" ht="12.75" customHeight="1" x14ac:dyDescent="0.2">
      <c r="A34" s="60"/>
      <c r="B34" s="25" t="s">
        <v>151</v>
      </c>
      <c r="C34" s="65">
        <v>4</v>
      </c>
      <c r="D34" s="65">
        <v>4</v>
      </c>
      <c r="E34" s="65">
        <v>1</v>
      </c>
      <c r="F34" s="65">
        <v>4</v>
      </c>
      <c r="G34" s="65">
        <v>4</v>
      </c>
      <c r="H34" s="65">
        <v>4</v>
      </c>
      <c r="I34" s="65">
        <v>4</v>
      </c>
      <c r="J34" s="65">
        <v>4</v>
      </c>
      <c r="K34" s="65">
        <v>4</v>
      </c>
      <c r="L34" s="65">
        <v>4</v>
      </c>
      <c r="M34" s="65">
        <v>4</v>
      </c>
      <c r="N34" s="65">
        <v>4</v>
      </c>
      <c r="O34" s="65">
        <v>4</v>
      </c>
      <c r="P34" s="65">
        <v>4</v>
      </c>
      <c r="Q34" s="65">
        <v>4</v>
      </c>
      <c r="R34" s="65">
        <v>4</v>
      </c>
      <c r="S34" s="65">
        <v>4</v>
      </c>
      <c r="T34" s="65">
        <v>4</v>
      </c>
      <c r="U34" s="65">
        <v>4</v>
      </c>
      <c r="V34" s="65">
        <v>4</v>
      </c>
      <c r="W34" s="65">
        <v>3</v>
      </c>
      <c r="X34" s="65">
        <v>4</v>
      </c>
      <c r="Y34" s="65">
        <v>4</v>
      </c>
      <c r="Z34" s="65">
        <v>4</v>
      </c>
      <c r="AA34" s="65">
        <v>3</v>
      </c>
      <c r="AB34" s="65">
        <v>4</v>
      </c>
      <c r="AC34" s="65">
        <v>3</v>
      </c>
      <c r="AD34" s="65">
        <v>1</v>
      </c>
      <c r="AE34" s="65">
        <v>3</v>
      </c>
      <c r="AF34" s="65">
        <v>4</v>
      </c>
      <c r="AG34" s="65">
        <v>2</v>
      </c>
      <c r="AH34" s="65">
        <v>2</v>
      </c>
      <c r="AI34" s="65">
        <v>2</v>
      </c>
      <c r="AJ34" s="65">
        <v>3</v>
      </c>
      <c r="AK34" s="65">
        <v>2</v>
      </c>
      <c r="AL34" s="65">
        <v>4</v>
      </c>
      <c r="AM34" s="65">
        <v>4</v>
      </c>
      <c r="AN34" s="65">
        <v>4</v>
      </c>
      <c r="AO34" s="65">
        <v>4</v>
      </c>
      <c r="AP34" s="65">
        <v>4</v>
      </c>
      <c r="AQ34" s="65">
        <v>4</v>
      </c>
      <c r="AR34" s="65">
        <v>4</v>
      </c>
      <c r="AS34" s="65">
        <v>4</v>
      </c>
      <c r="AT34" s="65">
        <v>4</v>
      </c>
      <c r="AU34" s="65">
        <v>4</v>
      </c>
      <c r="AV34" s="65">
        <v>3</v>
      </c>
      <c r="AW34" s="65">
        <v>4</v>
      </c>
      <c r="AX34" s="65">
        <v>4</v>
      </c>
      <c r="AY34" s="65">
        <v>4</v>
      </c>
      <c r="AZ34" s="65">
        <v>4</v>
      </c>
      <c r="BA34" s="65">
        <v>4</v>
      </c>
      <c r="BB34" s="65">
        <v>4</v>
      </c>
      <c r="BC34" s="65">
        <v>4</v>
      </c>
      <c r="BD34" s="65">
        <v>3</v>
      </c>
      <c r="BE34" s="65">
        <v>2</v>
      </c>
      <c r="BF34" s="65">
        <v>4</v>
      </c>
      <c r="BG34" s="65">
        <v>4</v>
      </c>
      <c r="BH34" s="65">
        <v>4</v>
      </c>
      <c r="BI34" s="65">
        <v>4</v>
      </c>
      <c r="BJ34" s="65">
        <v>4</v>
      </c>
      <c r="BK34" s="65">
        <v>3</v>
      </c>
      <c r="BL34" s="65">
        <v>4</v>
      </c>
      <c r="BM34" s="65">
        <v>3</v>
      </c>
      <c r="BN34" s="65">
        <v>3</v>
      </c>
      <c r="BO34" s="65">
        <v>1</v>
      </c>
      <c r="BP34" s="65">
        <v>2</v>
      </c>
      <c r="BQ34" s="65">
        <v>3</v>
      </c>
      <c r="BR34" s="65">
        <v>1</v>
      </c>
      <c r="BS34" s="65">
        <v>1</v>
      </c>
      <c r="BT34" s="65">
        <v>0</v>
      </c>
      <c r="BU34" s="65">
        <v>0</v>
      </c>
    </row>
    <row r="35" spans="1:73" s="24" customFormat="1" ht="12.75" customHeight="1" x14ac:dyDescent="0.2">
      <c r="A35" s="61"/>
      <c r="B35" s="28" t="s">
        <v>149</v>
      </c>
      <c r="C35" s="86">
        <v>1</v>
      </c>
      <c r="D35" s="86">
        <v>1</v>
      </c>
      <c r="E35" s="86">
        <v>0.25</v>
      </c>
      <c r="F35" s="86">
        <v>1</v>
      </c>
      <c r="G35" s="86">
        <v>1</v>
      </c>
      <c r="H35" s="86">
        <v>1</v>
      </c>
      <c r="I35" s="86">
        <v>1</v>
      </c>
      <c r="J35" s="86">
        <v>1</v>
      </c>
      <c r="K35" s="86">
        <v>1</v>
      </c>
      <c r="L35" s="86">
        <v>1</v>
      </c>
      <c r="M35" s="86">
        <v>1</v>
      </c>
      <c r="N35" s="86">
        <v>1</v>
      </c>
      <c r="O35" s="86">
        <v>1</v>
      </c>
      <c r="P35" s="86">
        <v>1</v>
      </c>
      <c r="Q35" s="86">
        <v>1</v>
      </c>
      <c r="R35" s="86">
        <v>1</v>
      </c>
      <c r="S35" s="86">
        <v>1</v>
      </c>
      <c r="T35" s="86">
        <v>1</v>
      </c>
      <c r="U35" s="86">
        <v>1</v>
      </c>
      <c r="V35" s="86">
        <v>1</v>
      </c>
      <c r="W35" s="86">
        <v>0.75</v>
      </c>
      <c r="X35" s="86">
        <v>1</v>
      </c>
      <c r="Y35" s="86">
        <v>1</v>
      </c>
      <c r="Z35" s="86">
        <v>1</v>
      </c>
      <c r="AA35" s="86">
        <v>0.75</v>
      </c>
      <c r="AB35" s="86">
        <v>1</v>
      </c>
      <c r="AC35" s="86">
        <v>0.75</v>
      </c>
      <c r="AD35" s="86">
        <v>0.25</v>
      </c>
      <c r="AE35" s="86">
        <v>0.75</v>
      </c>
      <c r="AF35" s="86">
        <v>1</v>
      </c>
      <c r="AG35" s="86">
        <v>0.5</v>
      </c>
      <c r="AH35" s="86">
        <v>0.5</v>
      </c>
      <c r="AI35" s="86">
        <v>0.5</v>
      </c>
      <c r="AJ35" s="86">
        <v>0.75</v>
      </c>
      <c r="AK35" s="86">
        <v>0.5</v>
      </c>
      <c r="AL35" s="86">
        <v>1</v>
      </c>
      <c r="AM35" s="86">
        <v>1</v>
      </c>
      <c r="AN35" s="86">
        <v>1</v>
      </c>
      <c r="AO35" s="86">
        <v>1</v>
      </c>
      <c r="AP35" s="86">
        <v>1</v>
      </c>
      <c r="AQ35" s="86">
        <v>1</v>
      </c>
      <c r="AR35" s="86">
        <v>1</v>
      </c>
      <c r="AS35" s="86">
        <v>1</v>
      </c>
      <c r="AT35" s="86">
        <v>1</v>
      </c>
      <c r="AU35" s="86">
        <v>1</v>
      </c>
      <c r="AV35" s="86">
        <v>0.75</v>
      </c>
      <c r="AW35" s="86">
        <v>1</v>
      </c>
      <c r="AX35" s="86">
        <v>1</v>
      </c>
      <c r="AY35" s="86">
        <v>1</v>
      </c>
      <c r="AZ35" s="86">
        <v>1</v>
      </c>
      <c r="BA35" s="86">
        <v>1</v>
      </c>
      <c r="BB35" s="86">
        <v>1</v>
      </c>
      <c r="BC35" s="86">
        <v>1</v>
      </c>
      <c r="BD35" s="86">
        <v>0.75</v>
      </c>
      <c r="BE35" s="86">
        <v>0.5</v>
      </c>
      <c r="BF35" s="86">
        <v>1</v>
      </c>
      <c r="BG35" s="86">
        <v>1</v>
      </c>
      <c r="BH35" s="86">
        <v>1</v>
      </c>
      <c r="BI35" s="86">
        <v>1</v>
      </c>
      <c r="BJ35" s="86">
        <v>1</v>
      </c>
      <c r="BK35" s="86">
        <v>0.75</v>
      </c>
      <c r="BL35" s="86">
        <v>1</v>
      </c>
      <c r="BM35" s="86">
        <v>0.75</v>
      </c>
      <c r="BN35" s="86">
        <v>0.75</v>
      </c>
      <c r="BO35" s="86">
        <v>0.25</v>
      </c>
      <c r="BP35" s="86">
        <v>0.5</v>
      </c>
      <c r="BQ35" s="86">
        <v>0.75</v>
      </c>
      <c r="BR35" s="86">
        <v>0.25</v>
      </c>
      <c r="BS35" s="86">
        <v>0.25</v>
      </c>
      <c r="BT35" s="86">
        <v>0</v>
      </c>
      <c r="BU35" s="86">
        <v>0</v>
      </c>
    </row>
    <row r="36" spans="1:73" s="24" customFormat="1" ht="12.75" customHeight="1" x14ac:dyDescent="0.2">
      <c r="A36" s="69" t="s">
        <v>316</v>
      </c>
      <c r="B36" s="58" t="s">
        <v>180</v>
      </c>
      <c r="C36" s="53"/>
      <c r="D36" s="33">
        <v>1638</v>
      </c>
      <c r="E36" s="33" t="s">
        <v>301</v>
      </c>
      <c r="F36" s="33">
        <v>3</v>
      </c>
      <c r="G36" s="33">
        <v>0</v>
      </c>
      <c r="H36" s="33">
        <v>2</v>
      </c>
      <c r="I36" s="33">
        <v>1</v>
      </c>
      <c r="J36" s="34">
        <v>1.9</v>
      </c>
      <c r="K36" s="35">
        <v>1.9</v>
      </c>
      <c r="L36" s="35">
        <v>0</v>
      </c>
      <c r="M36" s="35">
        <v>0</v>
      </c>
      <c r="N36" s="36">
        <v>1</v>
      </c>
      <c r="O36" s="36">
        <v>345</v>
      </c>
      <c r="P36" s="36">
        <v>275</v>
      </c>
      <c r="Q36" s="36">
        <v>21</v>
      </c>
      <c r="R36" s="36">
        <v>4</v>
      </c>
      <c r="S36" s="36">
        <v>0</v>
      </c>
      <c r="T36" s="35">
        <v>280</v>
      </c>
      <c r="U36" s="35">
        <v>51</v>
      </c>
      <c r="V36" s="36">
        <v>22494</v>
      </c>
      <c r="W36" s="36">
        <v>1318</v>
      </c>
      <c r="X36" s="36">
        <v>0</v>
      </c>
      <c r="Y36" s="36">
        <v>7061</v>
      </c>
      <c r="Z36" s="36">
        <v>515681</v>
      </c>
      <c r="AA36" s="36">
        <v>203651</v>
      </c>
      <c r="AB36" s="36">
        <v>312030</v>
      </c>
      <c r="AC36" s="36">
        <v>2288</v>
      </c>
      <c r="AD36" s="36">
        <v>106927</v>
      </c>
      <c r="AE36" s="36">
        <v>56018</v>
      </c>
      <c r="AF36" s="36">
        <v>146797</v>
      </c>
      <c r="AG36" s="36">
        <v>2357</v>
      </c>
      <c r="AH36" s="36">
        <v>508811</v>
      </c>
      <c r="AI36" s="36">
        <v>0</v>
      </c>
      <c r="AJ36" s="36">
        <v>0</v>
      </c>
      <c r="AK36" s="36">
        <v>3435</v>
      </c>
      <c r="AL36" s="36">
        <v>32973</v>
      </c>
      <c r="AM36" s="36">
        <v>30211</v>
      </c>
      <c r="AN36" s="36">
        <v>0</v>
      </c>
      <c r="AO36" s="36">
        <v>31</v>
      </c>
      <c r="AP36" s="36">
        <v>0</v>
      </c>
      <c r="AQ36" s="36">
        <v>0</v>
      </c>
      <c r="AR36" s="36">
        <v>631</v>
      </c>
      <c r="AS36" s="36">
        <v>2100</v>
      </c>
      <c r="AT36" s="36">
        <v>6000</v>
      </c>
      <c r="AU36" s="36">
        <v>0</v>
      </c>
      <c r="AV36" s="36">
        <v>73</v>
      </c>
      <c r="AW36" s="36">
        <v>4154</v>
      </c>
      <c r="AX36" s="36">
        <v>4033</v>
      </c>
      <c r="AY36" s="36">
        <v>0</v>
      </c>
      <c r="AZ36" s="36">
        <v>0</v>
      </c>
      <c r="BA36" s="36">
        <v>0</v>
      </c>
      <c r="BB36" s="36">
        <v>0</v>
      </c>
      <c r="BC36" s="36">
        <v>71</v>
      </c>
      <c r="BD36" s="36">
        <v>50</v>
      </c>
      <c r="BE36" s="36">
        <v>4583</v>
      </c>
      <c r="BF36" s="36">
        <v>2</v>
      </c>
      <c r="BG36" s="36">
        <v>3</v>
      </c>
      <c r="BH36" s="36">
        <v>16299</v>
      </c>
      <c r="BI36" s="36" t="s">
        <v>301</v>
      </c>
      <c r="BJ36" s="36" t="s">
        <v>301</v>
      </c>
      <c r="BK36" s="36" t="s">
        <v>301</v>
      </c>
      <c r="BL36" s="36">
        <v>0</v>
      </c>
      <c r="BM36" s="36">
        <v>0</v>
      </c>
      <c r="BN36" s="36">
        <v>0</v>
      </c>
      <c r="BO36" s="36">
        <v>0</v>
      </c>
      <c r="BP36" s="36">
        <v>0</v>
      </c>
      <c r="BQ36" s="36">
        <v>0</v>
      </c>
      <c r="BR36" s="36" t="s">
        <v>301</v>
      </c>
      <c r="BS36" s="36" t="s">
        <v>301</v>
      </c>
      <c r="BT36" s="36" t="s">
        <v>301</v>
      </c>
      <c r="BU36" s="36" t="s">
        <v>301</v>
      </c>
    </row>
    <row r="37" spans="1:73" s="24" customFormat="1" ht="12.75" customHeight="1" x14ac:dyDescent="0.2">
      <c r="A37" s="69" t="s">
        <v>317</v>
      </c>
      <c r="B37" s="52" t="s">
        <v>181</v>
      </c>
      <c r="C37" s="53"/>
      <c r="D37" s="79">
        <v>1180</v>
      </c>
      <c r="E37" s="79" t="s">
        <v>301</v>
      </c>
      <c r="F37" s="79">
        <v>5</v>
      </c>
      <c r="G37" s="79">
        <v>0</v>
      </c>
      <c r="H37" s="79">
        <v>3</v>
      </c>
      <c r="I37" s="79">
        <v>2</v>
      </c>
      <c r="J37" s="80">
        <v>1.9</v>
      </c>
      <c r="K37" s="81">
        <v>1.9</v>
      </c>
      <c r="L37" s="81">
        <v>0</v>
      </c>
      <c r="M37" s="81">
        <v>0</v>
      </c>
      <c r="N37" s="82">
        <v>1</v>
      </c>
      <c r="O37" s="82">
        <v>200</v>
      </c>
      <c r="P37" s="82">
        <v>175</v>
      </c>
      <c r="Q37" s="82">
        <v>16</v>
      </c>
      <c r="R37" s="82">
        <v>2</v>
      </c>
      <c r="S37" s="82">
        <v>0</v>
      </c>
      <c r="T37" s="81">
        <v>230</v>
      </c>
      <c r="U37" s="81">
        <v>30</v>
      </c>
      <c r="V37" s="82">
        <v>16662</v>
      </c>
      <c r="W37" s="82">
        <v>1158</v>
      </c>
      <c r="X37" s="82">
        <v>0</v>
      </c>
      <c r="Y37" s="82">
        <v>1200</v>
      </c>
      <c r="Z37" s="82">
        <v>290071</v>
      </c>
      <c r="AA37" s="82">
        <v>189902</v>
      </c>
      <c r="AB37" s="82">
        <v>100169</v>
      </c>
      <c r="AC37" s="82">
        <v>0</v>
      </c>
      <c r="AD37" s="82">
        <v>27524</v>
      </c>
      <c r="AE37" s="82">
        <v>19183</v>
      </c>
      <c r="AF37" s="82">
        <v>53462</v>
      </c>
      <c r="AG37" s="82" t="s">
        <v>301</v>
      </c>
      <c r="AH37" s="82">
        <v>290071</v>
      </c>
      <c r="AI37" s="82">
        <v>0</v>
      </c>
      <c r="AJ37" s="82">
        <v>0</v>
      </c>
      <c r="AK37" s="82">
        <v>11525</v>
      </c>
      <c r="AL37" s="82">
        <v>17822</v>
      </c>
      <c r="AM37" s="82">
        <v>17772</v>
      </c>
      <c r="AN37" s="82">
        <v>0</v>
      </c>
      <c r="AO37" s="82">
        <v>0</v>
      </c>
      <c r="AP37" s="82">
        <v>0</v>
      </c>
      <c r="AQ37" s="82">
        <v>0</v>
      </c>
      <c r="AR37" s="82">
        <v>50</v>
      </c>
      <c r="AS37" s="82">
        <v>0</v>
      </c>
      <c r="AT37" s="82">
        <v>6000</v>
      </c>
      <c r="AU37" s="82">
        <v>0</v>
      </c>
      <c r="AV37" s="82">
        <v>72</v>
      </c>
      <c r="AW37" s="82">
        <v>2396</v>
      </c>
      <c r="AX37" s="82">
        <v>2376</v>
      </c>
      <c r="AY37" s="82">
        <v>0</v>
      </c>
      <c r="AZ37" s="82">
        <v>0</v>
      </c>
      <c r="BA37" s="82">
        <v>0</v>
      </c>
      <c r="BB37" s="82">
        <v>0</v>
      </c>
      <c r="BC37" s="82">
        <v>20</v>
      </c>
      <c r="BD37" s="82">
        <v>0</v>
      </c>
      <c r="BE37" s="82">
        <v>50</v>
      </c>
      <c r="BF37" s="82">
        <v>12</v>
      </c>
      <c r="BG37" s="82">
        <v>25</v>
      </c>
      <c r="BH37" s="82">
        <v>16148</v>
      </c>
      <c r="BI37" s="82">
        <v>0</v>
      </c>
      <c r="BJ37" s="82">
        <v>0</v>
      </c>
      <c r="BK37" s="82">
        <v>0</v>
      </c>
      <c r="BL37" s="82">
        <v>0</v>
      </c>
      <c r="BM37" s="82">
        <v>0</v>
      </c>
      <c r="BN37" s="82">
        <v>0</v>
      </c>
      <c r="BO37" s="82">
        <v>0</v>
      </c>
      <c r="BP37" s="82">
        <v>0</v>
      </c>
      <c r="BQ37" s="82">
        <v>0</v>
      </c>
      <c r="BR37" s="82">
        <v>120</v>
      </c>
      <c r="BS37" s="82" t="s">
        <v>301</v>
      </c>
      <c r="BT37" s="82" t="s">
        <v>301</v>
      </c>
      <c r="BU37" s="82" t="s">
        <v>301</v>
      </c>
    </row>
    <row r="38" spans="1:73" s="24" customFormat="1" ht="12.75" customHeight="1" x14ac:dyDescent="0.2">
      <c r="A38" s="51" t="s">
        <v>318</v>
      </c>
      <c r="B38" s="52" t="s">
        <v>182</v>
      </c>
      <c r="C38" s="53"/>
      <c r="D38" s="79">
        <v>2170</v>
      </c>
      <c r="E38" s="79" t="s">
        <v>301</v>
      </c>
      <c r="F38" s="79">
        <v>4</v>
      </c>
      <c r="G38" s="79">
        <v>0</v>
      </c>
      <c r="H38" s="79">
        <v>2</v>
      </c>
      <c r="I38" s="79">
        <v>2</v>
      </c>
      <c r="J38" s="80">
        <v>1.7</v>
      </c>
      <c r="K38" s="81">
        <v>1.7</v>
      </c>
      <c r="L38" s="81">
        <v>0</v>
      </c>
      <c r="M38" s="81">
        <v>0</v>
      </c>
      <c r="N38" s="82">
        <v>1</v>
      </c>
      <c r="O38" s="82">
        <v>132</v>
      </c>
      <c r="P38" s="82">
        <v>122</v>
      </c>
      <c r="Q38" s="82">
        <v>16</v>
      </c>
      <c r="R38" s="82">
        <v>15</v>
      </c>
      <c r="S38" s="82">
        <v>0</v>
      </c>
      <c r="T38" s="81">
        <v>262</v>
      </c>
      <c r="U38" s="81">
        <v>52</v>
      </c>
      <c r="V38" s="82">
        <v>10753</v>
      </c>
      <c r="W38" s="82">
        <v>2986</v>
      </c>
      <c r="X38" s="82">
        <v>0</v>
      </c>
      <c r="Y38" s="82">
        <v>0</v>
      </c>
      <c r="Z38" s="82">
        <v>416605</v>
      </c>
      <c r="AA38" s="82">
        <v>193506</v>
      </c>
      <c r="AB38" s="82">
        <v>223099</v>
      </c>
      <c r="AC38" s="82">
        <v>2611</v>
      </c>
      <c r="AD38" s="82">
        <v>113892</v>
      </c>
      <c r="AE38" s="82">
        <v>37710</v>
      </c>
      <c r="AF38" s="82">
        <v>68886</v>
      </c>
      <c r="AG38" s="82">
        <v>4380</v>
      </c>
      <c r="AH38" s="82">
        <v>410873</v>
      </c>
      <c r="AI38" s="82">
        <v>0</v>
      </c>
      <c r="AJ38" s="82">
        <v>0</v>
      </c>
      <c r="AK38" s="82">
        <v>5732</v>
      </c>
      <c r="AL38" s="82">
        <v>14049</v>
      </c>
      <c r="AM38" s="82">
        <v>13547</v>
      </c>
      <c r="AN38" s="82">
        <v>0</v>
      </c>
      <c r="AO38" s="82">
        <v>0</v>
      </c>
      <c r="AP38" s="82">
        <v>0</v>
      </c>
      <c r="AQ38" s="82">
        <v>0</v>
      </c>
      <c r="AR38" s="82">
        <v>502</v>
      </c>
      <c r="AS38" s="82">
        <v>0</v>
      </c>
      <c r="AT38" s="82">
        <v>6000</v>
      </c>
      <c r="AU38" s="82">
        <v>24</v>
      </c>
      <c r="AV38" s="82">
        <v>72</v>
      </c>
      <c r="AW38" s="82">
        <v>2645</v>
      </c>
      <c r="AX38" s="82">
        <v>2533</v>
      </c>
      <c r="AY38" s="82">
        <v>0</v>
      </c>
      <c r="AZ38" s="82">
        <v>0</v>
      </c>
      <c r="BA38" s="82">
        <v>0</v>
      </c>
      <c r="BB38" s="82">
        <v>0</v>
      </c>
      <c r="BC38" s="82">
        <v>112</v>
      </c>
      <c r="BD38" s="82">
        <v>0</v>
      </c>
      <c r="BE38" s="82">
        <v>100</v>
      </c>
      <c r="BF38" s="82">
        <v>1</v>
      </c>
      <c r="BG38" s="82">
        <v>55</v>
      </c>
      <c r="BH38" s="82">
        <v>20864</v>
      </c>
      <c r="BI38" s="82">
        <v>63</v>
      </c>
      <c r="BJ38" s="82">
        <v>315</v>
      </c>
      <c r="BK38" s="82">
        <v>0</v>
      </c>
      <c r="BL38" s="82">
        <v>0</v>
      </c>
      <c r="BM38" s="82">
        <v>0</v>
      </c>
      <c r="BN38" s="82">
        <v>0</v>
      </c>
      <c r="BO38" s="82">
        <v>0</v>
      </c>
      <c r="BP38" s="82">
        <v>0</v>
      </c>
      <c r="BQ38" s="82" t="s">
        <v>301</v>
      </c>
      <c r="BR38" s="82" t="s">
        <v>301</v>
      </c>
      <c r="BS38" s="82" t="s">
        <v>301</v>
      </c>
      <c r="BT38" s="82" t="s">
        <v>301</v>
      </c>
      <c r="BU38" s="82" t="s">
        <v>301</v>
      </c>
    </row>
    <row r="39" spans="1:73" s="24" customFormat="1" ht="12.75" customHeight="1" x14ac:dyDescent="0.2">
      <c r="A39" s="51" t="s">
        <v>319</v>
      </c>
      <c r="B39" s="52" t="s">
        <v>183</v>
      </c>
      <c r="C39" s="53"/>
      <c r="D39" s="79">
        <v>2211</v>
      </c>
      <c r="E39" s="79" t="s">
        <v>301</v>
      </c>
      <c r="F39" s="79">
        <v>14</v>
      </c>
      <c r="G39" s="79">
        <v>1</v>
      </c>
      <c r="H39" s="79">
        <v>5</v>
      </c>
      <c r="I39" s="79">
        <v>8</v>
      </c>
      <c r="J39" s="80">
        <v>5.2</v>
      </c>
      <c r="K39" s="81">
        <v>5</v>
      </c>
      <c r="L39" s="81">
        <v>0.2</v>
      </c>
      <c r="M39" s="81">
        <v>0</v>
      </c>
      <c r="N39" s="82">
        <v>1</v>
      </c>
      <c r="O39" s="82">
        <v>405</v>
      </c>
      <c r="P39" s="82">
        <v>304</v>
      </c>
      <c r="Q39" s="82">
        <v>40</v>
      </c>
      <c r="R39" s="82">
        <v>13</v>
      </c>
      <c r="S39" s="82">
        <v>8</v>
      </c>
      <c r="T39" s="81">
        <v>226</v>
      </c>
      <c r="U39" s="81">
        <v>50</v>
      </c>
      <c r="V39" s="82">
        <v>49910</v>
      </c>
      <c r="W39" s="82">
        <v>274</v>
      </c>
      <c r="X39" s="82">
        <v>0</v>
      </c>
      <c r="Y39" s="82">
        <v>17381</v>
      </c>
      <c r="Z39" s="82">
        <v>866262</v>
      </c>
      <c r="AA39" s="82">
        <v>505758</v>
      </c>
      <c r="AB39" s="82">
        <v>360504</v>
      </c>
      <c r="AC39" s="82">
        <v>33932</v>
      </c>
      <c r="AD39" s="82">
        <v>67713</v>
      </c>
      <c r="AE39" s="82">
        <v>116599</v>
      </c>
      <c r="AF39" s="82">
        <v>142260</v>
      </c>
      <c r="AG39" s="82" t="s">
        <v>301</v>
      </c>
      <c r="AH39" s="82">
        <v>739673</v>
      </c>
      <c r="AI39" s="82">
        <v>115000</v>
      </c>
      <c r="AJ39" s="82">
        <v>0</v>
      </c>
      <c r="AK39" s="82">
        <v>11589</v>
      </c>
      <c r="AL39" s="82">
        <v>70638</v>
      </c>
      <c r="AM39" s="82">
        <v>53407</v>
      </c>
      <c r="AN39" s="82">
        <v>50</v>
      </c>
      <c r="AO39" s="82">
        <v>0</v>
      </c>
      <c r="AP39" s="82">
        <v>0</v>
      </c>
      <c r="AQ39" s="82">
        <v>0</v>
      </c>
      <c r="AR39" s="82">
        <v>17181</v>
      </c>
      <c r="AS39" s="82" t="s">
        <v>301</v>
      </c>
      <c r="AT39" s="82">
        <v>6000</v>
      </c>
      <c r="AU39" s="82" t="s">
        <v>301</v>
      </c>
      <c r="AV39" s="82">
        <v>72</v>
      </c>
      <c r="AW39" s="82">
        <v>5952</v>
      </c>
      <c r="AX39" s="82">
        <v>3895</v>
      </c>
      <c r="AY39" s="82">
        <v>30</v>
      </c>
      <c r="AZ39" s="82">
        <v>0</v>
      </c>
      <c r="BA39" s="82">
        <v>0</v>
      </c>
      <c r="BB39" s="82">
        <v>0</v>
      </c>
      <c r="BC39" s="82">
        <v>2027</v>
      </c>
      <c r="BD39" s="82" t="s">
        <v>301</v>
      </c>
      <c r="BE39" s="82">
        <v>300</v>
      </c>
      <c r="BF39" s="82">
        <v>2</v>
      </c>
      <c r="BG39" s="82">
        <v>32</v>
      </c>
      <c r="BH39" s="82">
        <v>52881</v>
      </c>
      <c r="BI39" s="82">
        <v>20</v>
      </c>
      <c r="BJ39" s="82">
        <v>0</v>
      </c>
      <c r="BK39" s="82">
        <v>0</v>
      </c>
      <c r="BL39" s="82">
        <v>20</v>
      </c>
      <c r="BM39" s="82">
        <v>20</v>
      </c>
      <c r="BN39" s="82">
        <v>0</v>
      </c>
      <c r="BO39" s="82">
        <v>0</v>
      </c>
      <c r="BP39" s="82">
        <v>0</v>
      </c>
      <c r="BQ39" s="82">
        <v>30</v>
      </c>
      <c r="BR39" s="82">
        <v>350</v>
      </c>
      <c r="BS39" s="82">
        <v>9659</v>
      </c>
      <c r="BT39" s="82" t="s">
        <v>301</v>
      </c>
      <c r="BU39" s="82" t="s">
        <v>301</v>
      </c>
    </row>
    <row r="40" spans="1:73" s="24" customFormat="1" ht="12.75" customHeight="1" x14ac:dyDescent="0.2">
      <c r="A40" s="14"/>
      <c r="B40" s="62" t="s">
        <v>157</v>
      </c>
      <c r="C40" s="59"/>
      <c r="D40" s="63">
        <v>7199</v>
      </c>
      <c r="E40" s="63" t="s">
        <v>357</v>
      </c>
      <c r="F40" s="63">
        <v>26</v>
      </c>
      <c r="G40" s="63">
        <v>1</v>
      </c>
      <c r="H40" s="63">
        <v>12</v>
      </c>
      <c r="I40" s="63">
        <v>13</v>
      </c>
      <c r="J40" s="64">
        <v>10.7</v>
      </c>
      <c r="K40" s="64">
        <v>10.5</v>
      </c>
      <c r="L40" s="64">
        <v>0.2</v>
      </c>
      <c r="M40" s="64">
        <v>0</v>
      </c>
      <c r="N40" s="63">
        <v>4</v>
      </c>
      <c r="O40" s="63">
        <v>1082</v>
      </c>
      <c r="P40" s="63">
        <v>876</v>
      </c>
      <c r="Q40" s="63">
        <v>93</v>
      </c>
      <c r="R40" s="63">
        <v>34</v>
      </c>
      <c r="S40" s="63">
        <v>8</v>
      </c>
      <c r="T40" s="64">
        <v>998</v>
      </c>
      <c r="U40" s="64">
        <v>183</v>
      </c>
      <c r="V40" s="63">
        <v>99819</v>
      </c>
      <c r="W40" s="63">
        <v>5736</v>
      </c>
      <c r="X40" s="63">
        <v>0</v>
      </c>
      <c r="Y40" s="63">
        <v>25642</v>
      </c>
      <c r="Z40" s="63">
        <v>2088619</v>
      </c>
      <c r="AA40" s="63">
        <v>1092817</v>
      </c>
      <c r="AB40" s="63">
        <v>995802</v>
      </c>
      <c r="AC40" s="63">
        <v>38831</v>
      </c>
      <c r="AD40" s="63">
        <v>316056</v>
      </c>
      <c r="AE40" s="63">
        <v>229510</v>
      </c>
      <c r="AF40" s="63">
        <v>411405</v>
      </c>
      <c r="AG40" s="63">
        <v>6737</v>
      </c>
      <c r="AH40" s="63">
        <v>1949428</v>
      </c>
      <c r="AI40" s="63">
        <v>115000</v>
      </c>
      <c r="AJ40" s="63">
        <v>0</v>
      </c>
      <c r="AK40" s="63">
        <v>32281</v>
      </c>
      <c r="AL40" s="63">
        <v>135482</v>
      </c>
      <c r="AM40" s="63">
        <v>114937</v>
      </c>
      <c r="AN40" s="63">
        <v>50</v>
      </c>
      <c r="AO40" s="63">
        <v>31</v>
      </c>
      <c r="AP40" s="63">
        <v>0</v>
      </c>
      <c r="AQ40" s="63">
        <v>0</v>
      </c>
      <c r="AR40" s="63">
        <v>18364</v>
      </c>
      <c r="AS40" s="63">
        <v>2100</v>
      </c>
      <c r="AT40" s="63">
        <v>24000</v>
      </c>
      <c r="AU40" s="63">
        <v>24</v>
      </c>
      <c r="AV40" s="63">
        <v>289</v>
      </c>
      <c r="AW40" s="63">
        <v>15147</v>
      </c>
      <c r="AX40" s="63">
        <v>12837</v>
      </c>
      <c r="AY40" s="63">
        <v>30</v>
      </c>
      <c r="AZ40" s="63">
        <v>0</v>
      </c>
      <c r="BA40" s="63">
        <v>0</v>
      </c>
      <c r="BB40" s="63">
        <v>0</v>
      </c>
      <c r="BC40" s="63">
        <v>2230</v>
      </c>
      <c r="BD40" s="63">
        <v>50</v>
      </c>
      <c r="BE40" s="63">
        <v>5033</v>
      </c>
      <c r="BF40" s="63">
        <v>17</v>
      </c>
      <c r="BG40" s="63">
        <v>115</v>
      </c>
      <c r="BH40" s="63">
        <v>106192</v>
      </c>
      <c r="BI40" s="63">
        <v>83</v>
      </c>
      <c r="BJ40" s="63">
        <v>315</v>
      </c>
      <c r="BK40" s="63">
        <v>0</v>
      </c>
      <c r="BL40" s="63">
        <v>20</v>
      </c>
      <c r="BM40" s="63">
        <v>20</v>
      </c>
      <c r="BN40" s="63">
        <v>0</v>
      </c>
      <c r="BO40" s="63">
        <v>0</v>
      </c>
      <c r="BP40" s="63">
        <v>0</v>
      </c>
      <c r="BQ40" s="63">
        <v>30</v>
      </c>
      <c r="BR40" s="63">
        <v>470</v>
      </c>
      <c r="BS40" s="63">
        <v>9659</v>
      </c>
      <c r="BT40" s="63" t="s">
        <v>357</v>
      </c>
      <c r="BU40" s="63" t="s">
        <v>357</v>
      </c>
    </row>
    <row r="41" spans="1:73" s="24" customFormat="1" ht="12.75" customHeight="1" x14ac:dyDescent="0.2">
      <c r="A41" s="60"/>
      <c r="B41" s="25" t="s">
        <v>150</v>
      </c>
      <c r="C41" s="65">
        <v>4</v>
      </c>
      <c r="D41" s="65">
        <v>4</v>
      </c>
      <c r="E41" s="65">
        <v>4</v>
      </c>
      <c r="F41" s="65">
        <v>4</v>
      </c>
      <c r="G41" s="65">
        <v>4</v>
      </c>
      <c r="H41" s="65">
        <v>4</v>
      </c>
      <c r="I41" s="65">
        <v>4</v>
      </c>
      <c r="J41" s="65">
        <v>4</v>
      </c>
      <c r="K41" s="65">
        <v>4</v>
      </c>
      <c r="L41" s="65">
        <v>4</v>
      </c>
      <c r="M41" s="65">
        <v>4</v>
      </c>
      <c r="N41" s="65">
        <v>4</v>
      </c>
      <c r="O41" s="65">
        <v>4</v>
      </c>
      <c r="P41" s="65">
        <v>4</v>
      </c>
      <c r="Q41" s="65">
        <v>4</v>
      </c>
      <c r="R41" s="65">
        <v>4</v>
      </c>
      <c r="S41" s="65">
        <v>4</v>
      </c>
      <c r="T41" s="65">
        <v>4</v>
      </c>
      <c r="U41" s="65">
        <v>4</v>
      </c>
      <c r="V41" s="65">
        <v>4</v>
      </c>
      <c r="W41" s="65">
        <v>4</v>
      </c>
      <c r="X41" s="65">
        <v>4</v>
      </c>
      <c r="Y41" s="65">
        <v>4</v>
      </c>
      <c r="Z41" s="65">
        <v>4</v>
      </c>
      <c r="AA41" s="65">
        <v>4</v>
      </c>
      <c r="AB41" s="65">
        <v>4</v>
      </c>
      <c r="AC41" s="65">
        <v>4</v>
      </c>
      <c r="AD41" s="65">
        <v>4</v>
      </c>
      <c r="AE41" s="65">
        <v>4</v>
      </c>
      <c r="AF41" s="65">
        <v>4</v>
      </c>
      <c r="AG41" s="65">
        <v>4</v>
      </c>
      <c r="AH41" s="65">
        <v>4</v>
      </c>
      <c r="AI41" s="65">
        <v>4</v>
      </c>
      <c r="AJ41" s="65">
        <v>4</v>
      </c>
      <c r="AK41" s="65">
        <v>4</v>
      </c>
      <c r="AL41" s="65">
        <v>4</v>
      </c>
      <c r="AM41" s="65">
        <v>4</v>
      </c>
      <c r="AN41" s="65">
        <v>4</v>
      </c>
      <c r="AO41" s="65">
        <v>4</v>
      </c>
      <c r="AP41" s="65">
        <v>4</v>
      </c>
      <c r="AQ41" s="65">
        <v>4</v>
      </c>
      <c r="AR41" s="65">
        <v>4</v>
      </c>
      <c r="AS41" s="65">
        <v>4</v>
      </c>
      <c r="AT41" s="65">
        <v>4</v>
      </c>
      <c r="AU41" s="65">
        <v>4</v>
      </c>
      <c r="AV41" s="65">
        <v>4</v>
      </c>
      <c r="AW41" s="65">
        <v>4</v>
      </c>
      <c r="AX41" s="65">
        <v>4</v>
      </c>
      <c r="AY41" s="65">
        <v>4</v>
      </c>
      <c r="AZ41" s="65">
        <v>4</v>
      </c>
      <c r="BA41" s="65">
        <v>4</v>
      </c>
      <c r="BB41" s="65">
        <v>4</v>
      </c>
      <c r="BC41" s="65">
        <v>4</v>
      </c>
      <c r="BD41" s="65">
        <v>4</v>
      </c>
      <c r="BE41" s="65">
        <v>4</v>
      </c>
      <c r="BF41" s="65">
        <v>4</v>
      </c>
      <c r="BG41" s="65">
        <v>4</v>
      </c>
      <c r="BH41" s="65">
        <v>4</v>
      </c>
      <c r="BI41" s="65">
        <v>4</v>
      </c>
      <c r="BJ41" s="65">
        <v>4</v>
      </c>
      <c r="BK41" s="65">
        <v>4</v>
      </c>
      <c r="BL41" s="65">
        <v>4</v>
      </c>
      <c r="BM41" s="65">
        <v>4</v>
      </c>
      <c r="BN41" s="65">
        <v>4</v>
      </c>
      <c r="BO41" s="65">
        <v>4</v>
      </c>
      <c r="BP41" s="65">
        <v>4</v>
      </c>
      <c r="BQ41" s="65">
        <v>4</v>
      </c>
      <c r="BR41" s="65">
        <v>4</v>
      </c>
      <c r="BS41" s="65">
        <v>4</v>
      </c>
      <c r="BT41" s="65">
        <v>4</v>
      </c>
      <c r="BU41" s="65">
        <v>4</v>
      </c>
    </row>
    <row r="42" spans="1:73" s="24" customFormat="1" ht="12.75" customHeight="1" x14ac:dyDescent="0.2">
      <c r="A42" s="60"/>
      <c r="B42" s="25" t="s">
        <v>151</v>
      </c>
      <c r="C42" s="65">
        <v>4</v>
      </c>
      <c r="D42" s="65">
        <v>4</v>
      </c>
      <c r="E42" s="65">
        <v>0</v>
      </c>
      <c r="F42" s="65">
        <v>4</v>
      </c>
      <c r="G42" s="65">
        <v>4</v>
      </c>
      <c r="H42" s="65">
        <v>4</v>
      </c>
      <c r="I42" s="65">
        <v>4</v>
      </c>
      <c r="J42" s="65">
        <v>4</v>
      </c>
      <c r="K42" s="65">
        <v>4</v>
      </c>
      <c r="L42" s="65">
        <v>4</v>
      </c>
      <c r="M42" s="65">
        <v>4</v>
      </c>
      <c r="N42" s="65">
        <v>4</v>
      </c>
      <c r="O42" s="65">
        <v>4</v>
      </c>
      <c r="P42" s="65">
        <v>4</v>
      </c>
      <c r="Q42" s="65">
        <v>4</v>
      </c>
      <c r="R42" s="65">
        <v>4</v>
      </c>
      <c r="S42" s="65">
        <v>4</v>
      </c>
      <c r="T42" s="65">
        <v>4</v>
      </c>
      <c r="U42" s="65">
        <v>4</v>
      </c>
      <c r="V42" s="65">
        <v>4</v>
      </c>
      <c r="W42" s="65">
        <v>4</v>
      </c>
      <c r="X42" s="65">
        <v>4</v>
      </c>
      <c r="Y42" s="65">
        <v>4</v>
      </c>
      <c r="Z42" s="65">
        <v>4</v>
      </c>
      <c r="AA42" s="65">
        <v>4</v>
      </c>
      <c r="AB42" s="65">
        <v>4</v>
      </c>
      <c r="AC42" s="65">
        <v>4</v>
      </c>
      <c r="AD42" s="65">
        <v>4</v>
      </c>
      <c r="AE42" s="65">
        <v>4</v>
      </c>
      <c r="AF42" s="65">
        <v>4</v>
      </c>
      <c r="AG42" s="65">
        <v>2</v>
      </c>
      <c r="AH42" s="65">
        <v>4</v>
      </c>
      <c r="AI42" s="65">
        <v>4</v>
      </c>
      <c r="AJ42" s="65">
        <v>4</v>
      </c>
      <c r="AK42" s="65">
        <v>4</v>
      </c>
      <c r="AL42" s="65">
        <v>4</v>
      </c>
      <c r="AM42" s="65">
        <v>4</v>
      </c>
      <c r="AN42" s="65">
        <v>4</v>
      </c>
      <c r="AO42" s="65">
        <v>4</v>
      </c>
      <c r="AP42" s="65">
        <v>4</v>
      </c>
      <c r="AQ42" s="65">
        <v>4</v>
      </c>
      <c r="AR42" s="65">
        <v>4</v>
      </c>
      <c r="AS42" s="65">
        <v>3</v>
      </c>
      <c r="AT42" s="65">
        <v>4</v>
      </c>
      <c r="AU42" s="65">
        <v>3</v>
      </c>
      <c r="AV42" s="65">
        <v>4</v>
      </c>
      <c r="AW42" s="65">
        <v>4</v>
      </c>
      <c r="AX42" s="65">
        <v>4</v>
      </c>
      <c r="AY42" s="65">
        <v>4</v>
      </c>
      <c r="AZ42" s="65">
        <v>4</v>
      </c>
      <c r="BA42" s="65">
        <v>4</v>
      </c>
      <c r="BB42" s="65">
        <v>4</v>
      </c>
      <c r="BC42" s="65">
        <v>4</v>
      </c>
      <c r="BD42" s="65">
        <v>3</v>
      </c>
      <c r="BE42" s="65">
        <v>4</v>
      </c>
      <c r="BF42" s="65">
        <v>4</v>
      </c>
      <c r="BG42" s="65">
        <v>4</v>
      </c>
      <c r="BH42" s="65">
        <v>4</v>
      </c>
      <c r="BI42" s="65">
        <v>3</v>
      </c>
      <c r="BJ42" s="65">
        <v>3</v>
      </c>
      <c r="BK42" s="65">
        <v>3</v>
      </c>
      <c r="BL42" s="65">
        <v>4</v>
      </c>
      <c r="BM42" s="65">
        <v>4</v>
      </c>
      <c r="BN42" s="65">
        <v>4</v>
      </c>
      <c r="BO42" s="65">
        <v>4</v>
      </c>
      <c r="BP42" s="65">
        <v>4</v>
      </c>
      <c r="BQ42" s="65">
        <v>3</v>
      </c>
      <c r="BR42" s="65">
        <v>2</v>
      </c>
      <c r="BS42" s="65">
        <v>1</v>
      </c>
      <c r="BT42" s="65">
        <v>0</v>
      </c>
      <c r="BU42" s="65">
        <v>0</v>
      </c>
    </row>
    <row r="43" spans="1:73" s="24" customFormat="1" ht="12.75" customHeight="1" x14ac:dyDescent="0.2">
      <c r="A43" s="61"/>
      <c r="B43" s="28" t="s">
        <v>149</v>
      </c>
      <c r="C43" s="86">
        <v>1</v>
      </c>
      <c r="D43" s="86">
        <v>1</v>
      </c>
      <c r="E43" s="86">
        <v>0</v>
      </c>
      <c r="F43" s="86">
        <v>1</v>
      </c>
      <c r="G43" s="86">
        <v>1</v>
      </c>
      <c r="H43" s="86">
        <v>1</v>
      </c>
      <c r="I43" s="86">
        <v>1</v>
      </c>
      <c r="J43" s="86">
        <v>1</v>
      </c>
      <c r="K43" s="86">
        <v>1</v>
      </c>
      <c r="L43" s="86">
        <v>1</v>
      </c>
      <c r="M43" s="86">
        <v>1</v>
      </c>
      <c r="N43" s="86">
        <v>1</v>
      </c>
      <c r="O43" s="86">
        <v>1</v>
      </c>
      <c r="P43" s="86">
        <v>1</v>
      </c>
      <c r="Q43" s="86">
        <v>1</v>
      </c>
      <c r="R43" s="86">
        <v>1</v>
      </c>
      <c r="S43" s="86">
        <v>1</v>
      </c>
      <c r="T43" s="86">
        <v>1</v>
      </c>
      <c r="U43" s="86">
        <v>1</v>
      </c>
      <c r="V43" s="86">
        <v>1</v>
      </c>
      <c r="W43" s="86">
        <v>1</v>
      </c>
      <c r="X43" s="86">
        <v>1</v>
      </c>
      <c r="Y43" s="86">
        <v>1</v>
      </c>
      <c r="Z43" s="86">
        <v>1</v>
      </c>
      <c r="AA43" s="86">
        <v>1</v>
      </c>
      <c r="AB43" s="86">
        <v>1</v>
      </c>
      <c r="AC43" s="86">
        <v>1</v>
      </c>
      <c r="AD43" s="86">
        <v>1</v>
      </c>
      <c r="AE43" s="86">
        <v>1</v>
      </c>
      <c r="AF43" s="86">
        <v>1</v>
      </c>
      <c r="AG43" s="86">
        <v>0.5</v>
      </c>
      <c r="AH43" s="86">
        <v>1</v>
      </c>
      <c r="AI43" s="86">
        <v>1</v>
      </c>
      <c r="AJ43" s="86">
        <v>1</v>
      </c>
      <c r="AK43" s="86">
        <v>1</v>
      </c>
      <c r="AL43" s="86">
        <v>1</v>
      </c>
      <c r="AM43" s="86">
        <v>1</v>
      </c>
      <c r="AN43" s="86">
        <v>1</v>
      </c>
      <c r="AO43" s="86">
        <v>1</v>
      </c>
      <c r="AP43" s="86">
        <v>1</v>
      </c>
      <c r="AQ43" s="86">
        <v>1</v>
      </c>
      <c r="AR43" s="86">
        <v>1</v>
      </c>
      <c r="AS43" s="86">
        <v>0.75</v>
      </c>
      <c r="AT43" s="86">
        <v>1</v>
      </c>
      <c r="AU43" s="86">
        <v>0.75</v>
      </c>
      <c r="AV43" s="86">
        <v>1</v>
      </c>
      <c r="AW43" s="86">
        <v>1</v>
      </c>
      <c r="AX43" s="86">
        <v>1</v>
      </c>
      <c r="AY43" s="86">
        <v>1</v>
      </c>
      <c r="AZ43" s="86">
        <v>1</v>
      </c>
      <c r="BA43" s="86">
        <v>1</v>
      </c>
      <c r="BB43" s="86">
        <v>1</v>
      </c>
      <c r="BC43" s="86">
        <v>1</v>
      </c>
      <c r="BD43" s="86">
        <v>0.75</v>
      </c>
      <c r="BE43" s="86">
        <v>1</v>
      </c>
      <c r="BF43" s="86">
        <v>1</v>
      </c>
      <c r="BG43" s="86">
        <v>1</v>
      </c>
      <c r="BH43" s="86">
        <v>1</v>
      </c>
      <c r="BI43" s="86">
        <v>0.75</v>
      </c>
      <c r="BJ43" s="86">
        <v>0.75</v>
      </c>
      <c r="BK43" s="86">
        <v>0.75</v>
      </c>
      <c r="BL43" s="86">
        <v>1</v>
      </c>
      <c r="BM43" s="86">
        <v>1</v>
      </c>
      <c r="BN43" s="86">
        <v>1</v>
      </c>
      <c r="BO43" s="86">
        <v>1</v>
      </c>
      <c r="BP43" s="86">
        <v>1</v>
      </c>
      <c r="BQ43" s="86">
        <v>0.75</v>
      </c>
      <c r="BR43" s="86">
        <v>0.5</v>
      </c>
      <c r="BS43" s="86">
        <v>0.25</v>
      </c>
      <c r="BT43" s="86">
        <v>0</v>
      </c>
      <c r="BU43" s="86">
        <v>0</v>
      </c>
    </row>
    <row r="44" spans="1:73" s="24" customFormat="1" ht="12.75" customHeight="1" x14ac:dyDescent="0.2">
      <c r="A44" s="69" t="s">
        <v>320</v>
      </c>
      <c r="B44" s="52" t="s">
        <v>184</v>
      </c>
      <c r="C44" s="53"/>
      <c r="D44" s="33">
        <v>4424</v>
      </c>
      <c r="E44" s="33" t="s">
        <v>301</v>
      </c>
      <c r="F44" s="33">
        <v>7</v>
      </c>
      <c r="G44" s="33">
        <v>3</v>
      </c>
      <c r="H44" s="33">
        <v>1</v>
      </c>
      <c r="I44" s="33">
        <v>3</v>
      </c>
      <c r="J44" s="34">
        <v>4.3</v>
      </c>
      <c r="K44" s="35">
        <v>4.3</v>
      </c>
      <c r="L44" s="35">
        <v>0</v>
      </c>
      <c r="M44" s="35">
        <v>0</v>
      </c>
      <c r="N44" s="36">
        <v>1</v>
      </c>
      <c r="O44" s="36">
        <v>497</v>
      </c>
      <c r="P44" s="36">
        <v>345</v>
      </c>
      <c r="Q44" s="36">
        <v>15</v>
      </c>
      <c r="R44" s="36">
        <v>9</v>
      </c>
      <c r="S44" s="36">
        <v>1</v>
      </c>
      <c r="T44" s="35">
        <v>250</v>
      </c>
      <c r="U44" s="35">
        <v>45.5</v>
      </c>
      <c r="V44" s="36">
        <v>30871</v>
      </c>
      <c r="W44" s="36">
        <v>1000</v>
      </c>
      <c r="X44" s="36" t="s">
        <v>301</v>
      </c>
      <c r="Y44" s="36">
        <v>2000</v>
      </c>
      <c r="Z44" s="36">
        <v>659569</v>
      </c>
      <c r="AA44" s="36">
        <v>516046</v>
      </c>
      <c r="AB44" s="36">
        <v>143523</v>
      </c>
      <c r="AC44" s="36">
        <v>3516</v>
      </c>
      <c r="AD44" s="36">
        <v>0</v>
      </c>
      <c r="AE44" s="36">
        <v>0</v>
      </c>
      <c r="AF44" s="36">
        <v>140007</v>
      </c>
      <c r="AG44" s="36">
        <v>0</v>
      </c>
      <c r="AH44" s="36">
        <v>0</v>
      </c>
      <c r="AI44" s="36">
        <v>0</v>
      </c>
      <c r="AJ44" s="36">
        <v>0</v>
      </c>
      <c r="AK44" s="36">
        <v>22277</v>
      </c>
      <c r="AL44" s="36">
        <v>31485</v>
      </c>
      <c r="AM44" s="36">
        <v>30871</v>
      </c>
      <c r="AN44" s="36">
        <v>0</v>
      </c>
      <c r="AO44" s="36">
        <v>0</v>
      </c>
      <c r="AP44" s="36">
        <v>0</v>
      </c>
      <c r="AQ44" s="36">
        <v>0</v>
      </c>
      <c r="AR44" s="36">
        <v>614</v>
      </c>
      <c r="AS44" s="36">
        <v>0</v>
      </c>
      <c r="AT44" s="36">
        <v>19</v>
      </c>
      <c r="AU44" s="36">
        <v>210</v>
      </c>
      <c r="AV44" s="36">
        <v>0</v>
      </c>
      <c r="AW44" s="36">
        <v>1726</v>
      </c>
      <c r="AX44" s="36">
        <v>1690</v>
      </c>
      <c r="AY44" s="36">
        <v>0</v>
      </c>
      <c r="AZ44" s="36">
        <v>0</v>
      </c>
      <c r="BA44" s="36">
        <v>0</v>
      </c>
      <c r="BB44" s="36">
        <v>0</v>
      </c>
      <c r="BC44" s="36">
        <v>36</v>
      </c>
      <c r="BD44" s="36">
        <v>0</v>
      </c>
      <c r="BE44" s="36">
        <v>300</v>
      </c>
      <c r="BF44" s="36">
        <v>0</v>
      </c>
      <c r="BG44" s="36">
        <v>72</v>
      </c>
      <c r="BH44" s="36">
        <v>27685</v>
      </c>
      <c r="BI44" s="36">
        <v>6818</v>
      </c>
      <c r="BJ44" s="36">
        <v>6168</v>
      </c>
      <c r="BK44" s="36">
        <v>10</v>
      </c>
      <c r="BL44" s="36">
        <v>0</v>
      </c>
      <c r="BM44" s="36">
        <v>0</v>
      </c>
      <c r="BN44" s="36">
        <v>0</v>
      </c>
      <c r="BO44" s="36">
        <v>0</v>
      </c>
      <c r="BP44" s="36">
        <v>0</v>
      </c>
      <c r="BQ44" s="36">
        <v>0</v>
      </c>
      <c r="BR44" s="36">
        <v>0</v>
      </c>
      <c r="BS44" s="36">
        <v>4750</v>
      </c>
      <c r="BT44" s="36">
        <v>0</v>
      </c>
      <c r="BU44" s="36">
        <v>0</v>
      </c>
    </row>
    <row r="45" spans="1:73" s="24" customFormat="1" ht="12.75" customHeight="1" x14ac:dyDescent="0.2">
      <c r="A45" s="69" t="s">
        <v>321</v>
      </c>
      <c r="B45" s="501" t="s">
        <v>185</v>
      </c>
      <c r="C45" s="502"/>
      <c r="D45" s="79">
        <v>728</v>
      </c>
      <c r="E45" s="79" t="s">
        <v>301</v>
      </c>
      <c r="F45" s="79">
        <v>2</v>
      </c>
      <c r="G45" s="79">
        <v>0</v>
      </c>
      <c r="H45" s="79">
        <v>2</v>
      </c>
      <c r="I45" s="79">
        <v>0</v>
      </c>
      <c r="J45" s="80">
        <v>1.5</v>
      </c>
      <c r="K45" s="81">
        <v>1.5</v>
      </c>
      <c r="L45" s="81">
        <v>0</v>
      </c>
      <c r="M45" s="81">
        <v>0</v>
      </c>
      <c r="N45" s="82">
        <v>1</v>
      </c>
      <c r="O45" s="82">
        <v>280</v>
      </c>
      <c r="P45" s="82">
        <v>250</v>
      </c>
      <c r="Q45" s="82">
        <v>30</v>
      </c>
      <c r="R45" s="82">
        <v>4</v>
      </c>
      <c r="S45" s="82">
        <v>0</v>
      </c>
      <c r="T45" s="81">
        <v>206</v>
      </c>
      <c r="U45" s="81">
        <v>40</v>
      </c>
      <c r="V45" s="82">
        <v>19267</v>
      </c>
      <c r="W45" s="82" t="s">
        <v>301</v>
      </c>
      <c r="X45" s="82">
        <v>0</v>
      </c>
      <c r="Y45" s="82">
        <v>0</v>
      </c>
      <c r="Z45" s="82">
        <v>0</v>
      </c>
      <c r="AA45" s="82" t="s">
        <v>301</v>
      </c>
      <c r="AB45" s="82">
        <v>0</v>
      </c>
      <c r="AC45" s="82" t="s">
        <v>301</v>
      </c>
      <c r="AD45" s="82" t="s">
        <v>301</v>
      </c>
      <c r="AE45" s="82" t="s">
        <v>301</v>
      </c>
      <c r="AF45" s="82" t="s">
        <v>301</v>
      </c>
      <c r="AG45" s="82" t="s">
        <v>301</v>
      </c>
      <c r="AH45" s="82" t="s">
        <v>301</v>
      </c>
      <c r="AI45" s="82">
        <v>0</v>
      </c>
      <c r="AJ45" s="82">
        <v>0</v>
      </c>
      <c r="AK45" s="82">
        <v>0</v>
      </c>
      <c r="AL45" s="82">
        <v>19267</v>
      </c>
      <c r="AM45" s="82">
        <v>19267</v>
      </c>
      <c r="AN45" s="82">
        <v>0</v>
      </c>
      <c r="AO45" s="82" t="s">
        <v>301</v>
      </c>
      <c r="AP45" s="82">
        <v>0</v>
      </c>
      <c r="AQ45" s="82">
        <v>0</v>
      </c>
      <c r="AR45" s="82" t="s">
        <v>301</v>
      </c>
      <c r="AS45" s="82" t="s">
        <v>301</v>
      </c>
      <c r="AT45" s="82" t="s">
        <v>301</v>
      </c>
      <c r="AU45" s="82" t="s">
        <v>301</v>
      </c>
      <c r="AV45" s="82" t="s">
        <v>301</v>
      </c>
      <c r="AW45" s="82">
        <v>557</v>
      </c>
      <c r="AX45" s="82">
        <v>550</v>
      </c>
      <c r="AY45" s="82">
        <v>0</v>
      </c>
      <c r="AZ45" s="82">
        <v>0</v>
      </c>
      <c r="BA45" s="82">
        <v>0</v>
      </c>
      <c r="BB45" s="82">
        <v>0</v>
      </c>
      <c r="BC45" s="82">
        <v>6</v>
      </c>
      <c r="BD45" s="82">
        <v>1</v>
      </c>
      <c r="BE45" s="82">
        <v>1700</v>
      </c>
      <c r="BF45" s="82">
        <v>0</v>
      </c>
      <c r="BG45" s="82">
        <v>8</v>
      </c>
      <c r="BH45" s="82">
        <v>4960</v>
      </c>
      <c r="BI45" s="82">
        <v>1191</v>
      </c>
      <c r="BJ45" s="82">
        <v>1275</v>
      </c>
      <c r="BK45" s="82">
        <v>0</v>
      </c>
      <c r="BL45" s="82">
        <v>0</v>
      </c>
      <c r="BM45" s="82">
        <v>0</v>
      </c>
      <c r="BN45" s="82">
        <v>0</v>
      </c>
      <c r="BO45" s="82" t="s">
        <v>301</v>
      </c>
      <c r="BP45" s="82" t="s">
        <v>301</v>
      </c>
      <c r="BQ45" s="82">
        <v>0</v>
      </c>
      <c r="BR45" s="82" t="s">
        <v>301</v>
      </c>
      <c r="BS45" s="82" t="s">
        <v>301</v>
      </c>
      <c r="BT45" s="82" t="s">
        <v>301</v>
      </c>
      <c r="BU45" s="82" t="s">
        <v>301</v>
      </c>
    </row>
    <row r="46" spans="1:73" s="24" customFormat="1" ht="12.75" customHeight="1" x14ac:dyDescent="0.2">
      <c r="A46" s="69" t="s">
        <v>322</v>
      </c>
      <c r="B46" s="501" t="s">
        <v>186</v>
      </c>
      <c r="C46" s="502"/>
      <c r="D46" s="79">
        <v>993</v>
      </c>
      <c r="E46" s="79" t="s">
        <v>301</v>
      </c>
      <c r="F46" s="79">
        <v>2</v>
      </c>
      <c r="G46" s="79">
        <v>0</v>
      </c>
      <c r="H46" s="79">
        <v>1</v>
      </c>
      <c r="I46" s="79">
        <v>1</v>
      </c>
      <c r="J46" s="80">
        <v>1</v>
      </c>
      <c r="K46" s="81">
        <v>1</v>
      </c>
      <c r="L46" s="81">
        <v>0</v>
      </c>
      <c r="M46" s="81">
        <v>0</v>
      </c>
      <c r="N46" s="82">
        <v>1</v>
      </c>
      <c r="O46" s="82">
        <v>90</v>
      </c>
      <c r="P46" s="82">
        <v>80</v>
      </c>
      <c r="Q46" s="82">
        <v>7</v>
      </c>
      <c r="R46" s="82">
        <v>2</v>
      </c>
      <c r="S46" s="82">
        <v>1</v>
      </c>
      <c r="T46" s="81">
        <v>220</v>
      </c>
      <c r="U46" s="81">
        <v>25</v>
      </c>
      <c r="V46" s="82">
        <v>14000</v>
      </c>
      <c r="W46" s="82">
        <v>270</v>
      </c>
      <c r="X46" s="82">
        <v>0</v>
      </c>
      <c r="Y46" s="82">
        <v>451</v>
      </c>
      <c r="Z46" s="82">
        <v>55400</v>
      </c>
      <c r="AA46" s="82" t="s">
        <v>301</v>
      </c>
      <c r="AB46" s="82">
        <v>55400</v>
      </c>
      <c r="AC46" s="82">
        <v>6250</v>
      </c>
      <c r="AD46" s="82" t="s">
        <v>301</v>
      </c>
      <c r="AE46" s="82" t="s">
        <v>301</v>
      </c>
      <c r="AF46" s="82">
        <v>49150</v>
      </c>
      <c r="AG46" s="82" t="s">
        <v>301</v>
      </c>
      <c r="AH46" s="82" t="s">
        <v>301</v>
      </c>
      <c r="AI46" s="82" t="s">
        <v>301</v>
      </c>
      <c r="AJ46" s="82" t="s">
        <v>301</v>
      </c>
      <c r="AK46" s="82" t="s">
        <v>301</v>
      </c>
      <c r="AL46" s="82">
        <v>9929</v>
      </c>
      <c r="AM46" s="82">
        <v>8575</v>
      </c>
      <c r="AN46" s="82">
        <v>0</v>
      </c>
      <c r="AO46" s="82">
        <v>0</v>
      </c>
      <c r="AP46" s="82">
        <v>0</v>
      </c>
      <c r="AQ46" s="82">
        <v>0</v>
      </c>
      <c r="AR46" s="82">
        <v>1346</v>
      </c>
      <c r="AS46" s="82">
        <v>8</v>
      </c>
      <c r="AT46" s="82">
        <v>0</v>
      </c>
      <c r="AU46" s="82">
        <v>288</v>
      </c>
      <c r="AV46" s="82">
        <v>0</v>
      </c>
      <c r="AW46" s="82">
        <v>829</v>
      </c>
      <c r="AX46" s="82">
        <v>612</v>
      </c>
      <c r="AY46" s="82">
        <v>0</v>
      </c>
      <c r="AZ46" s="82">
        <v>0</v>
      </c>
      <c r="BA46" s="82">
        <v>0</v>
      </c>
      <c r="BB46" s="82">
        <v>0</v>
      </c>
      <c r="BC46" s="82">
        <v>217</v>
      </c>
      <c r="BD46" s="82" t="s">
        <v>301</v>
      </c>
      <c r="BE46" s="82">
        <v>30</v>
      </c>
      <c r="BF46" s="82">
        <v>0</v>
      </c>
      <c r="BG46" s="82">
        <v>9</v>
      </c>
      <c r="BH46" s="82">
        <v>10755</v>
      </c>
      <c r="BI46" s="82">
        <v>2172</v>
      </c>
      <c r="BJ46" s="82">
        <v>713</v>
      </c>
      <c r="BK46" s="82">
        <v>0</v>
      </c>
      <c r="BL46" s="82">
        <v>0</v>
      </c>
      <c r="BM46" s="82">
        <v>0</v>
      </c>
      <c r="BN46" s="82">
        <v>0</v>
      </c>
      <c r="BO46" s="82">
        <v>0</v>
      </c>
      <c r="BP46" s="82">
        <v>0</v>
      </c>
      <c r="BQ46" s="82" t="s">
        <v>301</v>
      </c>
      <c r="BR46" s="82" t="s">
        <v>301</v>
      </c>
      <c r="BS46" s="82" t="s">
        <v>301</v>
      </c>
      <c r="BT46" s="82" t="s">
        <v>301</v>
      </c>
      <c r="BU46" s="82" t="s">
        <v>301</v>
      </c>
    </row>
    <row r="47" spans="1:73" s="24" customFormat="1" ht="12.75" customHeight="1" x14ac:dyDescent="0.2">
      <c r="A47" s="69" t="s">
        <v>372</v>
      </c>
      <c r="B47" s="52" t="s">
        <v>230</v>
      </c>
      <c r="C47" s="53"/>
      <c r="D47" s="79">
        <v>336</v>
      </c>
      <c r="E47" s="79">
        <v>1660</v>
      </c>
      <c r="F47" s="79">
        <v>2</v>
      </c>
      <c r="G47" s="79">
        <v>0</v>
      </c>
      <c r="H47" s="79">
        <v>1</v>
      </c>
      <c r="I47" s="79">
        <v>1</v>
      </c>
      <c r="J47" s="80">
        <v>0.5</v>
      </c>
      <c r="K47" s="81">
        <v>0.5</v>
      </c>
      <c r="L47" s="81">
        <v>0</v>
      </c>
      <c r="M47" s="81">
        <v>0</v>
      </c>
      <c r="N47" s="82">
        <v>1</v>
      </c>
      <c r="O47" s="82">
        <v>200</v>
      </c>
      <c r="P47" s="82">
        <v>100</v>
      </c>
      <c r="Q47" s="82">
        <v>16</v>
      </c>
      <c r="R47" s="82">
        <v>4</v>
      </c>
      <c r="S47" s="82">
        <v>0</v>
      </c>
      <c r="T47" s="81">
        <v>350</v>
      </c>
      <c r="U47" s="81">
        <v>60</v>
      </c>
      <c r="V47" s="82">
        <v>5500</v>
      </c>
      <c r="W47" s="82">
        <v>500</v>
      </c>
      <c r="X47" s="82" t="s">
        <v>301</v>
      </c>
      <c r="Y47" s="82" t="s">
        <v>301</v>
      </c>
      <c r="Z47" s="82">
        <v>0</v>
      </c>
      <c r="AA47" s="82" t="s">
        <v>301</v>
      </c>
      <c r="AB47" s="82">
        <v>0</v>
      </c>
      <c r="AC47" s="82" t="s">
        <v>301</v>
      </c>
      <c r="AD47" s="82" t="s">
        <v>301</v>
      </c>
      <c r="AE47" s="82" t="s">
        <v>301</v>
      </c>
      <c r="AF47" s="82" t="s">
        <v>301</v>
      </c>
      <c r="AG47" s="82" t="s">
        <v>301</v>
      </c>
      <c r="AH47" s="82" t="s">
        <v>301</v>
      </c>
      <c r="AI47" s="82" t="s">
        <v>301</v>
      </c>
      <c r="AJ47" s="82" t="s">
        <v>301</v>
      </c>
      <c r="AK47" s="82" t="s">
        <v>301</v>
      </c>
      <c r="AL47" s="82">
        <v>5665</v>
      </c>
      <c r="AM47" s="82">
        <v>5440</v>
      </c>
      <c r="AN47" s="82">
        <v>0</v>
      </c>
      <c r="AO47" s="82" t="s">
        <v>301</v>
      </c>
      <c r="AP47" s="82" t="s">
        <v>301</v>
      </c>
      <c r="AQ47" s="82">
        <v>0</v>
      </c>
      <c r="AR47" s="82">
        <v>55</v>
      </c>
      <c r="AS47" s="82">
        <v>170</v>
      </c>
      <c r="AT47" s="82">
        <v>8</v>
      </c>
      <c r="AU47" s="82">
        <v>2</v>
      </c>
      <c r="AV47" s="82">
        <v>3</v>
      </c>
      <c r="AW47" s="82">
        <v>353</v>
      </c>
      <c r="AX47" s="82">
        <v>326</v>
      </c>
      <c r="AY47" s="82">
        <v>0</v>
      </c>
      <c r="AZ47" s="82" t="s">
        <v>301</v>
      </c>
      <c r="BA47" s="82" t="s">
        <v>301</v>
      </c>
      <c r="BB47" s="82">
        <v>0</v>
      </c>
      <c r="BC47" s="82">
        <v>7</v>
      </c>
      <c r="BD47" s="82">
        <v>20</v>
      </c>
      <c r="BE47" s="82">
        <v>20</v>
      </c>
      <c r="BF47" s="82">
        <v>0</v>
      </c>
      <c r="BG47" s="82">
        <v>5</v>
      </c>
      <c r="BH47" s="82">
        <v>1650</v>
      </c>
      <c r="BI47" s="82">
        <v>5</v>
      </c>
      <c r="BJ47" s="82">
        <v>596</v>
      </c>
      <c r="BK47" s="82">
        <v>1000</v>
      </c>
      <c r="BL47" s="82">
        <v>0</v>
      </c>
      <c r="BM47" s="82">
        <v>0</v>
      </c>
      <c r="BN47" s="82">
        <v>0</v>
      </c>
      <c r="BO47" s="82">
        <v>0</v>
      </c>
      <c r="BP47" s="82">
        <v>0</v>
      </c>
      <c r="BQ47" s="82">
        <v>0</v>
      </c>
      <c r="BR47" s="82" t="s">
        <v>301</v>
      </c>
      <c r="BS47" s="82" t="s">
        <v>301</v>
      </c>
      <c r="BT47" s="82" t="s">
        <v>301</v>
      </c>
      <c r="BU47" s="82" t="s">
        <v>301</v>
      </c>
    </row>
    <row r="48" spans="1:73" s="24" customFormat="1" ht="12.75" customHeight="1" x14ac:dyDescent="0.2">
      <c r="A48" s="69" t="s">
        <v>323</v>
      </c>
      <c r="B48" s="52" t="s">
        <v>187</v>
      </c>
      <c r="C48" s="53"/>
      <c r="D48" s="79">
        <v>1111</v>
      </c>
      <c r="E48" s="79" t="s">
        <v>301</v>
      </c>
      <c r="F48" s="79">
        <v>6</v>
      </c>
      <c r="G48" s="79">
        <v>1</v>
      </c>
      <c r="H48" s="79">
        <v>5</v>
      </c>
      <c r="I48" s="79">
        <v>0</v>
      </c>
      <c r="J48" s="80">
        <v>3.8</v>
      </c>
      <c r="K48" s="81">
        <v>3.8</v>
      </c>
      <c r="L48" s="81">
        <v>0</v>
      </c>
      <c r="M48" s="81">
        <v>0</v>
      </c>
      <c r="N48" s="82">
        <v>2</v>
      </c>
      <c r="O48" s="82">
        <v>410</v>
      </c>
      <c r="P48" s="82">
        <v>370</v>
      </c>
      <c r="Q48" s="82">
        <v>36</v>
      </c>
      <c r="R48" s="82">
        <v>9</v>
      </c>
      <c r="S48" s="82">
        <v>2</v>
      </c>
      <c r="T48" s="81">
        <v>230</v>
      </c>
      <c r="U48" s="81">
        <v>40</v>
      </c>
      <c r="V48" s="82">
        <v>32439</v>
      </c>
      <c r="W48" s="82">
        <v>1445</v>
      </c>
      <c r="X48" s="82">
        <v>5249</v>
      </c>
      <c r="Y48" s="82">
        <v>780</v>
      </c>
      <c r="Z48" s="82">
        <v>60000</v>
      </c>
      <c r="AA48" s="82" t="s">
        <v>301</v>
      </c>
      <c r="AB48" s="82">
        <v>60000</v>
      </c>
      <c r="AC48" s="82" t="s">
        <v>301</v>
      </c>
      <c r="AD48" s="82" t="s">
        <v>301</v>
      </c>
      <c r="AE48" s="82" t="s">
        <v>301</v>
      </c>
      <c r="AF48" s="82">
        <v>60000</v>
      </c>
      <c r="AG48" s="82">
        <v>7000</v>
      </c>
      <c r="AH48" s="82" t="s">
        <v>301</v>
      </c>
      <c r="AI48" s="82" t="s">
        <v>301</v>
      </c>
      <c r="AJ48" s="82" t="s">
        <v>301</v>
      </c>
      <c r="AK48" s="82" t="s">
        <v>301</v>
      </c>
      <c r="AL48" s="82">
        <v>36450</v>
      </c>
      <c r="AM48" s="82">
        <v>32880</v>
      </c>
      <c r="AN48" s="82">
        <v>0</v>
      </c>
      <c r="AO48" s="82">
        <v>72</v>
      </c>
      <c r="AP48" s="82" t="s">
        <v>301</v>
      </c>
      <c r="AQ48" s="82">
        <v>0</v>
      </c>
      <c r="AR48" s="82">
        <v>1898</v>
      </c>
      <c r="AS48" s="82">
        <v>1600</v>
      </c>
      <c r="AT48" s="82" t="s">
        <v>301</v>
      </c>
      <c r="AU48" s="82" t="s">
        <v>301</v>
      </c>
      <c r="AV48" s="82" t="s">
        <v>301</v>
      </c>
      <c r="AW48" s="82">
        <v>1404</v>
      </c>
      <c r="AX48" s="82">
        <v>1404</v>
      </c>
      <c r="AY48" s="82" t="s">
        <v>301</v>
      </c>
      <c r="AZ48" s="82" t="s">
        <v>301</v>
      </c>
      <c r="BA48" s="82" t="s">
        <v>301</v>
      </c>
      <c r="BB48" s="82" t="s">
        <v>301</v>
      </c>
      <c r="BC48" s="82" t="s">
        <v>301</v>
      </c>
      <c r="BD48" s="82" t="s">
        <v>301</v>
      </c>
      <c r="BE48" s="82">
        <v>593</v>
      </c>
      <c r="BF48" s="82">
        <v>9</v>
      </c>
      <c r="BG48" s="82">
        <v>6</v>
      </c>
      <c r="BH48" s="82">
        <v>25557</v>
      </c>
      <c r="BI48" s="82">
        <v>4380</v>
      </c>
      <c r="BJ48" s="82">
        <v>986</v>
      </c>
      <c r="BK48" s="82" t="s">
        <v>301</v>
      </c>
      <c r="BL48" s="82">
        <v>0</v>
      </c>
      <c r="BM48" s="82">
        <v>0</v>
      </c>
      <c r="BN48" s="82" t="s">
        <v>301</v>
      </c>
      <c r="BO48" s="82" t="s">
        <v>301</v>
      </c>
      <c r="BP48" s="82" t="s">
        <v>301</v>
      </c>
      <c r="BQ48" s="82" t="s">
        <v>301</v>
      </c>
      <c r="BR48" s="82" t="s">
        <v>301</v>
      </c>
      <c r="BS48" s="82" t="s">
        <v>301</v>
      </c>
      <c r="BT48" s="82" t="s">
        <v>301</v>
      </c>
      <c r="BU48" s="82" t="s">
        <v>301</v>
      </c>
    </row>
    <row r="49" spans="1:73" s="24" customFormat="1" ht="12.75" customHeight="1" x14ac:dyDescent="0.2">
      <c r="A49" s="69" t="s">
        <v>324</v>
      </c>
      <c r="B49" s="52" t="s">
        <v>188</v>
      </c>
      <c r="C49" s="53"/>
      <c r="D49" s="79">
        <v>337</v>
      </c>
      <c r="E49" s="79" t="s">
        <v>301</v>
      </c>
      <c r="F49" s="79">
        <v>2</v>
      </c>
      <c r="G49" s="79">
        <v>0</v>
      </c>
      <c r="H49" s="79">
        <v>1</v>
      </c>
      <c r="I49" s="79">
        <v>1</v>
      </c>
      <c r="J49" s="80">
        <v>0.6</v>
      </c>
      <c r="K49" s="81">
        <v>0.5</v>
      </c>
      <c r="L49" s="81">
        <v>0.1</v>
      </c>
      <c r="M49" s="81">
        <v>0</v>
      </c>
      <c r="N49" s="82">
        <v>1</v>
      </c>
      <c r="O49" s="82">
        <v>70</v>
      </c>
      <c r="P49" s="82">
        <v>50</v>
      </c>
      <c r="Q49" s="82">
        <v>3</v>
      </c>
      <c r="R49" s="82">
        <v>2</v>
      </c>
      <c r="S49" s="82">
        <v>0</v>
      </c>
      <c r="T49" s="81">
        <v>230</v>
      </c>
      <c r="U49" s="81">
        <v>45</v>
      </c>
      <c r="V49" s="82">
        <v>8205</v>
      </c>
      <c r="W49" s="82">
        <v>250</v>
      </c>
      <c r="X49" s="82">
        <v>0</v>
      </c>
      <c r="Y49" s="82">
        <v>785</v>
      </c>
      <c r="Z49" s="82">
        <v>18500</v>
      </c>
      <c r="AA49" s="82" t="s">
        <v>301</v>
      </c>
      <c r="AB49" s="82">
        <v>18500</v>
      </c>
      <c r="AC49" s="82" t="s">
        <v>301</v>
      </c>
      <c r="AD49" s="82" t="s">
        <v>301</v>
      </c>
      <c r="AE49" s="82" t="s">
        <v>301</v>
      </c>
      <c r="AF49" s="82">
        <v>18500</v>
      </c>
      <c r="AG49" s="82">
        <v>0</v>
      </c>
      <c r="AH49" s="82" t="s">
        <v>301</v>
      </c>
      <c r="AI49" s="82" t="s">
        <v>301</v>
      </c>
      <c r="AJ49" s="82" t="s">
        <v>301</v>
      </c>
      <c r="AK49" s="82" t="s">
        <v>301</v>
      </c>
      <c r="AL49" s="82">
        <v>9220</v>
      </c>
      <c r="AM49" s="82">
        <v>9220</v>
      </c>
      <c r="AN49" s="82">
        <v>0</v>
      </c>
      <c r="AO49" s="82">
        <v>0</v>
      </c>
      <c r="AP49" s="82">
        <v>0</v>
      </c>
      <c r="AQ49" s="82">
        <v>0</v>
      </c>
      <c r="AR49" s="82">
        <v>0</v>
      </c>
      <c r="AS49" s="82">
        <v>0</v>
      </c>
      <c r="AT49" s="82" t="s">
        <v>301</v>
      </c>
      <c r="AU49" s="82" t="s">
        <v>301</v>
      </c>
      <c r="AV49" s="82" t="s">
        <v>301</v>
      </c>
      <c r="AW49" s="82">
        <v>223</v>
      </c>
      <c r="AX49" s="82">
        <v>223</v>
      </c>
      <c r="AY49" s="82">
        <v>0</v>
      </c>
      <c r="AZ49" s="82">
        <v>0</v>
      </c>
      <c r="BA49" s="82">
        <v>0</v>
      </c>
      <c r="BB49" s="82">
        <v>0</v>
      </c>
      <c r="BC49" s="82">
        <v>0</v>
      </c>
      <c r="BD49" s="82">
        <v>0</v>
      </c>
      <c r="BE49" s="82" t="s">
        <v>301</v>
      </c>
      <c r="BF49" s="82">
        <v>0</v>
      </c>
      <c r="BG49" s="82">
        <v>1</v>
      </c>
      <c r="BH49" s="82">
        <v>1698</v>
      </c>
      <c r="BI49" s="82" t="s">
        <v>301</v>
      </c>
      <c r="BJ49" s="82" t="s">
        <v>301</v>
      </c>
      <c r="BK49" s="82" t="s">
        <v>301</v>
      </c>
      <c r="BL49" s="82">
        <v>0</v>
      </c>
      <c r="BM49" s="82">
        <v>0</v>
      </c>
      <c r="BN49" s="82">
        <v>0</v>
      </c>
      <c r="BO49" s="82">
        <v>0</v>
      </c>
      <c r="BP49" s="82">
        <v>0</v>
      </c>
      <c r="BQ49" s="82" t="s">
        <v>301</v>
      </c>
      <c r="BR49" s="82" t="s">
        <v>301</v>
      </c>
      <c r="BS49" s="82" t="s">
        <v>301</v>
      </c>
      <c r="BT49" s="82" t="s">
        <v>301</v>
      </c>
      <c r="BU49" s="82" t="s">
        <v>301</v>
      </c>
    </row>
    <row r="50" spans="1:73" s="24" customFormat="1" ht="12.75" customHeight="1" x14ac:dyDescent="0.2">
      <c r="A50" s="69" t="s">
        <v>358</v>
      </c>
      <c r="B50" s="52" t="s">
        <v>393</v>
      </c>
      <c r="C50" s="53"/>
      <c r="D50" s="79">
        <v>860</v>
      </c>
      <c r="E50" s="79" t="s">
        <v>301</v>
      </c>
      <c r="F50" s="79">
        <v>2</v>
      </c>
      <c r="G50" s="79" t="s">
        <v>301</v>
      </c>
      <c r="H50" s="79" t="s">
        <v>301</v>
      </c>
      <c r="I50" s="79" t="s">
        <v>301</v>
      </c>
      <c r="J50" s="80">
        <v>1.2</v>
      </c>
      <c r="K50" s="81" t="s">
        <v>301</v>
      </c>
      <c r="L50" s="81" t="s">
        <v>301</v>
      </c>
      <c r="M50" s="81" t="s">
        <v>301</v>
      </c>
      <c r="N50" s="82">
        <v>1</v>
      </c>
      <c r="O50" s="82">
        <v>200</v>
      </c>
      <c r="P50" s="82">
        <v>190</v>
      </c>
      <c r="Q50" s="82">
        <v>22</v>
      </c>
      <c r="R50" s="82">
        <v>3</v>
      </c>
      <c r="S50" s="82">
        <v>0</v>
      </c>
      <c r="T50" s="81">
        <v>230</v>
      </c>
      <c r="U50" s="81">
        <v>40</v>
      </c>
      <c r="V50" s="82">
        <v>23480</v>
      </c>
      <c r="W50" s="82">
        <v>1020</v>
      </c>
      <c r="X50" s="82" t="s">
        <v>301</v>
      </c>
      <c r="Y50" s="82">
        <v>300</v>
      </c>
      <c r="Z50" s="82">
        <v>129500</v>
      </c>
      <c r="AA50" s="82">
        <v>95000</v>
      </c>
      <c r="AB50" s="82">
        <v>34500</v>
      </c>
      <c r="AC50" s="82" t="s">
        <v>301</v>
      </c>
      <c r="AD50" s="82" t="s">
        <v>301</v>
      </c>
      <c r="AE50" s="82">
        <v>18500</v>
      </c>
      <c r="AF50" s="82">
        <v>16000</v>
      </c>
      <c r="AG50" s="82" t="s">
        <v>301</v>
      </c>
      <c r="AH50" s="82" t="s">
        <v>301</v>
      </c>
      <c r="AI50" s="82" t="s">
        <v>301</v>
      </c>
      <c r="AJ50" s="82" t="s">
        <v>301</v>
      </c>
      <c r="AK50" s="82" t="s">
        <v>301</v>
      </c>
      <c r="AL50" s="82">
        <v>25430</v>
      </c>
      <c r="AM50" s="82">
        <v>23900</v>
      </c>
      <c r="AN50" s="82">
        <v>0</v>
      </c>
      <c r="AO50" s="82">
        <v>30</v>
      </c>
      <c r="AP50" s="82">
        <v>0</v>
      </c>
      <c r="AQ50" s="82">
        <v>0</v>
      </c>
      <c r="AR50" s="82">
        <v>1500</v>
      </c>
      <c r="AS50" s="82">
        <v>0</v>
      </c>
      <c r="AT50" s="82">
        <v>60</v>
      </c>
      <c r="AU50" s="82">
        <v>50</v>
      </c>
      <c r="AV50" s="82">
        <v>400</v>
      </c>
      <c r="AW50" s="82">
        <v>800</v>
      </c>
      <c r="AX50" s="82">
        <v>700</v>
      </c>
      <c r="AY50" s="82">
        <v>0</v>
      </c>
      <c r="AZ50" s="82">
        <v>0</v>
      </c>
      <c r="BA50" s="82">
        <v>0</v>
      </c>
      <c r="BB50" s="82">
        <v>0</v>
      </c>
      <c r="BC50" s="82">
        <v>100</v>
      </c>
      <c r="BD50" s="82">
        <v>0</v>
      </c>
      <c r="BE50" s="82">
        <v>1000</v>
      </c>
      <c r="BF50" s="82">
        <v>4</v>
      </c>
      <c r="BG50" s="82">
        <v>20</v>
      </c>
      <c r="BH50" s="82">
        <v>24000</v>
      </c>
      <c r="BI50" s="82">
        <v>2800</v>
      </c>
      <c r="BJ50" s="82">
        <v>2200</v>
      </c>
      <c r="BK50" s="82">
        <v>5</v>
      </c>
      <c r="BL50" s="82">
        <v>0</v>
      </c>
      <c r="BM50" s="82">
        <v>0</v>
      </c>
      <c r="BN50" s="82">
        <v>0</v>
      </c>
      <c r="BO50" s="82">
        <v>0</v>
      </c>
      <c r="BP50" s="82">
        <v>0</v>
      </c>
      <c r="BQ50" s="82">
        <v>0</v>
      </c>
      <c r="BR50" s="82">
        <v>250</v>
      </c>
      <c r="BS50" s="82" t="s">
        <v>301</v>
      </c>
      <c r="BT50" s="82" t="s">
        <v>301</v>
      </c>
      <c r="BU50" s="82" t="s">
        <v>301</v>
      </c>
    </row>
    <row r="51" spans="1:73" s="24" customFormat="1" ht="12.75" customHeight="1" x14ac:dyDescent="0.2">
      <c r="A51" s="69" t="s">
        <v>325</v>
      </c>
      <c r="B51" s="52" t="s">
        <v>189</v>
      </c>
      <c r="C51" s="53"/>
      <c r="D51" s="79">
        <v>900</v>
      </c>
      <c r="E51" s="79" t="s">
        <v>301</v>
      </c>
      <c r="F51" s="79">
        <v>2</v>
      </c>
      <c r="G51" s="79">
        <v>1</v>
      </c>
      <c r="H51" s="79">
        <v>1</v>
      </c>
      <c r="I51" s="79">
        <v>0</v>
      </c>
      <c r="J51" s="80">
        <v>1.7</v>
      </c>
      <c r="K51" s="81">
        <v>1.7</v>
      </c>
      <c r="L51" s="81">
        <v>0</v>
      </c>
      <c r="M51" s="81">
        <v>0</v>
      </c>
      <c r="N51" s="82">
        <v>1</v>
      </c>
      <c r="O51" s="82">
        <v>200</v>
      </c>
      <c r="P51" s="82">
        <v>180</v>
      </c>
      <c r="Q51" s="82">
        <v>10</v>
      </c>
      <c r="R51" s="82">
        <v>2</v>
      </c>
      <c r="S51" s="82">
        <v>0</v>
      </c>
      <c r="T51" s="81">
        <v>250</v>
      </c>
      <c r="U51" s="81">
        <v>43</v>
      </c>
      <c r="V51" s="82">
        <v>22981</v>
      </c>
      <c r="W51" s="82">
        <v>2000</v>
      </c>
      <c r="X51" s="82">
        <v>0</v>
      </c>
      <c r="Y51" s="82">
        <v>326</v>
      </c>
      <c r="Z51" s="82">
        <v>58000</v>
      </c>
      <c r="AA51" s="82" t="s">
        <v>301</v>
      </c>
      <c r="AB51" s="82">
        <v>58000</v>
      </c>
      <c r="AC51" s="82">
        <v>6000</v>
      </c>
      <c r="AD51" s="82" t="s">
        <v>301</v>
      </c>
      <c r="AE51" s="82" t="s">
        <v>301</v>
      </c>
      <c r="AF51" s="82">
        <v>52000</v>
      </c>
      <c r="AG51" s="82" t="s">
        <v>301</v>
      </c>
      <c r="AH51" s="82">
        <v>0</v>
      </c>
      <c r="AI51" s="82">
        <v>0</v>
      </c>
      <c r="AJ51" s="82">
        <v>0</v>
      </c>
      <c r="AK51" s="82">
        <v>0</v>
      </c>
      <c r="AL51" s="82">
        <v>24396</v>
      </c>
      <c r="AM51" s="82">
        <v>22923</v>
      </c>
      <c r="AN51" s="82">
        <v>0</v>
      </c>
      <c r="AO51" s="82">
        <v>93</v>
      </c>
      <c r="AP51" s="82">
        <v>43</v>
      </c>
      <c r="AQ51" s="82">
        <v>1</v>
      </c>
      <c r="AR51" s="82">
        <v>1146</v>
      </c>
      <c r="AS51" s="82">
        <v>190</v>
      </c>
      <c r="AT51" s="82" t="s">
        <v>301</v>
      </c>
      <c r="AU51" s="82" t="s">
        <v>301</v>
      </c>
      <c r="AV51" s="82" t="s">
        <v>301</v>
      </c>
      <c r="AW51" s="82">
        <v>2181</v>
      </c>
      <c r="AX51" s="82">
        <v>1950</v>
      </c>
      <c r="AY51" s="82">
        <v>0</v>
      </c>
      <c r="AZ51" s="82">
        <v>0</v>
      </c>
      <c r="BA51" s="82">
        <v>0</v>
      </c>
      <c r="BB51" s="82">
        <v>0</v>
      </c>
      <c r="BC51" s="82">
        <v>204</v>
      </c>
      <c r="BD51" s="82">
        <v>27</v>
      </c>
      <c r="BE51" s="82">
        <v>150</v>
      </c>
      <c r="BF51" s="82">
        <v>3</v>
      </c>
      <c r="BG51" s="82">
        <v>10</v>
      </c>
      <c r="BH51" s="82">
        <v>22306</v>
      </c>
      <c r="BI51" s="82">
        <v>5</v>
      </c>
      <c r="BJ51" s="82">
        <v>50</v>
      </c>
      <c r="BK51" s="82">
        <v>15</v>
      </c>
      <c r="BL51" s="82">
        <v>55</v>
      </c>
      <c r="BM51" s="82">
        <v>0</v>
      </c>
      <c r="BN51" s="82">
        <v>0</v>
      </c>
      <c r="BO51" s="82">
        <v>5</v>
      </c>
      <c r="BP51" s="82">
        <v>50</v>
      </c>
      <c r="BQ51" s="82">
        <v>0</v>
      </c>
      <c r="BR51" s="82">
        <v>900</v>
      </c>
      <c r="BS51" s="82" t="s">
        <v>301</v>
      </c>
      <c r="BT51" s="82" t="s">
        <v>301</v>
      </c>
      <c r="BU51" s="82" t="s">
        <v>301</v>
      </c>
    </row>
    <row r="52" spans="1:73" s="24" customFormat="1" ht="12.75" customHeight="1" x14ac:dyDescent="0.2">
      <c r="A52" s="69" t="s">
        <v>326</v>
      </c>
      <c r="B52" s="501" t="s">
        <v>190</v>
      </c>
      <c r="C52" s="502"/>
      <c r="D52" s="38">
        <v>1795</v>
      </c>
      <c r="E52" s="38" t="s">
        <v>301</v>
      </c>
      <c r="F52" s="38">
        <v>7</v>
      </c>
      <c r="G52" s="38">
        <v>2</v>
      </c>
      <c r="H52" s="38">
        <v>1</v>
      </c>
      <c r="I52" s="38">
        <v>4</v>
      </c>
      <c r="J52" s="39">
        <v>3.6</v>
      </c>
      <c r="K52" s="40">
        <v>3.6</v>
      </c>
      <c r="L52" s="40">
        <v>0</v>
      </c>
      <c r="M52" s="40">
        <v>0</v>
      </c>
      <c r="N52" s="41">
        <v>1</v>
      </c>
      <c r="O52" s="41">
        <v>648</v>
      </c>
      <c r="P52" s="41">
        <v>589</v>
      </c>
      <c r="Q52" s="41">
        <v>60</v>
      </c>
      <c r="R52" s="41">
        <v>8</v>
      </c>
      <c r="S52" s="41">
        <v>3</v>
      </c>
      <c r="T52" s="40">
        <v>275</v>
      </c>
      <c r="U52" s="40">
        <v>48</v>
      </c>
      <c r="V52" s="41">
        <v>35653</v>
      </c>
      <c r="W52" s="41">
        <v>2700</v>
      </c>
      <c r="X52" s="41">
        <v>0</v>
      </c>
      <c r="Y52" s="41">
        <v>800</v>
      </c>
      <c r="Z52" s="41">
        <v>77000</v>
      </c>
      <c r="AA52" s="41" t="s">
        <v>301</v>
      </c>
      <c r="AB52" s="41">
        <v>77000</v>
      </c>
      <c r="AC52" s="41" t="s">
        <v>301</v>
      </c>
      <c r="AD52" s="41" t="s">
        <v>301</v>
      </c>
      <c r="AE52" s="41" t="s">
        <v>301</v>
      </c>
      <c r="AF52" s="41">
        <v>77000</v>
      </c>
      <c r="AG52" s="41" t="s">
        <v>301</v>
      </c>
      <c r="AH52" s="41" t="s">
        <v>301</v>
      </c>
      <c r="AI52" s="41" t="s">
        <v>301</v>
      </c>
      <c r="AJ52" s="41" t="s">
        <v>301</v>
      </c>
      <c r="AK52" s="41" t="s">
        <v>301</v>
      </c>
      <c r="AL52" s="41">
        <v>36353</v>
      </c>
      <c r="AM52" s="41">
        <v>32700</v>
      </c>
      <c r="AN52" s="41">
        <v>0</v>
      </c>
      <c r="AO52" s="41">
        <v>78</v>
      </c>
      <c r="AP52" s="41">
        <v>100</v>
      </c>
      <c r="AQ52" s="41">
        <v>1</v>
      </c>
      <c r="AR52" s="41">
        <v>2088</v>
      </c>
      <c r="AS52" s="41">
        <v>1386</v>
      </c>
      <c r="AT52" s="41">
        <v>0</v>
      </c>
      <c r="AU52" s="41">
        <v>0</v>
      </c>
      <c r="AV52" s="41">
        <v>1</v>
      </c>
      <c r="AW52" s="41">
        <v>3654</v>
      </c>
      <c r="AX52" s="41">
        <v>3359</v>
      </c>
      <c r="AY52" s="41">
        <v>0</v>
      </c>
      <c r="AZ52" s="41">
        <v>1</v>
      </c>
      <c r="BA52" s="41">
        <v>0</v>
      </c>
      <c r="BB52" s="41">
        <v>0</v>
      </c>
      <c r="BC52" s="41">
        <v>224</v>
      </c>
      <c r="BD52" s="41">
        <v>70</v>
      </c>
      <c r="BE52" s="41" t="s">
        <v>301</v>
      </c>
      <c r="BF52" s="41">
        <v>16</v>
      </c>
      <c r="BG52" s="41">
        <v>5</v>
      </c>
      <c r="BH52" s="41">
        <v>28225</v>
      </c>
      <c r="BI52" s="41">
        <v>4182</v>
      </c>
      <c r="BJ52" s="41">
        <v>1686</v>
      </c>
      <c r="BK52" s="41">
        <v>0</v>
      </c>
      <c r="BL52" s="41">
        <v>0</v>
      </c>
      <c r="BM52" s="41">
        <v>0</v>
      </c>
      <c r="BN52" s="41">
        <v>0</v>
      </c>
      <c r="BO52" s="41">
        <v>0</v>
      </c>
      <c r="BP52" s="41">
        <v>0</v>
      </c>
      <c r="BQ52" s="41">
        <v>0</v>
      </c>
      <c r="BR52" s="41" t="s">
        <v>301</v>
      </c>
      <c r="BS52" s="41" t="s">
        <v>301</v>
      </c>
      <c r="BT52" s="41" t="s">
        <v>301</v>
      </c>
      <c r="BU52" s="41" t="s">
        <v>301</v>
      </c>
    </row>
    <row r="53" spans="1:73" s="24" customFormat="1" ht="12.75" customHeight="1" x14ac:dyDescent="0.2">
      <c r="A53" s="69" t="s">
        <v>359</v>
      </c>
      <c r="B53" s="52" t="s">
        <v>191</v>
      </c>
      <c r="C53" s="53"/>
      <c r="D53" s="38">
        <v>1081</v>
      </c>
      <c r="E53" s="38" t="s">
        <v>301</v>
      </c>
      <c r="F53" s="38">
        <v>5</v>
      </c>
      <c r="G53" s="38">
        <v>1</v>
      </c>
      <c r="H53" s="38">
        <v>2</v>
      </c>
      <c r="I53" s="38">
        <v>2</v>
      </c>
      <c r="J53" s="39">
        <v>2.2999999999999998</v>
      </c>
      <c r="K53" s="40">
        <v>2</v>
      </c>
      <c r="L53" s="40">
        <v>0.25</v>
      </c>
      <c r="M53" s="40">
        <v>0</v>
      </c>
      <c r="N53" s="41">
        <v>1</v>
      </c>
      <c r="O53" s="41">
        <v>6000</v>
      </c>
      <c r="P53" s="41">
        <v>4000</v>
      </c>
      <c r="Q53" s="41">
        <v>80</v>
      </c>
      <c r="R53" s="41">
        <v>8</v>
      </c>
      <c r="S53" s="41">
        <v>7</v>
      </c>
      <c r="T53" s="40">
        <v>225</v>
      </c>
      <c r="U53" s="40">
        <v>45</v>
      </c>
      <c r="V53" s="41">
        <v>36947</v>
      </c>
      <c r="W53" s="41">
        <v>1395</v>
      </c>
      <c r="X53" s="41">
        <v>0</v>
      </c>
      <c r="Y53" s="41">
        <v>50</v>
      </c>
      <c r="Z53" s="41">
        <v>245298</v>
      </c>
      <c r="AA53" s="41">
        <v>182000</v>
      </c>
      <c r="AB53" s="41">
        <v>63298</v>
      </c>
      <c r="AC53" s="41">
        <v>20648</v>
      </c>
      <c r="AD53" s="41">
        <v>0</v>
      </c>
      <c r="AE53" s="41">
        <v>3250</v>
      </c>
      <c r="AF53" s="41">
        <v>39400</v>
      </c>
      <c r="AG53" s="41">
        <v>0</v>
      </c>
      <c r="AH53" s="41">
        <v>250630</v>
      </c>
      <c r="AI53" s="41">
        <v>0</v>
      </c>
      <c r="AJ53" s="41">
        <v>0</v>
      </c>
      <c r="AK53" s="41">
        <v>1936</v>
      </c>
      <c r="AL53" s="41">
        <v>36947</v>
      </c>
      <c r="AM53" s="41">
        <v>32527</v>
      </c>
      <c r="AN53" s="41">
        <v>0</v>
      </c>
      <c r="AO53" s="41">
        <v>438</v>
      </c>
      <c r="AP53" s="41">
        <v>0</v>
      </c>
      <c r="AQ53" s="41">
        <v>0</v>
      </c>
      <c r="AR53" s="41">
        <v>3703</v>
      </c>
      <c r="AS53" s="41">
        <v>279</v>
      </c>
      <c r="AT53" s="41">
        <v>0</v>
      </c>
      <c r="AU53" s="41">
        <v>0</v>
      </c>
      <c r="AV53" s="41">
        <v>0</v>
      </c>
      <c r="AW53" s="41">
        <v>1610</v>
      </c>
      <c r="AX53" s="41">
        <v>1241</v>
      </c>
      <c r="AY53" s="41">
        <v>0</v>
      </c>
      <c r="AZ53" s="41">
        <v>0</v>
      </c>
      <c r="BA53" s="41">
        <v>0</v>
      </c>
      <c r="BB53" s="41">
        <v>0</v>
      </c>
      <c r="BC53" s="41">
        <v>340</v>
      </c>
      <c r="BD53" s="41">
        <v>29</v>
      </c>
      <c r="BE53" s="41">
        <v>1792</v>
      </c>
      <c r="BF53" s="41">
        <v>1</v>
      </c>
      <c r="BG53" s="41">
        <v>16</v>
      </c>
      <c r="BH53" s="41">
        <v>11950</v>
      </c>
      <c r="BI53" s="41">
        <v>10</v>
      </c>
      <c r="BJ53" s="41">
        <v>7</v>
      </c>
      <c r="BK53" s="41">
        <v>0</v>
      </c>
      <c r="BL53" s="41">
        <v>0</v>
      </c>
      <c r="BM53" s="41">
        <v>0</v>
      </c>
      <c r="BN53" s="41">
        <v>0</v>
      </c>
      <c r="BO53" s="41">
        <v>0</v>
      </c>
      <c r="BP53" s="41">
        <v>0</v>
      </c>
      <c r="BQ53" s="41">
        <v>0</v>
      </c>
      <c r="BR53" s="41">
        <v>350</v>
      </c>
      <c r="BS53" s="41" t="s">
        <v>301</v>
      </c>
      <c r="BT53" s="41">
        <v>0</v>
      </c>
      <c r="BU53" s="41">
        <v>0</v>
      </c>
    </row>
    <row r="54" spans="1:73" s="24" customFormat="1" ht="12.75" customHeight="1" x14ac:dyDescent="0.2">
      <c r="A54" s="69" t="s">
        <v>327</v>
      </c>
      <c r="B54" s="52" t="s">
        <v>387</v>
      </c>
      <c r="C54" s="53"/>
      <c r="D54" s="79">
        <v>1078</v>
      </c>
      <c r="E54" s="79" t="s">
        <v>301</v>
      </c>
      <c r="F54" s="79">
        <v>1</v>
      </c>
      <c r="G54" s="79" t="s">
        <v>301</v>
      </c>
      <c r="H54" s="79" t="s">
        <v>301</v>
      </c>
      <c r="I54" s="79" t="s">
        <v>301</v>
      </c>
      <c r="J54" s="80">
        <v>0.5</v>
      </c>
      <c r="K54" s="81" t="s">
        <v>301</v>
      </c>
      <c r="L54" s="81" t="s">
        <v>301</v>
      </c>
      <c r="M54" s="81" t="s">
        <v>301</v>
      </c>
      <c r="N54" s="82">
        <v>1</v>
      </c>
      <c r="O54" s="82">
        <v>70</v>
      </c>
      <c r="P54" s="82">
        <v>70</v>
      </c>
      <c r="Q54" s="82">
        <v>1</v>
      </c>
      <c r="R54" s="82">
        <v>1</v>
      </c>
      <c r="S54" s="82">
        <v>0</v>
      </c>
      <c r="T54" s="81">
        <v>220</v>
      </c>
      <c r="U54" s="81">
        <v>35</v>
      </c>
      <c r="V54" s="82">
        <v>17924</v>
      </c>
      <c r="W54" s="82">
        <v>14974</v>
      </c>
      <c r="X54" s="82">
        <v>0</v>
      </c>
      <c r="Y54" s="82">
        <v>2949</v>
      </c>
      <c r="Z54" s="82">
        <v>45000</v>
      </c>
      <c r="AA54" s="82" t="s">
        <v>301</v>
      </c>
      <c r="AB54" s="82">
        <v>45000</v>
      </c>
      <c r="AC54" s="82" t="s">
        <v>301</v>
      </c>
      <c r="AD54" s="82" t="s">
        <v>301</v>
      </c>
      <c r="AE54" s="82" t="s">
        <v>301</v>
      </c>
      <c r="AF54" s="82">
        <v>45000</v>
      </c>
      <c r="AG54" s="82" t="s">
        <v>301</v>
      </c>
      <c r="AH54" s="82" t="s">
        <v>301</v>
      </c>
      <c r="AI54" s="82" t="s">
        <v>301</v>
      </c>
      <c r="AJ54" s="82" t="s">
        <v>301</v>
      </c>
      <c r="AK54" s="82" t="s">
        <v>301</v>
      </c>
      <c r="AL54" s="82">
        <v>18163</v>
      </c>
      <c r="AM54" s="82">
        <v>17813</v>
      </c>
      <c r="AN54" s="82">
        <v>0</v>
      </c>
      <c r="AO54" s="82">
        <v>0</v>
      </c>
      <c r="AP54" s="82">
        <v>0</v>
      </c>
      <c r="AQ54" s="82">
        <v>0</v>
      </c>
      <c r="AR54" s="82">
        <v>350</v>
      </c>
      <c r="AS54" s="82">
        <v>0</v>
      </c>
      <c r="AT54" s="82">
        <v>6500</v>
      </c>
      <c r="AU54" s="82">
        <v>20</v>
      </c>
      <c r="AV54" s="82">
        <v>0</v>
      </c>
      <c r="AW54" s="82">
        <v>957</v>
      </c>
      <c r="AX54" s="82">
        <v>932</v>
      </c>
      <c r="AY54" s="82">
        <v>0</v>
      </c>
      <c r="AZ54" s="82">
        <v>0</v>
      </c>
      <c r="BA54" s="82">
        <v>0</v>
      </c>
      <c r="BB54" s="82">
        <v>0</v>
      </c>
      <c r="BC54" s="82">
        <v>25</v>
      </c>
      <c r="BD54" s="82">
        <v>0</v>
      </c>
      <c r="BE54" s="82">
        <v>0</v>
      </c>
      <c r="BF54" s="82">
        <v>2</v>
      </c>
      <c r="BG54" s="82">
        <v>2</v>
      </c>
      <c r="BH54" s="82">
        <v>11259</v>
      </c>
      <c r="BI54" s="82">
        <v>51</v>
      </c>
      <c r="BJ54" s="82" t="s">
        <v>301</v>
      </c>
      <c r="BK54" s="82" t="s">
        <v>301</v>
      </c>
      <c r="BL54" s="82">
        <v>0</v>
      </c>
      <c r="BM54" s="82" t="s">
        <v>301</v>
      </c>
      <c r="BN54" s="82" t="s">
        <v>301</v>
      </c>
      <c r="BO54" s="82" t="s">
        <v>301</v>
      </c>
      <c r="BP54" s="82" t="s">
        <v>301</v>
      </c>
      <c r="BQ54" s="82" t="s">
        <v>301</v>
      </c>
      <c r="BR54" s="82" t="s">
        <v>301</v>
      </c>
      <c r="BS54" s="82" t="s">
        <v>301</v>
      </c>
      <c r="BT54" s="82" t="s">
        <v>301</v>
      </c>
      <c r="BU54" s="82" t="s">
        <v>301</v>
      </c>
    </row>
    <row r="55" spans="1:73" s="24" customFormat="1" ht="12.75" customHeight="1" x14ac:dyDescent="0.2">
      <c r="A55" s="51" t="s">
        <v>360</v>
      </c>
      <c r="B55" s="503" t="s">
        <v>192</v>
      </c>
      <c r="C55" s="504"/>
      <c r="D55" s="79">
        <v>2862</v>
      </c>
      <c r="E55" s="79" t="s">
        <v>301</v>
      </c>
      <c r="F55" s="79">
        <v>3</v>
      </c>
      <c r="G55" s="79">
        <v>2</v>
      </c>
      <c r="H55" s="79">
        <v>0</v>
      </c>
      <c r="I55" s="79">
        <v>1</v>
      </c>
      <c r="J55" s="80">
        <v>2.2999999999999998</v>
      </c>
      <c r="K55" s="81">
        <v>2.2999999999999998</v>
      </c>
      <c r="L55" s="81">
        <v>0</v>
      </c>
      <c r="M55" s="81">
        <v>0</v>
      </c>
      <c r="N55" s="82">
        <v>1</v>
      </c>
      <c r="O55" s="82">
        <v>400</v>
      </c>
      <c r="P55" s="82">
        <v>320</v>
      </c>
      <c r="Q55" s="82">
        <v>30</v>
      </c>
      <c r="R55" s="82">
        <v>7</v>
      </c>
      <c r="S55" s="82">
        <v>1</v>
      </c>
      <c r="T55" s="81">
        <v>254</v>
      </c>
      <c r="U55" s="81">
        <v>40</v>
      </c>
      <c r="V55" s="82">
        <v>20966</v>
      </c>
      <c r="W55" s="82">
        <v>658</v>
      </c>
      <c r="X55" s="82">
        <v>0</v>
      </c>
      <c r="Y55" s="82">
        <v>6253</v>
      </c>
      <c r="Z55" s="82">
        <v>175500</v>
      </c>
      <c r="AA55" s="82" t="s">
        <v>301</v>
      </c>
      <c r="AB55" s="82">
        <v>175500</v>
      </c>
      <c r="AC55" s="82">
        <v>2000</v>
      </c>
      <c r="AD55" s="82" t="s">
        <v>301</v>
      </c>
      <c r="AE55" s="82">
        <v>3500</v>
      </c>
      <c r="AF55" s="82">
        <v>170000</v>
      </c>
      <c r="AG55" s="82" t="s">
        <v>301</v>
      </c>
      <c r="AH55" s="82">
        <v>170000</v>
      </c>
      <c r="AI55" s="82" t="s">
        <v>301</v>
      </c>
      <c r="AJ55" s="82" t="s">
        <v>301</v>
      </c>
      <c r="AK55" s="82">
        <v>9216</v>
      </c>
      <c r="AL55" s="82">
        <v>27877</v>
      </c>
      <c r="AM55" s="82">
        <v>25813</v>
      </c>
      <c r="AN55" s="82">
        <v>0</v>
      </c>
      <c r="AO55" s="82">
        <v>496</v>
      </c>
      <c r="AP55" s="82">
        <v>0</v>
      </c>
      <c r="AQ55" s="82">
        <v>0</v>
      </c>
      <c r="AR55" s="82">
        <v>1568</v>
      </c>
      <c r="AS55" s="82">
        <v>0</v>
      </c>
      <c r="AT55" s="82">
        <v>8000</v>
      </c>
      <c r="AU55" s="82">
        <v>0</v>
      </c>
      <c r="AV55" s="82">
        <v>60</v>
      </c>
      <c r="AW55" s="82">
        <v>1439</v>
      </c>
      <c r="AX55" s="82">
        <v>1310</v>
      </c>
      <c r="AY55" s="82">
        <v>0</v>
      </c>
      <c r="AZ55" s="82">
        <v>4</v>
      </c>
      <c r="BA55" s="82">
        <v>0</v>
      </c>
      <c r="BB55" s="82">
        <v>0</v>
      </c>
      <c r="BC55" s="82">
        <v>125</v>
      </c>
      <c r="BD55" s="82">
        <v>0</v>
      </c>
      <c r="BE55" s="82">
        <v>1110</v>
      </c>
      <c r="BF55" s="82">
        <v>0</v>
      </c>
      <c r="BG55" s="82">
        <v>21</v>
      </c>
      <c r="BH55" s="82">
        <v>21523</v>
      </c>
      <c r="BI55" s="82">
        <v>4206</v>
      </c>
      <c r="BJ55" s="82">
        <v>2963</v>
      </c>
      <c r="BK55" s="82">
        <v>0</v>
      </c>
      <c r="BL55" s="82">
        <v>0</v>
      </c>
      <c r="BM55" s="82">
        <v>0</v>
      </c>
      <c r="BN55" s="82">
        <v>0</v>
      </c>
      <c r="BO55" s="82" t="s">
        <v>301</v>
      </c>
      <c r="BP55" s="82" t="s">
        <v>301</v>
      </c>
      <c r="BQ55" s="82" t="s">
        <v>301</v>
      </c>
      <c r="BR55" s="82">
        <v>198</v>
      </c>
      <c r="BS55" s="82" t="s">
        <v>301</v>
      </c>
      <c r="BT55" s="82" t="s">
        <v>301</v>
      </c>
      <c r="BU55" s="82" t="s">
        <v>301</v>
      </c>
    </row>
    <row r="56" spans="1:73" s="24" customFormat="1" ht="12.75" customHeight="1" x14ac:dyDescent="0.2">
      <c r="A56" s="14"/>
      <c r="B56" s="62" t="s">
        <v>158</v>
      </c>
      <c r="C56" s="59"/>
      <c r="D56" s="63">
        <v>16505</v>
      </c>
      <c r="E56" s="63">
        <v>1660</v>
      </c>
      <c r="F56" s="63">
        <v>41</v>
      </c>
      <c r="G56" s="63">
        <v>10</v>
      </c>
      <c r="H56" s="63">
        <v>15</v>
      </c>
      <c r="I56" s="63">
        <v>13</v>
      </c>
      <c r="J56" s="64">
        <v>23.3</v>
      </c>
      <c r="K56" s="64">
        <v>21.2</v>
      </c>
      <c r="L56" s="64">
        <v>0.35</v>
      </c>
      <c r="M56" s="64">
        <v>0</v>
      </c>
      <c r="N56" s="63">
        <v>13</v>
      </c>
      <c r="O56" s="63">
        <v>9065</v>
      </c>
      <c r="P56" s="63">
        <v>6544</v>
      </c>
      <c r="Q56" s="63">
        <v>310</v>
      </c>
      <c r="R56" s="63">
        <v>59</v>
      </c>
      <c r="S56" s="63">
        <v>15</v>
      </c>
      <c r="T56" s="64">
        <v>2940</v>
      </c>
      <c r="U56" s="64">
        <v>506.5</v>
      </c>
      <c r="V56" s="63">
        <v>268233</v>
      </c>
      <c r="W56" s="63">
        <v>26212</v>
      </c>
      <c r="X56" s="63">
        <v>5249</v>
      </c>
      <c r="Y56" s="63">
        <v>14694</v>
      </c>
      <c r="Z56" s="63">
        <v>1523767</v>
      </c>
      <c r="AA56" s="63">
        <v>793046</v>
      </c>
      <c r="AB56" s="63">
        <v>730721</v>
      </c>
      <c r="AC56" s="63">
        <v>38414</v>
      </c>
      <c r="AD56" s="63">
        <v>0</v>
      </c>
      <c r="AE56" s="63">
        <v>25250</v>
      </c>
      <c r="AF56" s="63">
        <v>667057</v>
      </c>
      <c r="AG56" s="63">
        <v>7000</v>
      </c>
      <c r="AH56" s="63">
        <v>420630</v>
      </c>
      <c r="AI56" s="63">
        <v>0</v>
      </c>
      <c r="AJ56" s="63">
        <v>0</v>
      </c>
      <c r="AK56" s="63">
        <v>33429</v>
      </c>
      <c r="AL56" s="63">
        <v>281182</v>
      </c>
      <c r="AM56" s="63">
        <v>261929</v>
      </c>
      <c r="AN56" s="63">
        <v>0</v>
      </c>
      <c r="AO56" s="63">
        <v>1207</v>
      </c>
      <c r="AP56" s="63">
        <v>143</v>
      </c>
      <c r="AQ56" s="63">
        <v>2</v>
      </c>
      <c r="AR56" s="63">
        <v>14268</v>
      </c>
      <c r="AS56" s="63">
        <v>3633</v>
      </c>
      <c r="AT56" s="63">
        <v>14587</v>
      </c>
      <c r="AU56" s="63">
        <v>570</v>
      </c>
      <c r="AV56" s="63">
        <v>464</v>
      </c>
      <c r="AW56" s="63">
        <v>15733</v>
      </c>
      <c r="AX56" s="63">
        <v>14297</v>
      </c>
      <c r="AY56" s="63">
        <v>0</v>
      </c>
      <c r="AZ56" s="63">
        <v>5</v>
      </c>
      <c r="BA56" s="63">
        <v>0</v>
      </c>
      <c r="BB56" s="63">
        <v>0</v>
      </c>
      <c r="BC56" s="63">
        <v>1284</v>
      </c>
      <c r="BD56" s="63">
        <v>147</v>
      </c>
      <c r="BE56" s="63">
        <v>6695</v>
      </c>
      <c r="BF56" s="63">
        <v>35</v>
      </c>
      <c r="BG56" s="63">
        <v>175</v>
      </c>
      <c r="BH56" s="63">
        <v>191568</v>
      </c>
      <c r="BI56" s="63">
        <v>25820</v>
      </c>
      <c r="BJ56" s="63">
        <v>16644</v>
      </c>
      <c r="BK56" s="63">
        <v>1030</v>
      </c>
      <c r="BL56" s="63">
        <v>55</v>
      </c>
      <c r="BM56" s="63">
        <v>0</v>
      </c>
      <c r="BN56" s="63">
        <v>0</v>
      </c>
      <c r="BO56" s="63">
        <v>5</v>
      </c>
      <c r="BP56" s="63">
        <v>50</v>
      </c>
      <c r="BQ56" s="63">
        <v>0</v>
      </c>
      <c r="BR56" s="63">
        <v>1698</v>
      </c>
      <c r="BS56" s="63">
        <v>4750</v>
      </c>
      <c r="BT56" s="63">
        <v>0</v>
      </c>
      <c r="BU56" s="63">
        <v>0</v>
      </c>
    </row>
    <row r="57" spans="1:73" s="24" customFormat="1" ht="12.75" customHeight="1" x14ac:dyDescent="0.2">
      <c r="A57" s="60"/>
      <c r="B57" s="25" t="s">
        <v>150</v>
      </c>
      <c r="C57" s="65">
        <v>13</v>
      </c>
      <c r="D57" s="65">
        <v>13</v>
      </c>
      <c r="E57" s="65">
        <v>13</v>
      </c>
      <c r="F57" s="65">
        <v>13</v>
      </c>
      <c r="G57" s="65">
        <v>13</v>
      </c>
      <c r="H57" s="65">
        <v>13</v>
      </c>
      <c r="I57" s="65">
        <v>13</v>
      </c>
      <c r="J57" s="65">
        <v>13</v>
      </c>
      <c r="K57" s="65">
        <v>13</v>
      </c>
      <c r="L57" s="65">
        <v>13</v>
      </c>
      <c r="M57" s="65">
        <v>13</v>
      </c>
      <c r="N57" s="65">
        <v>13</v>
      </c>
      <c r="O57" s="65">
        <v>13</v>
      </c>
      <c r="P57" s="65">
        <v>13</v>
      </c>
      <c r="Q57" s="65">
        <v>13</v>
      </c>
      <c r="R57" s="65">
        <v>13</v>
      </c>
      <c r="S57" s="65">
        <v>13</v>
      </c>
      <c r="T57" s="65">
        <v>13</v>
      </c>
      <c r="U57" s="65">
        <v>13</v>
      </c>
      <c r="V57" s="65">
        <v>13</v>
      </c>
      <c r="W57" s="65">
        <v>13</v>
      </c>
      <c r="X57" s="65">
        <v>13</v>
      </c>
      <c r="Y57" s="65">
        <v>13</v>
      </c>
      <c r="Z57" s="65">
        <v>13</v>
      </c>
      <c r="AA57" s="65">
        <v>13</v>
      </c>
      <c r="AB57" s="65">
        <v>13</v>
      </c>
      <c r="AC57" s="65">
        <v>13</v>
      </c>
      <c r="AD57" s="65">
        <v>13</v>
      </c>
      <c r="AE57" s="65">
        <v>13</v>
      </c>
      <c r="AF57" s="65">
        <v>13</v>
      </c>
      <c r="AG57" s="65">
        <v>13</v>
      </c>
      <c r="AH57" s="65">
        <v>13</v>
      </c>
      <c r="AI57" s="65">
        <v>13</v>
      </c>
      <c r="AJ57" s="65">
        <v>13</v>
      </c>
      <c r="AK57" s="65">
        <v>13</v>
      </c>
      <c r="AL57" s="65">
        <v>13</v>
      </c>
      <c r="AM57" s="65">
        <v>13</v>
      </c>
      <c r="AN57" s="65">
        <v>13</v>
      </c>
      <c r="AO57" s="65">
        <v>13</v>
      </c>
      <c r="AP57" s="65">
        <v>13</v>
      </c>
      <c r="AQ57" s="65">
        <v>13</v>
      </c>
      <c r="AR57" s="65">
        <v>13</v>
      </c>
      <c r="AS57" s="65">
        <v>13</v>
      </c>
      <c r="AT57" s="65">
        <v>13</v>
      </c>
      <c r="AU57" s="65">
        <v>13</v>
      </c>
      <c r="AV57" s="65">
        <v>13</v>
      </c>
      <c r="AW57" s="65">
        <v>13</v>
      </c>
      <c r="AX57" s="65">
        <v>13</v>
      </c>
      <c r="AY57" s="65">
        <v>13</v>
      </c>
      <c r="AZ57" s="65">
        <v>13</v>
      </c>
      <c r="BA57" s="65">
        <v>13</v>
      </c>
      <c r="BB57" s="65">
        <v>13</v>
      </c>
      <c r="BC57" s="65">
        <v>13</v>
      </c>
      <c r="BD57" s="65">
        <v>13</v>
      </c>
      <c r="BE57" s="65">
        <v>13</v>
      </c>
      <c r="BF57" s="65">
        <v>13</v>
      </c>
      <c r="BG57" s="65">
        <v>13</v>
      </c>
      <c r="BH57" s="65">
        <v>13</v>
      </c>
      <c r="BI57" s="65">
        <v>13</v>
      </c>
      <c r="BJ57" s="65">
        <v>13</v>
      </c>
      <c r="BK57" s="65">
        <v>13</v>
      </c>
      <c r="BL57" s="65">
        <v>13</v>
      </c>
      <c r="BM57" s="65">
        <v>13</v>
      </c>
      <c r="BN57" s="65">
        <v>13</v>
      </c>
      <c r="BO57" s="65">
        <v>13</v>
      </c>
      <c r="BP57" s="65">
        <v>13</v>
      </c>
      <c r="BQ57" s="65">
        <v>13</v>
      </c>
      <c r="BR57" s="65">
        <v>13</v>
      </c>
      <c r="BS57" s="65">
        <v>13</v>
      </c>
      <c r="BT57" s="65">
        <v>13</v>
      </c>
      <c r="BU57" s="65">
        <v>13</v>
      </c>
    </row>
    <row r="58" spans="1:73" s="24" customFormat="1" ht="12.75" customHeight="1" x14ac:dyDescent="0.2">
      <c r="A58" s="60"/>
      <c r="B58" s="25" t="s">
        <v>151</v>
      </c>
      <c r="C58" s="65">
        <v>12</v>
      </c>
      <c r="D58" s="65">
        <v>12</v>
      </c>
      <c r="E58" s="65">
        <v>1</v>
      </c>
      <c r="F58" s="65">
        <v>12</v>
      </c>
      <c r="G58" s="65">
        <v>10</v>
      </c>
      <c r="H58" s="65">
        <v>10</v>
      </c>
      <c r="I58" s="65">
        <v>10</v>
      </c>
      <c r="J58" s="65">
        <v>12</v>
      </c>
      <c r="K58" s="65">
        <v>10</v>
      </c>
      <c r="L58" s="65">
        <v>10</v>
      </c>
      <c r="M58" s="65">
        <v>10</v>
      </c>
      <c r="N58" s="65">
        <v>12</v>
      </c>
      <c r="O58" s="65">
        <v>12</v>
      </c>
      <c r="P58" s="65">
        <v>12</v>
      </c>
      <c r="Q58" s="65">
        <v>12</v>
      </c>
      <c r="R58" s="65">
        <v>12</v>
      </c>
      <c r="S58" s="65">
        <v>12</v>
      </c>
      <c r="T58" s="65">
        <v>12</v>
      </c>
      <c r="U58" s="65">
        <v>12</v>
      </c>
      <c r="V58" s="65">
        <v>12</v>
      </c>
      <c r="W58" s="65">
        <v>11</v>
      </c>
      <c r="X58" s="65">
        <v>9</v>
      </c>
      <c r="Y58" s="65">
        <v>11</v>
      </c>
      <c r="Z58" s="65">
        <v>12</v>
      </c>
      <c r="AA58" s="65">
        <v>3</v>
      </c>
      <c r="AB58" s="65">
        <v>12</v>
      </c>
      <c r="AC58" s="65">
        <v>5</v>
      </c>
      <c r="AD58" s="65">
        <v>2</v>
      </c>
      <c r="AE58" s="65">
        <v>4</v>
      </c>
      <c r="AF58" s="65">
        <v>10</v>
      </c>
      <c r="AG58" s="65">
        <v>4</v>
      </c>
      <c r="AH58" s="65">
        <v>4</v>
      </c>
      <c r="AI58" s="65">
        <v>4</v>
      </c>
      <c r="AJ58" s="65">
        <v>4</v>
      </c>
      <c r="AK58" s="65">
        <v>5</v>
      </c>
      <c r="AL58" s="65">
        <v>12</v>
      </c>
      <c r="AM58" s="65">
        <v>12</v>
      </c>
      <c r="AN58" s="65">
        <v>12</v>
      </c>
      <c r="AO58" s="65">
        <v>10</v>
      </c>
      <c r="AP58" s="65">
        <v>10</v>
      </c>
      <c r="AQ58" s="65">
        <v>12</v>
      </c>
      <c r="AR58" s="65">
        <v>11</v>
      </c>
      <c r="AS58" s="65">
        <v>11</v>
      </c>
      <c r="AT58" s="65">
        <v>8</v>
      </c>
      <c r="AU58" s="65">
        <v>8</v>
      </c>
      <c r="AV58" s="65">
        <v>8</v>
      </c>
      <c r="AW58" s="65">
        <v>12</v>
      </c>
      <c r="AX58" s="65">
        <v>12</v>
      </c>
      <c r="AY58" s="65">
        <v>11</v>
      </c>
      <c r="AZ58" s="65">
        <v>10</v>
      </c>
      <c r="BA58" s="65">
        <v>10</v>
      </c>
      <c r="BB58" s="65">
        <v>11</v>
      </c>
      <c r="BC58" s="65">
        <v>11</v>
      </c>
      <c r="BD58" s="65">
        <v>10</v>
      </c>
      <c r="BE58" s="65">
        <v>10</v>
      </c>
      <c r="BF58" s="65">
        <v>12</v>
      </c>
      <c r="BG58" s="65">
        <v>12</v>
      </c>
      <c r="BH58" s="65">
        <v>12</v>
      </c>
      <c r="BI58" s="65">
        <v>11</v>
      </c>
      <c r="BJ58" s="65">
        <v>10</v>
      </c>
      <c r="BK58" s="65">
        <v>9</v>
      </c>
      <c r="BL58" s="65">
        <v>12</v>
      </c>
      <c r="BM58" s="65">
        <v>11</v>
      </c>
      <c r="BN58" s="65">
        <v>10</v>
      </c>
      <c r="BO58" s="65">
        <v>8</v>
      </c>
      <c r="BP58" s="65">
        <v>8</v>
      </c>
      <c r="BQ58" s="65">
        <v>7</v>
      </c>
      <c r="BR58" s="65">
        <v>5</v>
      </c>
      <c r="BS58" s="65">
        <v>1</v>
      </c>
      <c r="BT58" s="65">
        <v>2</v>
      </c>
      <c r="BU58" s="65">
        <v>2</v>
      </c>
    </row>
    <row r="59" spans="1:73" s="24" customFormat="1" ht="12.75" customHeight="1" x14ac:dyDescent="0.2">
      <c r="A59" s="61"/>
      <c r="B59" s="28" t="s">
        <v>149</v>
      </c>
      <c r="C59" s="86">
        <v>0.92307692307692313</v>
      </c>
      <c r="D59" s="86">
        <v>0.92307692307692313</v>
      </c>
      <c r="E59" s="86">
        <v>7.6923076923076927E-2</v>
      </c>
      <c r="F59" s="86">
        <v>0.92307692307692313</v>
      </c>
      <c r="G59" s="86">
        <v>0.76923076923076927</v>
      </c>
      <c r="H59" s="86">
        <v>0.76923076923076927</v>
      </c>
      <c r="I59" s="86">
        <v>0.76923076923076927</v>
      </c>
      <c r="J59" s="86">
        <v>0.92307692307692313</v>
      </c>
      <c r="K59" s="86">
        <v>0.76923076923076927</v>
      </c>
      <c r="L59" s="86">
        <v>0.76923076923076927</v>
      </c>
      <c r="M59" s="86">
        <v>0.76923076923076927</v>
      </c>
      <c r="N59" s="86">
        <v>0.92307692307692313</v>
      </c>
      <c r="O59" s="86">
        <v>0.92307692307692313</v>
      </c>
      <c r="P59" s="86">
        <v>0.92307692307692313</v>
      </c>
      <c r="Q59" s="86">
        <v>0.92307692307692313</v>
      </c>
      <c r="R59" s="86">
        <v>0.92307692307692313</v>
      </c>
      <c r="S59" s="86">
        <v>0.92307692307692313</v>
      </c>
      <c r="T59" s="86">
        <v>0.92307692307692313</v>
      </c>
      <c r="U59" s="86">
        <v>0.92307692307692313</v>
      </c>
      <c r="V59" s="86">
        <v>0.92307692307692313</v>
      </c>
      <c r="W59" s="86">
        <v>0.84615384615384615</v>
      </c>
      <c r="X59" s="86">
        <v>0.69230769230769229</v>
      </c>
      <c r="Y59" s="86">
        <v>0.84615384615384615</v>
      </c>
      <c r="Z59" s="86">
        <v>0.92307692307692313</v>
      </c>
      <c r="AA59" s="86">
        <v>0.23076923076923078</v>
      </c>
      <c r="AB59" s="86">
        <v>0.92307692307692313</v>
      </c>
      <c r="AC59" s="86">
        <v>0.38461538461538464</v>
      </c>
      <c r="AD59" s="86">
        <v>0.15384615384615385</v>
      </c>
      <c r="AE59" s="86">
        <v>0.30769230769230771</v>
      </c>
      <c r="AF59" s="86">
        <v>0.76923076923076927</v>
      </c>
      <c r="AG59" s="86">
        <v>0.30769230769230771</v>
      </c>
      <c r="AH59" s="86">
        <v>0.30769230769230771</v>
      </c>
      <c r="AI59" s="86">
        <v>0.30769230769230771</v>
      </c>
      <c r="AJ59" s="86">
        <v>0.30769230769230771</v>
      </c>
      <c r="AK59" s="86">
        <v>0.38461538461538464</v>
      </c>
      <c r="AL59" s="86">
        <v>0.92307692307692313</v>
      </c>
      <c r="AM59" s="86">
        <v>0.92307692307692313</v>
      </c>
      <c r="AN59" s="86">
        <v>0.92307692307692313</v>
      </c>
      <c r="AO59" s="86">
        <v>0.76923076923076927</v>
      </c>
      <c r="AP59" s="86">
        <v>0.76923076923076927</v>
      </c>
      <c r="AQ59" s="86">
        <v>0.92307692307692313</v>
      </c>
      <c r="AR59" s="86">
        <v>0.84615384615384615</v>
      </c>
      <c r="AS59" s="86">
        <v>0.84615384615384615</v>
      </c>
      <c r="AT59" s="86">
        <v>0.61538461538461542</v>
      </c>
      <c r="AU59" s="86">
        <v>0.61538461538461542</v>
      </c>
      <c r="AV59" s="86">
        <v>0.61538461538461542</v>
      </c>
      <c r="AW59" s="86">
        <v>0.92307692307692313</v>
      </c>
      <c r="AX59" s="86">
        <v>0.92307692307692313</v>
      </c>
      <c r="AY59" s="86">
        <v>0.84615384615384615</v>
      </c>
      <c r="AZ59" s="86">
        <v>0.76923076923076927</v>
      </c>
      <c r="BA59" s="86">
        <v>0.76923076923076927</v>
      </c>
      <c r="BB59" s="86">
        <v>0.84615384615384615</v>
      </c>
      <c r="BC59" s="86">
        <v>0.84615384615384615</v>
      </c>
      <c r="BD59" s="86">
        <v>0.76923076923076927</v>
      </c>
      <c r="BE59" s="86">
        <v>0.76923076923076927</v>
      </c>
      <c r="BF59" s="86">
        <v>0.92307692307692313</v>
      </c>
      <c r="BG59" s="86">
        <v>0.92307692307692313</v>
      </c>
      <c r="BH59" s="86">
        <v>0.92307692307692313</v>
      </c>
      <c r="BI59" s="86">
        <v>0.84615384615384615</v>
      </c>
      <c r="BJ59" s="86">
        <v>0.76923076923076927</v>
      </c>
      <c r="BK59" s="86">
        <v>0.69230769230769229</v>
      </c>
      <c r="BL59" s="86">
        <v>0.92307692307692313</v>
      </c>
      <c r="BM59" s="86">
        <v>0.84615384615384615</v>
      </c>
      <c r="BN59" s="86">
        <v>0.76923076923076927</v>
      </c>
      <c r="BO59" s="86">
        <v>0.61538461538461542</v>
      </c>
      <c r="BP59" s="86">
        <v>0.61538461538461542</v>
      </c>
      <c r="BQ59" s="86">
        <v>0.53846153846153844</v>
      </c>
      <c r="BR59" s="86">
        <v>0.38461538461538464</v>
      </c>
      <c r="BS59" s="86">
        <v>7.6923076923076927E-2</v>
      </c>
      <c r="BT59" s="86">
        <v>0.15384615384615385</v>
      </c>
      <c r="BU59" s="86">
        <v>0.15384615384615385</v>
      </c>
    </row>
    <row r="60" spans="1:73" s="24" customFormat="1" ht="12.75" customHeight="1" x14ac:dyDescent="0.2">
      <c r="A60" s="51" t="s">
        <v>368</v>
      </c>
      <c r="B60" s="52" t="s">
        <v>193</v>
      </c>
      <c r="C60" s="53"/>
      <c r="D60" s="33">
        <v>0</v>
      </c>
      <c r="E60" s="33">
        <v>0</v>
      </c>
      <c r="F60" s="33">
        <v>0</v>
      </c>
      <c r="G60" s="33">
        <v>0</v>
      </c>
      <c r="H60" s="33">
        <v>0</v>
      </c>
      <c r="I60" s="33">
        <v>0</v>
      </c>
      <c r="J60" s="34" t="s">
        <v>301</v>
      </c>
      <c r="K60" s="35">
        <v>0</v>
      </c>
      <c r="L60" s="35">
        <v>0</v>
      </c>
      <c r="M60" s="35">
        <v>0</v>
      </c>
      <c r="N60" s="36">
        <v>0</v>
      </c>
      <c r="O60" s="36">
        <v>0</v>
      </c>
      <c r="P60" s="36">
        <v>0</v>
      </c>
      <c r="Q60" s="36">
        <v>0</v>
      </c>
      <c r="R60" s="36">
        <v>0</v>
      </c>
      <c r="S60" s="36">
        <v>0</v>
      </c>
      <c r="T60" s="35">
        <v>0</v>
      </c>
      <c r="U60" s="35">
        <v>0</v>
      </c>
      <c r="V60" s="36">
        <v>0</v>
      </c>
      <c r="W60" s="36">
        <v>0</v>
      </c>
      <c r="X60" s="36">
        <v>0</v>
      </c>
      <c r="Y60" s="36">
        <v>0</v>
      </c>
      <c r="Z60" s="36">
        <v>6155700</v>
      </c>
      <c r="AA60" s="36">
        <v>4700200</v>
      </c>
      <c r="AB60" s="36">
        <v>1455500</v>
      </c>
      <c r="AC60" s="36">
        <v>0</v>
      </c>
      <c r="AD60" s="36">
        <v>0</v>
      </c>
      <c r="AE60" s="36">
        <v>0</v>
      </c>
      <c r="AF60" s="36">
        <v>0</v>
      </c>
      <c r="AG60" s="36">
        <v>0</v>
      </c>
      <c r="AH60" s="36">
        <v>0</v>
      </c>
      <c r="AI60" s="36">
        <v>0</v>
      </c>
      <c r="AJ60" s="36">
        <v>0</v>
      </c>
      <c r="AK60" s="36">
        <v>0</v>
      </c>
      <c r="AL60" s="36">
        <v>0</v>
      </c>
      <c r="AM60" s="36">
        <v>0</v>
      </c>
      <c r="AN60" s="36">
        <v>0</v>
      </c>
      <c r="AO60" s="36">
        <v>0</v>
      </c>
      <c r="AP60" s="36">
        <v>0</v>
      </c>
      <c r="AQ60" s="36">
        <v>0</v>
      </c>
      <c r="AR60" s="36">
        <v>0</v>
      </c>
      <c r="AS60" s="36">
        <v>0</v>
      </c>
      <c r="AT60" s="36">
        <v>0</v>
      </c>
      <c r="AU60" s="36">
        <v>0</v>
      </c>
      <c r="AV60" s="36">
        <v>0</v>
      </c>
      <c r="AW60" s="36">
        <v>0</v>
      </c>
      <c r="AX60" s="36">
        <v>0</v>
      </c>
      <c r="AY60" s="36">
        <v>0</v>
      </c>
      <c r="AZ60" s="36">
        <v>0</v>
      </c>
      <c r="BA60" s="36">
        <v>0</v>
      </c>
      <c r="BB60" s="36">
        <v>0</v>
      </c>
      <c r="BC60" s="36">
        <v>0</v>
      </c>
      <c r="BD60" s="36">
        <v>0</v>
      </c>
      <c r="BE60" s="36">
        <v>0</v>
      </c>
      <c r="BF60" s="36">
        <v>0</v>
      </c>
      <c r="BG60" s="36">
        <v>0</v>
      </c>
      <c r="BH60" s="36">
        <v>0</v>
      </c>
      <c r="BI60" s="36">
        <v>0</v>
      </c>
      <c r="BJ60" s="36">
        <v>0</v>
      </c>
      <c r="BK60" s="36">
        <v>0</v>
      </c>
      <c r="BL60" s="36">
        <v>0</v>
      </c>
      <c r="BM60" s="36">
        <v>0</v>
      </c>
      <c r="BN60" s="36">
        <v>0</v>
      </c>
      <c r="BO60" s="36">
        <v>0</v>
      </c>
      <c r="BP60" s="36">
        <v>0</v>
      </c>
      <c r="BQ60" s="36">
        <v>0</v>
      </c>
      <c r="BR60" s="36">
        <v>0</v>
      </c>
      <c r="BS60" s="36">
        <v>0</v>
      </c>
      <c r="BT60" s="36">
        <v>0</v>
      </c>
      <c r="BU60" s="36" t="s">
        <v>301</v>
      </c>
    </row>
    <row r="61" spans="1:73" s="24" customFormat="1" ht="12.75" customHeight="1" x14ac:dyDescent="0.2">
      <c r="A61" s="51" t="s">
        <v>329</v>
      </c>
      <c r="B61" s="52" t="s">
        <v>194</v>
      </c>
      <c r="C61" s="53"/>
      <c r="D61" s="79">
        <v>580</v>
      </c>
      <c r="E61" s="79" t="s">
        <v>301</v>
      </c>
      <c r="F61" s="79">
        <v>2</v>
      </c>
      <c r="G61" s="79">
        <v>0</v>
      </c>
      <c r="H61" s="79">
        <v>1</v>
      </c>
      <c r="I61" s="79">
        <v>1</v>
      </c>
      <c r="J61" s="80">
        <v>1.1000000000000001</v>
      </c>
      <c r="K61" s="81">
        <v>1.1000000000000001</v>
      </c>
      <c r="L61" s="81">
        <v>0</v>
      </c>
      <c r="M61" s="81">
        <v>0</v>
      </c>
      <c r="N61" s="82">
        <v>1</v>
      </c>
      <c r="O61" s="82">
        <v>100</v>
      </c>
      <c r="P61" s="82">
        <v>100</v>
      </c>
      <c r="Q61" s="82">
        <v>23</v>
      </c>
      <c r="R61" s="82">
        <v>3</v>
      </c>
      <c r="S61" s="82">
        <v>1</v>
      </c>
      <c r="T61" s="81">
        <v>219</v>
      </c>
      <c r="U61" s="81">
        <v>41</v>
      </c>
      <c r="V61" s="82">
        <v>8604</v>
      </c>
      <c r="W61" s="82">
        <v>279</v>
      </c>
      <c r="X61" s="82">
        <v>0</v>
      </c>
      <c r="Y61" s="82" t="s">
        <v>301</v>
      </c>
      <c r="Z61" s="82">
        <v>0</v>
      </c>
      <c r="AA61" s="82" t="s">
        <v>301</v>
      </c>
      <c r="AB61" s="82">
        <v>0</v>
      </c>
      <c r="AC61" s="82" t="s">
        <v>301</v>
      </c>
      <c r="AD61" s="82" t="s">
        <v>301</v>
      </c>
      <c r="AE61" s="82" t="s">
        <v>301</v>
      </c>
      <c r="AF61" s="82" t="s">
        <v>301</v>
      </c>
      <c r="AG61" s="82" t="s">
        <v>301</v>
      </c>
      <c r="AH61" s="82">
        <v>0</v>
      </c>
      <c r="AI61" s="82">
        <v>0</v>
      </c>
      <c r="AJ61" s="82">
        <v>0</v>
      </c>
      <c r="AK61" s="82" t="s">
        <v>301</v>
      </c>
      <c r="AL61" s="82">
        <v>8604</v>
      </c>
      <c r="AM61" s="82">
        <v>8268</v>
      </c>
      <c r="AN61" s="82">
        <v>0</v>
      </c>
      <c r="AO61" s="82">
        <v>0</v>
      </c>
      <c r="AP61" s="82">
        <v>0</v>
      </c>
      <c r="AQ61" s="82">
        <v>0</v>
      </c>
      <c r="AR61" s="82">
        <v>336</v>
      </c>
      <c r="AS61" s="82">
        <v>0</v>
      </c>
      <c r="AT61" s="82" t="s">
        <v>301</v>
      </c>
      <c r="AU61" s="82" t="s">
        <v>301</v>
      </c>
      <c r="AV61" s="82">
        <v>1</v>
      </c>
      <c r="AW61" s="82">
        <v>373</v>
      </c>
      <c r="AX61" s="82">
        <v>358</v>
      </c>
      <c r="AY61" s="82">
        <v>0</v>
      </c>
      <c r="AZ61" s="82">
        <v>0</v>
      </c>
      <c r="BA61" s="82">
        <v>0</v>
      </c>
      <c r="BB61" s="82">
        <v>0</v>
      </c>
      <c r="BC61" s="82">
        <v>15</v>
      </c>
      <c r="BD61" s="82">
        <v>0</v>
      </c>
      <c r="BE61" s="82">
        <v>1159</v>
      </c>
      <c r="BF61" s="82">
        <v>0</v>
      </c>
      <c r="BG61" s="82">
        <v>15</v>
      </c>
      <c r="BH61" s="82">
        <v>8662</v>
      </c>
      <c r="BI61" s="82">
        <v>215</v>
      </c>
      <c r="BJ61" s="82" t="s">
        <v>301</v>
      </c>
      <c r="BK61" s="82" t="s">
        <v>301</v>
      </c>
      <c r="BL61" s="82">
        <v>0</v>
      </c>
      <c r="BM61" s="82">
        <v>0</v>
      </c>
      <c r="BN61" s="82">
        <v>0</v>
      </c>
      <c r="BO61" s="82">
        <v>0</v>
      </c>
      <c r="BP61" s="82">
        <v>0</v>
      </c>
      <c r="BQ61" s="82">
        <v>0</v>
      </c>
      <c r="BR61" s="82">
        <v>90</v>
      </c>
      <c r="BS61" s="82" t="s">
        <v>301</v>
      </c>
      <c r="BT61" s="82" t="s">
        <v>301</v>
      </c>
      <c r="BU61" s="82" t="s">
        <v>301</v>
      </c>
    </row>
    <row r="62" spans="1:73" s="24" customFormat="1" ht="12.75" customHeight="1" x14ac:dyDescent="0.2">
      <c r="A62" s="51" t="s">
        <v>330</v>
      </c>
      <c r="B62" s="52" t="s">
        <v>231</v>
      </c>
      <c r="C62" s="53"/>
      <c r="D62" s="79">
        <v>306</v>
      </c>
      <c r="E62" s="79" t="s">
        <v>301</v>
      </c>
      <c r="F62" s="79">
        <v>5</v>
      </c>
      <c r="G62" s="79">
        <v>0</v>
      </c>
      <c r="H62" s="79">
        <v>1</v>
      </c>
      <c r="I62" s="79">
        <v>4</v>
      </c>
      <c r="J62" s="80">
        <v>1.4</v>
      </c>
      <c r="K62" s="81">
        <v>1.35</v>
      </c>
      <c r="L62" s="81">
        <v>0</v>
      </c>
      <c r="M62" s="81">
        <v>0</v>
      </c>
      <c r="N62" s="82">
        <v>1</v>
      </c>
      <c r="O62" s="82">
        <v>380</v>
      </c>
      <c r="P62" s="82">
        <v>188</v>
      </c>
      <c r="Q62" s="82">
        <v>38</v>
      </c>
      <c r="R62" s="82">
        <v>24</v>
      </c>
      <c r="S62" s="82">
        <v>0</v>
      </c>
      <c r="T62" s="81">
        <v>219</v>
      </c>
      <c r="U62" s="81">
        <v>49.5</v>
      </c>
      <c r="V62" s="82">
        <v>12156</v>
      </c>
      <c r="W62" s="82">
        <v>1764</v>
      </c>
      <c r="X62" s="82">
        <v>0</v>
      </c>
      <c r="Y62" s="82">
        <v>0</v>
      </c>
      <c r="Z62" s="82">
        <v>52300</v>
      </c>
      <c r="AA62" s="82">
        <v>0</v>
      </c>
      <c r="AB62" s="82">
        <v>52300</v>
      </c>
      <c r="AC62" s="82">
        <v>0</v>
      </c>
      <c r="AD62" s="82">
        <v>0</v>
      </c>
      <c r="AE62" s="82">
        <v>0</v>
      </c>
      <c r="AF62" s="82">
        <v>52300</v>
      </c>
      <c r="AG62" s="82">
        <v>4744</v>
      </c>
      <c r="AH62" s="82">
        <v>0</v>
      </c>
      <c r="AI62" s="82">
        <v>0</v>
      </c>
      <c r="AJ62" s="82">
        <v>0</v>
      </c>
      <c r="AK62" s="82">
        <v>0</v>
      </c>
      <c r="AL62" s="82">
        <v>12156</v>
      </c>
      <c r="AM62" s="82">
        <v>12035</v>
      </c>
      <c r="AN62" s="82">
        <v>0</v>
      </c>
      <c r="AO62" s="82">
        <v>0</v>
      </c>
      <c r="AP62" s="82">
        <v>0</v>
      </c>
      <c r="AQ62" s="82">
        <v>0</v>
      </c>
      <c r="AR62" s="82">
        <v>121</v>
      </c>
      <c r="AS62" s="82">
        <v>0</v>
      </c>
      <c r="AT62" s="82" t="s">
        <v>301</v>
      </c>
      <c r="AU62" s="82">
        <v>1</v>
      </c>
      <c r="AV62" s="82">
        <v>0</v>
      </c>
      <c r="AW62" s="82">
        <v>2390</v>
      </c>
      <c r="AX62" s="82">
        <v>2351</v>
      </c>
      <c r="AY62" s="82">
        <v>0</v>
      </c>
      <c r="AZ62" s="82">
        <v>0</v>
      </c>
      <c r="BA62" s="82">
        <v>0</v>
      </c>
      <c r="BB62" s="82">
        <v>0</v>
      </c>
      <c r="BC62" s="82">
        <v>39</v>
      </c>
      <c r="BD62" s="82">
        <v>0</v>
      </c>
      <c r="BE62" s="82">
        <v>0</v>
      </c>
      <c r="BF62" s="82">
        <v>0</v>
      </c>
      <c r="BG62" s="82">
        <v>15</v>
      </c>
      <c r="BH62" s="82">
        <v>8221</v>
      </c>
      <c r="BI62" s="82">
        <v>392</v>
      </c>
      <c r="BJ62" s="82">
        <v>20</v>
      </c>
      <c r="BK62" s="82">
        <v>55</v>
      </c>
      <c r="BL62" s="82">
        <v>0</v>
      </c>
      <c r="BM62" s="82">
        <v>0</v>
      </c>
      <c r="BN62" s="82">
        <v>0</v>
      </c>
      <c r="BO62" s="82">
        <v>0</v>
      </c>
      <c r="BP62" s="82">
        <v>0</v>
      </c>
      <c r="BQ62" s="82">
        <v>3</v>
      </c>
      <c r="BR62" s="82">
        <v>36</v>
      </c>
      <c r="BS62" s="82" t="s">
        <v>301</v>
      </c>
      <c r="BT62" s="82" t="s">
        <v>301</v>
      </c>
      <c r="BU62" s="82" t="s">
        <v>301</v>
      </c>
    </row>
    <row r="63" spans="1:73" s="24" customFormat="1" ht="12.75" customHeight="1" x14ac:dyDescent="0.2">
      <c r="A63" s="51" t="s">
        <v>331</v>
      </c>
      <c r="B63" s="52" t="s">
        <v>196</v>
      </c>
      <c r="C63" s="53"/>
      <c r="D63" s="79">
        <v>1741</v>
      </c>
      <c r="E63" s="79">
        <v>28837</v>
      </c>
      <c r="F63" s="79">
        <v>6</v>
      </c>
      <c r="G63" s="79">
        <v>1</v>
      </c>
      <c r="H63" s="79">
        <v>5</v>
      </c>
      <c r="I63" s="79">
        <v>0</v>
      </c>
      <c r="J63" s="80">
        <v>4.7</v>
      </c>
      <c r="K63" s="81">
        <v>3.7</v>
      </c>
      <c r="L63" s="81">
        <v>0</v>
      </c>
      <c r="M63" s="81">
        <v>1</v>
      </c>
      <c r="N63" s="82">
        <v>1</v>
      </c>
      <c r="O63" s="82">
        <v>608</v>
      </c>
      <c r="P63" s="82">
        <v>352</v>
      </c>
      <c r="Q63" s="82">
        <v>58</v>
      </c>
      <c r="R63" s="82">
        <v>18</v>
      </c>
      <c r="S63" s="82">
        <v>3</v>
      </c>
      <c r="T63" s="81">
        <v>213</v>
      </c>
      <c r="U63" s="81">
        <v>37.5</v>
      </c>
      <c r="V63" s="82">
        <v>29112</v>
      </c>
      <c r="W63" s="82">
        <v>365</v>
      </c>
      <c r="X63" s="82">
        <v>21694</v>
      </c>
      <c r="Y63" s="82">
        <v>6931</v>
      </c>
      <c r="Z63" s="82">
        <v>0</v>
      </c>
      <c r="AA63" s="82" t="s">
        <v>301</v>
      </c>
      <c r="AB63" s="82">
        <v>0</v>
      </c>
      <c r="AC63" s="82" t="s">
        <v>301</v>
      </c>
      <c r="AD63" s="82" t="s">
        <v>301</v>
      </c>
      <c r="AE63" s="82" t="s">
        <v>301</v>
      </c>
      <c r="AF63" s="82" t="s">
        <v>301</v>
      </c>
      <c r="AG63" s="82" t="s">
        <v>301</v>
      </c>
      <c r="AH63" s="82" t="s">
        <v>301</v>
      </c>
      <c r="AI63" s="82" t="s">
        <v>301</v>
      </c>
      <c r="AJ63" s="82" t="s">
        <v>301</v>
      </c>
      <c r="AK63" s="82">
        <v>7045.8</v>
      </c>
      <c r="AL63" s="82">
        <v>29132</v>
      </c>
      <c r="AM63" s="82">
        <v>26237</v>
      </c>
      <c r="AN63" s="82">
        <v>0</v>
      </c>
      <c r="AO63" s="82">
        <v>0</v>
      </c>
      <c r="AP63" s="82">
        <v>0</v>
      </c>
      <c r="AQ63" s="82">
        <v>0</v>
      </c>
      <c r="AR63" s="82">
        <v>2875</v>
      </c>
      <c r="AS63" s="82">
        <v>20</v>
      </c>
      <c r="AT63" s="82" t="s">
        <v>301</v>
      </c>
      <c r="AU63" s="82" t="s">
        <v>301</v>
      </c>
      <c r="AV63" s="82" t="s">
        <v>301</v>
      </c>
      <c r="AW63" s="82">
        <v>2403</v>
      </c>
      <c r="AX63" s="82">
        <v>1922</v>
      </c>
      <c r="AY63" s="82">
        <v>0</v>
      </c>
      <c r="AZ63" s="82">
        <v>0</v>
      </c>
      <c r="BA63" s="82">
        <v>0</v>
      </c>
      <c r="BB63" s="82">
        <v>0</v>
      </c>
      <c r="BC63" s="82">
        <v>481</v>
      </c>
      <c r="BD63" s="82">
        <v>0</v>
      </c>
      <c r="BE63" s="82">
        <v>192</v>
      </c>
      <c r="BF63" s="82">
        <v>0</v>
      </c>
      <c r="BG63" s="82">
        <v>25</v>
      </c>
      <c r="BH63" s="82">
        <v>20779</v>
      </c>
      <c r="BI63" s="82">
        <v>630</v>
      </c>
      <c r="BJ63" s="82">
        <v>85</v>
      </c>
      <c r="BK63" s="82">
        <v>38</v>
      </c>
      <c r="BL63" s="82">
        <v>0</v>
      </c>
      <c r="BM63" s="82">
        <v>0</v>
      </c>
      <c r="BN63" s="82">
        <v>0</v>
      </c>
      <c r="BO63" s="82">
        <v>0</v>
      </c>
      <c r="BP63" s="82">
        <v>0</v>
      </c>
      <c r="BQ63" s="82" t="s">
        <v>301</v>
      </c>
      <c r="BR63" s="82" t="s">
        <v>301</v>
      </c>
      <c r="BS63" s="82" t="s">
        <v>301</v>
      </c>
      <c r="BT63" s="82" t="s">
        <v>301</v>
      </c>
      <c r="BU63" s="82" t="s">
        <v>301</v>
      </c>
    </row>
    <row r="64" spans="1:73" s="24" customFormat="1" ht="12.75" customHeight="1" x14ac:dyDescent="0.2">
      <c r="A64" s="51" t="s">
        <v>332</v>
      </c>
      <c r="B64" s="52" t="s">
        <v>197</v>
      </c>
      <c r="C64" s="53"/>
      <c r="D64" s="79">
        <v>1130</v>
      </c>
      <c r="E64" s="79" t="s">
        <v>301</v>
      </c>
      <c r="F64" s="79">
        <v>8</v>
      </c>
      <c r="G64" s="79">
        <v>0</v>
      </c>
      <c r="H64" s="79">
        <v>4</v>
      </c>
      <c r="I64" s="79">
        <v>4</v>
      </c>
      <c r="J64" s="80">
        <v>2.8</v>
      </c>
      <c r="K64" s="81">
        <v>2.6</v>
      </c>
      <c r="L64" s="81">
        <v>0.2</v>
      </c>
      <c r="M64" s="81">
        <v>0</v>
      </c>
      <c r="N64" s="82">
        <v>1</v>
      </c>
      <c r="O64" s="82">
        <v>567</v>
      </c>
      <c r="P64" s="82">
        <v>500</v>
      </c>
      <c r="Q64" s="82">
        <v>113</v>
      </c>
      <c r="R64" s="82">
        <v>65</v>
      </c>
      <c r="S64" s="82">
        <v>3</v>
      </c>
      <c r="T64" s="81">
        <v>225</v>
      </c>
      <c r="U64" s="81">
        <v>77</v>
      </c>
      <c r="V64" s="82">
        <v>11456</v>
      </c>
      <c r="W64" s="82">
        <v>595</v>
      </c>
      <c r="X64" s="82">
        <v>0</v>
      </c>
      <c r="Y64" s="82">
        <v>430</v>
      </c>
      <c r="Z64" s="82">
        <v>0</v>
      </c>
      <c r="AA64" s="82" t="s">
        <v>301</v>
      </c>
      <c r="AB64" s="82">
        <v>0</v>
      </c>
      <c r="AC64" s="82" t="s">
        <v>301</v>
      </c>
      <c r="AD64" s="82" t="s">
        <v>301</v>
      </c>
      <c r="AE64" s="82" t="s">
        <v>301</v>
      </c>
      <c r="AF64" s="82" t="s">
        <v>301</v>
      </c>
      <c r="AG64" s="82" t="s">
        <v>301</v>
      </c>
      <c r="AH64" s="82" t="s">
        <v>301</v>
      </c>
      <c r="AI64" s="82" t="s">
        <v>301</v>
      </c>
      <c r="AJ64" s="82" t="s">
        <v>301</v>
      </c>
      <c r="AK64" s="82">
        <v>4280</v>
      </c>
      <c r="AL64" s="82">
        <v>13640</v>
      </c>
      <c r="AM64" s="82">
        <v>12382</v>
      </c>
      <c r="AN64" s="82">
        <v>0</v>
      </c>
      <c r="AO64" s="82">
        <v>0</v>
      </c>
      <c r="AP64" s="82">
        <v>0</v>
      </c>
      <c r="AQ64" s="82">
        <v>0</v>
      </c>
      <c r="AR64" s="82">
        <v>1258</v>
      </c>
      <c r="AS64" s="82">
        <v>0</v>
      </c>
      <c r="AT64" s="82" t="s">
        <v>301</v>
      </c>
      <c r="AU64" s="82" t="s">
        <v>301</v>
      </c>
      <c r="AV64" s="82">
        <v>1</v>
      </c>
      <c r="AW64" s="82">
        <v>893</v>
      </c>
      <c r="AX64" s="82">
        <v>736</v>
      </c>
      <c r="AY64" s="82">
        <v>0</v>
      </c>
      <c r="AZ64" s="82">
        <v>0</v>
      </c>
      <c r="BA64" s="82">
        <v>0</v>
      </c>
      <c r="BB64" s="82">
        <v>0</v>
      </c>
      <c r="BC64" s="82">
        <v>157</v>
      </c>
      <c r="BD64" s="82">
        <v>0</v>
      </c>
      <c r="BE64" s="82">
        <v>40</v>
      </c>
      <c r="BF64" s="82">
        <v>15</v>
      </c>
      <c r="BG64" s="82">
        <v>50</v>
      </c>
      <c r="BH64" s="82">
        <v>10276</v>
      </c>
      <c r="BI64" s="82">
        <v>234</v>
      </c>
      <c r="BJ64" s="82">
        <v>173</v>
      </c>
      <c r="BK64" s="82" t="s">
        <v>301</v>
      </c>
      <c r="BL64" s="82">
        <v>0</v>
      </c>
      <c r="BM64" s="82">
        <v>0</v>
      </c>
      <c r="BN64" s="82">
        <v>0</v>
      </c>
      <c r="BO64" s="82">
        <v>0</v>
      </c>
      <c r="BP64" s="82">
        <v>0</v>
      </c>
      <c r="BQ64" s="82">
        <v>0</v>
      </c>
      <c r="BR64" s="82">
        <v>408</v>
      </c>
      <c r="BS64" s="82" t="s">
        <v>301</v>
      </c>
      <c r="BT64" s="82" t="s">
        <v>301</v>
      </c>
      <c r="BU64" s="82">
        <v>1</v>
      </c>
    </row>
    <row r="65" spans="1:73" s="24" customFormat="1" ht="12.75" customHeight="1" x14ac:dyDescent="0.2">
      <c r="A65" s="51" t="s">
        <v>333</v>
      </c>
      <c r="B65" s="52" t="s">
        <v>198</v>
      </c>
      <c r="C65" s="53"/>
      <c r="D65" s="79" t="s">
        <v>301</v>
      </c>
      <c r="E65" s="79" t="s">
        <v>301</v>
      </c>
      <c r="F65" s="79">
        <v>8</v>
      </c>
      <c r="G65" s="79">
        <v>2</v>
      </c>
      <c r="H65" s="79">
        <v>3</v>
      </c>
      <c r="I65" s="79">
        <v>3</v>
      </c>
      <c r="J65" s="80">
        <v>6</v>
      </c>
      <c r="K65" s="81">
        <v>3.65</v>
      </c>
      <c r="L65" s="81">
        <v>1.35</v>
      </c>
      <c r="M65" s="81">
        <v>1</v>
      </c>
      <c r="N65" s="82">
        <v>1</v>
      </c>
      <c r="O65" s="82">
        <v>804</v>
      </c>
      <c r="P65" s="82">
        <v>695</v>
      </c>
      <c r="Q65" s="82">
        <v>80</v>
      </c>
      <c r="R65" s="82">
        <v>29</v>
      </c>
      <c r="S65" s="82">
        <v>2</v>
      </c>
      <c r="T65" s="81">
        <v>220</v>
      </c>
      <c r="U65" s="81">
        <v>43</v>
      </c>
      <c r="V65" s="82">
        <v>29249</v>
      </c>
      <c r="W65" s="82">
        <v>710</v>
      </c>
      <c r="X65" s="82">
        <v>0</v>
      </c>
      <c r="Y65" s="82">
        <v>4227</v>
      </c>
      <c r="Z65" s="82">
        <v>85500</v>
      </c>
      <c r="AA65" s="82" t="s">
        <v>301</v>
      </c>
      <c r="AB65" s="82">
        <v>85500</v>
      </c>
      <c r="AC65" s="82" t="s">
        <v>301</v>
      </c>
      <c r="AD65" s="82" t="s">
        <v>301</v>
      </c>
      <c r="AE65" s="82" t="s">
        <v>301</v>
      </c>
      <c r="AF65" s="82">
        <v>85500</v>
      </c>
      <c r="AG65" s="82">
        <v>6500</v>
      </c>
      <c r="AH65" s="82" t="s">
        <v>301</v>
      </c>
      <c r="AI65" s="82" t="s">
        <v>301</v>
      </c>
      <c r="AJ65" s="82" t="s">
        <v>301</v>
      </c>
      <c r="AK65" s="82">
        <v>3500</v>
      </c>
      <c r="AL65" s="82">
        <v>33258</v>
      </c>
      <c r="AM65" s="82">
        <v>30298</v>
      </c>
      <c r="AN65" s="82">
        <v>0</v>
      </c>
      <c r="AO65" s="82">
        <v>0</v>
      </c>
      <c r="AP65" s="82">
        <v>0</v>
      </c>
      <c r="AQ65" s="82">
        <v>0</v>
      </c>
      <c r="AR65" s="82">
        <v>2960</v>
      </c>
      <c r="AS65" s="82">
        <v>0</v>
      </c>
      <c r="AT65" s="82">
        <v>10</v>
      </c>
      <c r="AU65" s="82">
        <v>144</v>
      </c>
      <c r="AV65" s="82">
        <v>5</v>
      </c>
      <c r="AW65" s="82">
        <v>2334</v>
      </c>
      <c r="AX65" s="82">
        <v>950</v>
      </c>
      <c r="AY65" s="82">
        <v>0</v>
      </c>
      <c r="AZ65" s="82">
        <v>0</v>
      </c>
      <c r="BA65" s="82">
        <v>0</v>
      </c>
      <c r="BB65" s="82">
        <v>0</v>
      </c>
      <c r="BC65" s="82">
        <v>76</v>
      </c>
      <c r="BD65" s="82">
        <v>1308</v>
      </c>
      <c r="BE65" s="82">
        <v>200</v>
      </c>
      <c r="BF65" s="82">
        <v>2</v>
      </c>
      <c r="BG65" s="82">
        <v>52</v>
      </c>
      <c r="BH65" s="82">
        <v>29968</v>
      </c>
      <c r="BI65" s="82">
        <v>172</v>
      </c>
      <c r="BJ65" s="82">
        <v>205</v>
      </c>
      <c r="BK65" s="82">
        <v>150</v>
      </c>
      <c r="BL65" s="82">
        <v>0</v>
      </c>
      <c r="BM65" s="82">
        <v>0</v>
      </c>
      <c r="BN65" s="82">
        <v>0</v>
      </c>
      <c r="BO65" s="82">
        <v>0</v>
      </c>
      <c r="BP65" s="82">
        <v>0</v>
      </c>
      <c r="BQ65" s="82" t="s">
        <v>301</v>
      </c>
      <c r="BR65" s="82">
        <v>590</v>
      </c>
      <c r="BS65" s="82">
        <v>31311</v>
      </c>
      <c r="BT65" s="82">
        <v>3500</v>
      </c>
      <c r="BU65" s="82">
        <v>21000</v>
      </c>
    </row>
    <row r="66" spans="1:73" s="24" customFormat="1" ht="12.75" customHeight="1" x14ac:dyDescent="0.2">
      <c r="A66" s="51" t="s">
        <v>334</v>
      </c>
      <c r="B66" s="52" t="s">
        <v>199</v>
      </c>
      <c r="C66" s="53"/>
      <c r="D66" s="79">
        <v>1620</v>
      </c>
      <c r="E66" s="79" t="s">
        <v>301</v>
      </c>
      <c r="F66" s="79">
        <v>5</v>
      </c>
      <c r="G66" s="79">
        <v>3</v>
      </c>
      <c r="H66" s="79">
        <v>2</v>
      </c>
      <c r="I66" s="79">
        <v>0</v>
      </c>
      <c r="J66" s="80">
        <v>3.6</v>
      </c>
      <c r="K66" s="81">
        <v>2.5</v>
      </c>
      <c r="L66" s="81">
        <v>1.1299999999999999</v>
      </c>
      <c r="M66" s="81">
        <v>0</v>
      </c>
      <c r="N66" s="82">
        <v>2</v>
      </c>
      <c r="O66" s="82">
        <v>288</v>
      </c>
      <c r="P66" s="82">
        <v>225</v>
      </c>
      <c r="Q66" s="82">
        <v>79</v>
      </c>
      <c r="R66" s="82">
        <v>28</v>
      </c>
      <c r="S66" s="82">
        <v>3</v>
      </c>
      <c r="T66" s="81">
        <v>227</v>
      </c>
      <c r="U66" s="81">
        <v>61.25</v>
      </c>
      <c r="V66" s="82">
        <v>14107</v>
      </c>
      <c r="W66" s="82">
        <v>1310</v>
      </c>
      <c r="X66" s="82">
        <v>0</v>
      </c>
      <c r="Y66" s="82">
        <v>5543</v>
      </c>
      <c r="Z66" s="82">
        <v>0</v>
      </c>
      <c r="AA66" s="82" t="s">
        <v>301</v>
      </c>
      <c r="AB66" s="82">
        <v>0</v>
      </c>
      <c r="AC66" s="82" t="s">
        <v>301</v>
      </c>
      <c r="AD66" s="82" t="s">
        <v>301</v>
      </c>
      <c r="AE66" s="82" t="s">
        <v>301</v>
      </c>
      <c r="AF66" s="82" t="s">
        <v>301</v>
      </c>
      <c r="AG66" s="82" t="s">
        <v>301</v>
      </c>
      <c r="AH66" s="82" t="s">
        <v>301</v>
      </c>
      <c r="AI66" s="82" t="s">
        <v>301</v>
      </c>
      <c r="AJ66" s="82" t="s">
        <v>301</v>
      </c>
      <c r="AK66" s="82" t="s">
        <v>301</v>
      </c>
      <c r="AL66" s="82">
        <v>19813</v>
      </c>
      <c r="AM66" s="82">
        <v>16331</v>
      </c>
      <c r="AN66" s="82">
        <v>2182</v>
      </c>
      <c r="AO66" s="82">
        <v>0</v>
      </c>
      <c r="AP66" s="82">
        <v>0</v>
      </c>
      <c r="AQ66" s="82">
        <v>0</v>
      </c>
      <c r="AR66" s="82">
        <v>926</v>
      </c>
      <c r="AS66" s="82">
        <v>374</v>
      </c>
      <c r="AT66" s="82">
        <v>351</v>
      </c>
      <c r="AU66" s="82">
        <v>0</v>
      </c>
      <c r="AV66" s="82">
        <v>3</v>
      </c>
      <c r="AW66" s="82">
        <v>1385</v>
      </c>
      <c r="AX66" s="82">
        <v>1120</v>
      </c>
      <c r="AY66" s="82">
        <v>124</v>
      </c>
      <c r="AZ66" s="82">
        <v>0</v>
      </c>
      <c r="BA66" s="82">
        <v>0</v>
      </c>
      <c r="BB66" s="82">
        <v>0</v>
      </c>
      <c r="BC66" s="82">
        <v>141</v>
      </c>
      <c r="BD66" s="82">
        <v>0</v>
      </c>
      <c r="BE66" s="82">
        <v>743</v>
      </c>
      <c r="BF66" s="82">
        <v>0</v>
      </c>
      <c r="BG66" s="82">
        <v>315</v>
      </c>
      <c r="BH66" s="82">
        <v>15717</v>
      </c>
      <c r="BI66" s="82">
        <v>166</v>
      </c>
      <c r="BJ66" s="82">
        <v>50</v>
      </c>
      <c r="BK66" s="82">
        <v>329</v>
      </c>
      <c r="BL66" s="82">
        <v>0</v>
      </c>
      <c r="BM66" s="82">
        <v>0</v>
      </c>
      <c r="BN66" s="82">
        <v>0</v>
      </c>
      <c r="BO66" s="82">
        <v>0</v>
      </c>
      <c r="BP66" s="82">
        <v>0</v>
      </c>
      <c r="BQ66" s="82" t="s">
        <v>301</v>
      </c>
      <c r="BR66" s="82" t="s">
        <v>301</v>
      </c>
      <c r="BS66" s="82" t="s">
        <v>301</v>
      </c>
      <c r="BT66" s="82" t="s">
        <v>301</v>
      </c>
      <c r="BU66" s="82" t="s">
        <v>301</v>
      </c>
    </row>
    <row r="67" spans="1:73" s="24" customFormat="1" ht="12.75" customHeight="1" x14ac:dyDescent="0.2">
      <c r="A67" s="51" t="s">
        <v>335</v>
      </c>
      <c r="B67" s="52" t="s">
        <v>200</v>
      </c>
      <c r="C67" s="53"/>
      <c r="D67" s="79">
        <v>773</v>
      </c>
      <c r="E67" s="79" t="s">
        <v>301</v>
      </c>
      <c r="F67" s="79">
        <v>4</v>
      </c>
      <c r="G67" s="79">
        <v>0</v>
      </c>
      <c r="H67" s="79">
        <v>4</v>
      </c>
      <c r="I67" s="79">
        <v>0</v>
      </c>
      <c r="J67" s="80">
        <v>2.7</v>
      </c>
      <c r="K67" s="81">
        <v>2.65</v>
      </c>
      <c r="L67" s="81">
        <v>0</v>
      </c>
      <c r="M67" s="81">
        <v>0</v>
      </c>
      <c r="N67" s="82">
        <v>1</v>
      </c>
      <c r="O67" s="82">
        <v>155</v>
      </c>
      <c r="P67" s="82">
        <v>140</v>
      </c>
      <c r="Q67" s="82">
        <v>41</v>
      </c>
      <c r="R67" s="82">
        <v>9</v>
      </c>
      <c r="S67" s="82">
        <v>0</v>
      </c>
      <c r="T67" s="81">
        <v>240</v>
      </c>
      <c r="U67" s="81">
        <v>44.5</v>
      </c>
      <c r="V67" s="82">
        <v>8934</v>
      </c>
      <c r="W67" s="82">
        <v>408</v>
      </c>
      <c r="X67" s="82">
        <v>0</v>
      </c>
      <c r="Y67" s="82">
        <v>537</v>
      </c>
      <c r="Z67" s="82">
        <v>0</v>
      </c>
      <c r="AA67" s="82" t="s">
        <v>301</v>
      </c>
      <c r="AB67" s="82">
        <v>0</v>
      </c>
      <c r="AC67" s="82" t="s">
        <v>301</v>
      </c>
      <c r="AD67" s="82" t="s">
        <v>301</v>
      </c>
      <c r="AE67" s="82" t="s">
        <v>301</v>
      </c>
      <c r="AF67" s="82" t="s">
        <v>301</v>
      </c>
      <c r="AG67" s="82" t="s">
        <v>301</v>
      </c>
      <c r="AH67" s="82" t="s">
        <v>301</v>
      </c>
      <c r="AI67" s="82" t="s">
        <v>301</v>
      </c>
      <c r="AJ67" s="82" t="s">
        <v>301</v>
      </c>
      <c r="AK67" s="82">
        <v>50</v>
      </c>
      <c r="AL67" s="82">
        <v>9551</v>
      </c>
      <c r="AM67" s="82">
        <v>8794</v>
      </c>
      <c r="AN67" s="82">
        <v>0</v>
      </c>
      <c r="AO67" s="82">
        <v>0</v>
      </c>
      <c r="AP67" s="82">
        <v>0</v>
      </c>
      <c r="AQ67" s="82">
        <v>0</v>
      </c>
      <c r="AR67" s="82">
        <v>757</v>
      </c>
      <c r="AS67" s="82">
        <v>0</v>
      </c>
      <c r="AT67" s="82">
        <v>166</v>
      </c>
      <c r="AU67" s="82">
        <v>0</v>
      </c>
      <c r="AV67" s="82">
        <v>1</v>
      </c>
      <c r="AW67" s="82">
        <v>1022</v>
      </c>
      <c r="AX67" s="82">
        <v>922</v>
      </c>
      <c r="AY67" s="82">
        <v>0</v>
      </c>
      <c r="AZ67" s="82">
        <v>0</v>
      </c>
      <c r="BA67" s="82">
        <v>0</v>
      </c>
      <c r="BB67" s="82">
        <v>0</v>
      </c>
      <c r="BC67" s="82">
        <v>100</v>
      </c>
      <c r="BD67" s="82">
        <v>0</v>
      </c>
      <c r="BE67" s="82">
        <v>35</v>
      </c>
      <c r="BF67" s="82">
        <v>0</v>
      </c>
      <c r="BG67" s="82">
        <v>23</v>
      </c>
      <c r="BH67" s="82">
        <v>10485</v>
      </c>
      <c r="BI67" s="82">
        <v>100</v>
      </c>
      <c r="BJ67" s="82">
        <v>70</v>
      </c>
      <c r="BK67" s="82">
        <v>324</v>
      </c>
      <c r="BL67" s="82">
        <v>0</v>
      </c>
      <c r="BM67" s="82">
        <v>0</v>
      </c>
      <c r="BN67" s="82">
        <v>0</v>
      </c>
      <c r="BO67" s="82">
        <v>0</v>
      </c>
      <c r="BP67" s="82">
        <v>0</v>
      </c>
      <c r="BQ67" s="82">
        <v>0</v>
      </c>
      <c r="BR67" s="82">
        <v>64</v>
      </c>
      <c r="BS67" s="82">
        <v>745</v>
      </c>
      <c r="BT67" s="82" t="s">
        <v>301</v>
      </c>
      <c r="BU67" s="82">
        <v>2342</v>
      </c>
    </row>
    <row r="68" spans="1:73" s="24" customFormat="1" ht="12.75" customHeight="1" x14ac:dyDescent="0.2">
      <c r="A68" s="51" t="s">
        <v>336</v>
      </c>
      <c r="B68" s="52" t="s">
        <v>201</v>
      </c>
      <c r="C68" s="53"/>
      <c r="D68" s="38" t="s">
        <v>301</v>
      </c>
      <c r="E68" s="38" t="s">
        <v>301</v>
      </c>
      <c r="F68" s="38">
        <v>3</v>
      </c>
      <c r="G68" s="38">
        <v>0</v>
      </c>
      <c r="H68" s="38">
        <v>2</v>
      </c>
      <c r="I68" s="38">
        <v>1</v>
      </c>
      <c r="J68" s="39">
        <v>1.5</v>
      </c>
      <c r="K68" s="40">
        <v>1.3</v>
      </c>
      <c r="L68" s="40">
        <v>0.2</v>
      </c>
      <c r="M68" s="40">
        <v>0</v>
      </c>
      <c r="N68" s="41">
        <v>2</v>
      </c>
      <c r="O68" s="41">
        <v>232</v>
      </c>
      <c r="P68" s="41">
        <v>226</v>
      </c>
      <c r="Q68" s="41">
        <v>26</v>
      </c>
      <c r="R68" s="41">
        <v>6</v>
      </c>
      <c r="S68" s="41">
        <v>0</v>
      </c>
      <c r="T68" s="40">
        <v>208</v>
      </c>
      <c r="U68" s="40">
        <v>42</v>
      </c>
      <c r="V68" s="41">
        <v>10324</v>
      </c>
      <c r="W68" s="41">
        <v>295</v>
      </c>
      <c r="X68" s="41">
        <v>0</v>
      </c>
      <c r="Y68" s="41">
        <v>0</v>
      </c>
      <c r="Z68" s="41">
        <v>0</v>
      </c>
      <c r="AA68" s="41" t="s">
        <v>301</v>
      </c>
      <c r="AB68" s="41">
        <v>0</v>
      </c>
      <c r="AC68" s="41" t="s">
        <v>301</v>
      </c>
      <c r="AD68" s="41" t="s">
        <v>301</v>
      </c>
      <c r="AE68" s="41" t="s">
        <v>301</v>
      </c>
      <c r="AF68" s="41" t="s">
        <v>301</v>
      </c>
      <c r="AG68" s="41" t="s">
        <v>301</v>
      </c>
      <c r="AH68" s="41" t="s">
        <v>301</v>
      </c>
      <c r="AI68" s="41">
        <v>0</v>
      </c>
      <c r="AJ68" s="41">
        <v>0</v>
      </c>
      <c r="AK68" s="41" t="s">
        <v>301</v>
      </c>
      <c r="AL68" s="41">
        <v>10145</v>
      </c>
      <c r="AM68" s="41">
        <v>9183</v>
      </c>
      <c r="AN68" s="41">
        <v>507</v>
      </c>
      <c r="AO68" s="41">
        <v>2</v>
      </c>
      <c r="AP68" s="41">
        <v>0</v>
      </c>
      <c r="AQ68" s="41">
        <v>0</v>
      </c>
      <c r="AR68" s="41">
        <v>453</v>
      </c>
      <c r="AS68" s="41">
        <v>0</v>
      </c>
      <c r="AT68" s="41" t="s">
        <v>301</v>
      </c>
      <c r="AU68" s="41" t="s">
        <v>301</v>
      </c>
      <c r="AV68" s="41">
        <v>39</v>
      </c>
      <c r="AW68" s="41">
        <v>1615</v>
      </c>
      <c r="AX68" s="41">
        <v>1415</v>
      </c>
      <c r="AY68" s="41">
        <v>56</v>
      </c>
      <c r="AZ68" s="41">
        <v>0</v>
      </c>
      <c r="BA68" s="41">
        <v>0</v>
      </c>
      <c r="BB68" s="41">
        <v>0</v>
      </c>
      <c r="BC68" s="41">
        <v>144</v>
      </c>
      <c r="BD68" s="41">
        <v>0</v>
      </c>
      <c r="BE68" s="41">
        <v>51</v>
      </c>
      <c r="BF68" s="41">
        <v>0</v>
      </c>
      <c r="BG68" s="41">
        <v>14</v>
      </c>
      <c r="BH68" s="41">
        <v>7160</v>
      </c>
      <c r="BI68" s="41">
        <v>444</v>
      </c>
      <c r="BJ68" s="41">
        <v>591</v>
      </c>
      <c r="BK68" s="41">
        <v>487</v>
      </c>
      <c r="BL68" s="41">
        <v>0</v>
      </c>
      <c r="BM68" s="41">
        <v>0</v>
      </c>
      <c r="BN68" s="41">
        <v>0</v>
      </c>
      <c r="BO68" s="41">
        <v>0</v>
      </c>
      <c r="BP68" s="41">
        <v>0</v>
      </c>
      <c r="BQ68" s="41">
        <v>122</v>
      </c>
      <c r="BR68" s="41" t="s">
        <v>301</v>
      </c>
      <c r="BS68" s="41" t="s">
        <v>301</v>
      </c>
      <c r="BT68" s="41" t="s">
        <v>301</v>
      </c>
      <c r="BU68" s="41" t="s">
        <v>301</v>
      </c>
    </row>
    <row r="69" spans="1:73" s="24" customFormat="1" ht="12.75" customHeight="1" x14ac:dyDescent="0.2">
      <c r="A69" s="51" t="s">
        <v>337</v>
      </c>
      <c r="B69" s="52" t="s">
        <v>202</v>
      </c>
      <c r="C69" s="53"/>
      <c r="D69" s="38">
        <v>1143</v>
      </c>
      <c r="E69" s="38" t="s">
        <v>301</v>
      </c>
      <c r="F69" s="38">
        <v>3</v>
      </c>
      <c r="G69" s="38">
        <v>1</v>
      </c>
      <c r="H69" s="38">
        <v>2</v>
      </c>
      <c r="I69" s="38">
        <v>0</v>
      </c>
      <c r="J69" s="39">
        <v>2.1</v>
      </c>
      <c r="K69" s="40">
        <v>2.1</v>
      </c>
      <c r="L69" s="40">
        <v>0</v>
      </c>
      <c r="M69" s="40">
        <v>0</v>
      </c>
      <c r="N69" s="41">
        <v>1</v>
      </c>
      <c r="O69" s="41">
        <v>550</v>
      </c>
      <c r="P69" s="41">
        <v>460</v>
      </c>
      <c r="Q69" s="41">
        <v>50</v>
      </c>
      <c r="R69" s="41">
        <v>2</v>
      </c>
      <c r="S69" s="41">
        <v>0</v>
      </c>
      <c r="T69" s="40">
        <v>246</v>
      </c>
      <c r="U69" s="40">
        <v>32</v>
      </c>
      <c r="V69" s="41">
        <v>19600</v>
      </c>
      <c r="W69" s="41">
        <v>600</v>
      </c>
      <c r="X69" s="41" t="s">
        <v>301</v>
      </c>
      <c r="Y69" s="41" t="s">
        <v>301</v>
      </c>
      <c r="Z69" s="41">
        <v>0</v>
      </c>
      <c r="AA69" s="41" t="s">
        <v>301</v>
      </c>
      <c r="AB69" s="41">
        <v>0</v>
      </c>
      <c r="AC69" s="41" t="s">
        <v>301</v>
      </c>
      <c r="AD69" s="41" t="s">
        <v>301</v>
      </c>
      <c r="AE69" s="41" t="s">
        <v>301</v>
      </c>
      <c r="AF69" s="41" t="s">
        <v>301</v>
      </c>
      <c r="AG69" s="41" t="s">
        <v>301</v>
      </c>
      <c r="AH69" s="41" t="s">
        <v>301</v>
      </c>
      <c r="AI69" s="41" t="s">
        <v>301</v>
      </c>
      <c r="AJ69" s="41" t="s">
        <v>301</v>
      </c>
      <c r="AK69" s="41" t="s">
        <v>301</v>
      </c>
      <c r="AL69" s="41">
        <v>20596</v>
      </c>
      <c r="AM69" s="41">
        <v>20432</v>
      </c>
      <c r="AN69" s="41">
        <v>0</v>
      </c>
      <c r="AO69" s="41">
        <v>24</v>
      </c>
      <c r="AP69" s="41">
        <v>0</v>
      </c>
      <c r="AQ69" s="41">
        <v>0</v>
      </c>
      <c r="AR69" s="41">
        <v>140</v>
      </c>
      <c r="AS69" s="41">
        <v>0</v>
      </c>
      <c r="AT69" s="41" t="s">
        <v>301</v>
      </c>
      <c r="AU69" s="41">
        <v>121</v>
      </c>
      <c r="AV69" s="41" t="s">
        <v>301</v>
      </c>
      <c r="AW69" s="41">
        <v>724</v>
      </c>
      <c r="AX69" s="41">
        <v>709</v>
      </c>
      <c r="AY69" s="41">
        <v>0</v>
      </c>
      <c r="AZ69" s="41">
        <v>4</v>
      </c>
      <c r="BA69" s="41">
        <v>0</v>
      </c>
      <c r="BB69" s="41">
        <v>0</v>
      </c>
      <c r="BC69" s="41">
        <v>11</v>
      </c>
      <c r="BD69" s="41">
        <v>0</v>
      </c>
      <c r="BE69" s="41" t="s">
        <v>301</v>
      </c>
      <c r="BF69" s="41">
        <v>3</v>
      </c>
      <c r="BG69" s="41">
        <v>18</v>
      </c>
      <c r="BH69" s="41">
        <v>6949</v>
      </c>
      <c r="BI69" s="41">
        <v>1027</v>
      </c>
      <c r="BJ69" s="41">
        <v>2188</v>
      </c>
      <c r="BK69" s="41">
        <v>50</v>
      </c>
      <c r="BL69" s="41">
        <v>15</v>
      </c>
      <c r="BM69" s="41">
        <v>0</v>
      </c>
      <c r="BN69" s="41">
        <v>0</v>
      </c>
      <c r="BO69" s="41">
        <v>15</v>
      </c>
      <c r="BP69" s="41">
        <v>0</v>
      </c>
      <c r="BQ69" s="41" t="s">
        <v>301</v>
      </c>
      <c r="BR69" s="41">
        <v>400</v>
      </c>
      <c r="BS69" s="41" t="s">
        <v>301</v>
      </c>
      <c r="BT69" s="41" t="s">
        <v>301</v>
      </c>
      <c r="BU69" s="41" t="s">
        <v>301</v>
      </c>
    </row>
    <row r="70" spans="1:73" s="24" customFormat="1" ht="12.75" customHeight="1" x14ac:dyDescent="0.2">
      <c r="A70" s="51" t="s">
        <v>338</v>
      </c>
      <c r="B70" s="52" t="s">
        <v>203</v>
      </c>
      <c r="C70" s="53"/>
      <c r="D70" s="79">
        <v>500</v>
      </c>
      <c r="E70" s="79" t="s">
        <v>301</v>
      </c>
      <c r="F70" s="79">
        <v>4</v>
      </c>
      <c r="G70" s="79">
        <v>0</v>
      </c>
      <c r="H70" s="79">
        <v>2</v>
      </c>
      <c r="I70" s="79">
        <v>2</v>
      </c>
      <c r="J70" s="80">
        <v>2</v>
      </c>
      <c r="K70" s="81">
        <v>0.8</v>
      </c>
      <c r="L70" s="81">
        <v>0.4</v>
      </c>
      <c r="M70" s="81">
        <v>0.8</v>
      </c>
      <c r="N70" s="82">
        <v>1</v>
      </c>
      <c r="O70" s="82">
        <v>600</v>
      </c>
      <c r="P70" s="82">
        <v>540</v>
      </c>
      <c r="Q70" s="82">
        <v>74</v>
      </c>
      <c r="R70" s="82">
        <v>2</v>
      </c>
      <c r="S70" s="82">
        <v>1</v>
      </c>
      <c r="T70" s="81">
        <v>176</v>
      </c>
      <c r="U70" s="81">
        <v>45</v>
      </c>
      <c r="V70" s="82">
        <v>11300</v>
      </c>
      <c r="W70" s="82">
        <v>300</v>
      </c>
      <c r="X70" s="82">
        <v>0</v>
      </c>
      <c r="Y70" s="82" t="s">
        <v>301</v>
      </c>
      <c r="Z70" s="82">
        <v>23000</v>
      </c>
      <c r="AA70" s="82" t="s">
        <v>301</v>
      </c>
      <c r="AB70" s="82">
        <v>23000</v>
      </c>
      <c r="AC70" s="82" t="s">
        <v>301</v>
      </c>
      <c r="AD70" s="82" t="s">
        <v>301</v>
      </c>
      <c r="AE70" s="82" t="s">
        <v>301</v>
      </c>
      <c r="AF70" s="82">
        <v>23000</v>
      </c>
      <c r="AG70" s="82">
        <v>500</v>
      </c>
      <c r="AH70" s="82" t="s">
        <v>301</v>
      </c>
      <c r="AI70" s="82" t="s">
        <v>301</v>
      </c>
      <c r="AJ70" s="82" t="s">
        <v>301</v>
      </c>
      <c r="AK70" s="82">
        <v>7000</v>
      </c>
      <c r="AL70" s="82">
        <v>11300</v>
      </c>
      <c r="AM70" s="82">
        <v>10990</v>
      </c>
      <c r="AN70" s="82">
        <v>0</v>
      </c>
      <c r="AO70" s="82">
        <v>0</v>
      </c>
      <c r="AP70" s="82">
        <v>0</v>
      </c>
      <c r="AQ70" s="82">
        <v>0</v>
      </c>
      <c r="AR70" s="82">
        <v>310</v>
      </c>
      <c r="AS70" s="82">
        <v>0</v>
      </c>
      <c r="AT70" s="82" t="s">
        <v>301</v>
      </c>
      <c r="AU70" s="82">
        <v>200</v>
      </c>
      <c r="AV70" s="82">
        <v>2</v>
      </c>
      <c r="AW70" s="82">
        <v>700</v>
      </c>
      <c r="AX70" s="82">
        <v>660</v>
      </c>
      <c r="AY70" s="82">
        <v>0</v>
      </c>
      <c r="AZ70" s="82">
        <v>0</v>
      </c>
      <c r="BA70" s="82">
        <v>0</v>
      </c>
      <c r="BB70" s="82">
        <v>0</v>
      </c>
      <c r="BC70" s="82">
        <v>40</v>
      </c>
      <c r="BD70" s="82">
        <v>0</v>
      </c>
      <c r="BE70" s="82">
        <v>0</v>
      </c>
      <c r="BF70" s="82">
        <v>0</v>
      </c>
      <c r="BG70" s="82">
        <v>20</v>
      </c>
      <c r="BH70" s="82" t="s">
        <v>301</v>
      </c>
      <c r="BI70" s="82">
        <v>0</v>
      </c>
      <c r="BJ70" s="82">
        <v>7</v>
      </c>
      <c r="BK70" s="82">
        <v>0</v>
      </c>
      <c r="BL70" s="82">
        <v>0</v>
      </c>
      <c r="BM70" s="82">
        <v>0</v>
      </c>
      <c r="BN70" s="82">
        <v>0</v>
      </c>
      <c r="BO70" s="82">
        <v>0</v>
      </c>
      <c r="BP70" s="82">
        <v>0</v>
      </c>
      <c r="BQ70" s="82">
        <v>45500</v>
      </c>
      <c r="BR70" s="82" t="s">
        <v>301</v>
      </c>
      <c r="BS70" s="82" t="s">
        <v>301</v>
      </c>
      <c r="BT70" s="82" t="s">
        <v>301</v>
      </c>
      <c r="BU70" s="82" t="s">
        <v>301</v>
      </c>
    </row>
    <row r="71" spans="1:73" s="24" customFormat="1" ht="12.75" customHeight="1" x14ac:dyDescent="0.2">
      <c r="A71" s="51" t="s">
        <v>339</v>
      </c>
      <c r="B71" s="52" t="s">
        <v>232</v>
      </c>
      <c r="C71" s="53"/>
      <c r="D71" s="79">
        <v>992</v>
      </c>
      <c r="E71" s="79" t="s">
        <v>301</v>
      </c>
      <c r="F71" s="79">
        <v>4</v>
      </c>
      <c r="G71" s="79">
        <v>3</v>
      </c>
      <c r="H71" s="79">
        <v>0</v>
      </c>
      <c r="I71" s="79">
        <v>1</v>
      </c>
      <c r="J71" s="80">
        <v>2.6</v>
      </c>
      <c r="K71" s="81">
        <v>1.9</v>
      </c>
      <c r="L71" s="81">
        <v>0.6</v>
      </c>
      <c r="M71" s="81">
        <v>0.06</v>
      </c>
      <c r="N71" s="82">
        <v>1</v>
      </c>
      <c r="O71" s="82">
        <v>300</v>
      </c>
      <c r="P71" s="82">
        <v>270</v>
      </c>
      <c r="Q71" s="82">
        <v>40</v>
      </c>
      <c r="R71" s="82">
        <v>7</v>
      </c>
      <c r="S71" s="82">
        <v>7</v>
      </c>
      <c r="T71" s="81">
        <v>182</v>
      </c>
      <c r="U71" s="81">
        <v>43</v>
      </c>
      <c r="V71" s="82">
        <v>17959</v>
      </c>
      <c r="W71" s="82">
        <v>264</v>
      </c>
      <c r="X71" s="82">
        <v>294</v>
      </c>
      <c r="Y71" s="82">
        <v>633</v>
      </c>
      <c r="Z71" s="82">
        <v>53624</v>
      </c>
      <c r="AA71" s="82" t="s">
        <v>301</v>
      </c>
      <c r="AB71" s="82">
        <v>53624</v>
      </c>
      <c r="AC71" s="82" t="s">
        <v>301</v>
      </c>
      <c r="AD71" s="82" t="s">
        <v>301</v>
      </c>
      <c r="AE71" s="82">
        <v>22219</v>
      </c>
      <c r="AF71" s="82">
        <v>31405</v>
      </c>
      <c r="AG71" s="82" t="s">
        <v>301</v>
      </c>
      <c r="AH71" s="82">
        <v>52006</v>
      </c>
      <c r="AI71" s="82">
        <v>0</v>
      </c>
      <c r="AJ71" s="82">
        <v>0</v>
      </c>
      <c r="AK71" s="82">
        <v>3717</v>
      </c>
      <c r="AL71" s="82">
        <v>18823</v>
      </c>
      <c r="AM71" s="82">
        <v>17959</v>
      </c>
      <c r="AN71" s="82">
        <v>0</v>
      </c>
      <c r="AO71" s="82">
        <v>294</v>
      </c>
      <c r="AP71" s="82">
        <v>86</v>
      </c>
      <c r="AQ71" s="82">
        <v>0</v>
      </c>
      <c r="AR71" s="82">
        <v>484</v>
      </c>
      <c r="AS71" s="82">
        <v>0</v>
      </c>
      <c r="AT71" s="82">
        <v>116</v>
      </c>
      <c r="AU71" s="82">
        <v>484</v>
      </c>
      <c r="AV71" s="82" t="s">
        <v>301</v>
      </c>
      <c r="AW71" s="82">
        <v>1836</v>
      </c>
      <c r="AX71" s="82">
        <v>1769</v>
      </c>
      <c r="AY71" s="82">
        <v>0</v>
      </c>
      <c r="AZ71" s="82">
        <v>0</v>
      </c>
      <c r="BA71" s="82">
        <v>0</v>
      </c>
      <c r="BB71" s="82">
        <v>0</v>
      </c>
      <c r="BC71" s="82">
        <v>67</v>
      </c>
      <c r="BD71" s="82">
        <v>0</v>
      </c>
      <c r="BE71" s="82">
        <v>0</v>
      </c>
      <c r="BF71" s="82">
        <v>4</v>
      </c>
      <c r="BG71" s="82">
        <v>9</v>
      </c>
      <c r="BH71" s="82">
        <v>6756</v>
      </c>
      <c r="BI71" s="82">
        <v>836</v>
      </c>
      <c r="BJ71" s="82">
        <v>763</v>
      </c>
      <c r="BK71" s="82">
        <v>0</v>
      </c>
      <c r="BL71" s="82">
        <v>0</v>
      </c>
      <c r="BM71" s="82" t="s">
        <v>301</v>
      </c>
      <c r="BN71" s="82" t="s">
        <v>301</v>
      </c>
      <c r="BO71" s="82" t="s">
        <v>301</v>
      </c>
      <c r="BP71" s="82" t="s">
        <v>301</v>
      </c>
      <c r="BQ71" s="82">
        <v>33</v>
      </c>
      <c r="BR71" s="82">
        <v>1147</v>
      </c>
      <c r="BS71" s="82" t="s">
        <v>301</v>
      </c>
      <c r="BT71" s="82" t="s">
        <v>301</v>
      </c>
      <c r="BU71" s="82" t="s">
        <v>301</v>
      </c>
    </row>
    <row r="72" spans="1:73" s="24" customFormat="1" ht="12.75" customHeight="1" x14ac:dyDescent="0.2">
      <c r="A72" s="51" t="s">
        <v>340</v>
      </c>
      <c r="B72" s="52" t="s">
        <v>206</v>
      </c>
      <c r="C72" s="53"/>
      <c r="D72" s="79">
        <v>1081</v>
      </c>
      <c r="E72" s="79" t="s">
        <v>301</v>
      </c>
      <c r="F72" s="79">
        <v>6</v>
      </c>
      <c r="G72" s="79">
        <v>0</v>
      </c>
      <c r="H72" s="79">
        <v>5</v>
      </c>
      <c r="I72" s="79">
        <v>1</v>
      </c>
      <c r="J72" s="80">
        <v>2.8</v>
      </c>
      <c r="K72" s="81">
        <v>2.6</v>
      </c>
      <c r="L72" s="81">
        <v>0.2</v>
      </c>
      <c r="M72" s="81">
        <v>0</v>
      </c>
      <c r="N72" s="82">
        <v>1</v>
      </c>
      <c r="O72" s="82">
        <v>383</v>
      </c>
      <c r="P72" s="82">
        <v>329</v>
      </c>
      <c r="Q72" s="82">
        <v>56</v>
      </c>
      <c r="R72" s="82">
        <v>4</v>
      </c>
      <c r="S72" s="82">
        <v>0</v>
      </c>
      <c r="T72" s="81">
        <v>250</v>
      </c>
      <c r="U72" s="81">
        <v>46.5</v>
      </c>
      <c r="V72" s="82">
        <v>19504</v>
      </c>
      <c r="W72" s="82">
        <v>180</v>
      </c>
      <c r="X72" s="82">
        <v>0</v>
      </c>
      <c r="Y72" s="82">
        <v>3136</v>
      </c>
      <c r="Z72" s="82">
        <v>0</v>
      </c>
      <c r="AA72" s="82" t="s">
        <v>301</v>
      </c>
      <c r="AB72" s="82">
        <v>0</v>
      </c>
      <c r="AC72" s="82" t="s">
        <v>301</v>
      </c>
      <c r="AD72" s="82" t="s">
        <v>301</v>
      </c>
      <c r="AE72" s="82" t="s">
        <v>301</v>
      </c>
      <c r="AF72" s="82" t="s">
        <v>301</v>
      </c>
      <c r="AG72" s="82" t="s">
        <v>301</v>
      </c>
      <c r="AH72" s="82" t="s">
        <v>301</v>
      </c>
      <c r="AI72" s="82" t="s">
        <v>301</v>
      </c>
      <c r="AJ72" s="82" t="s">
        <v>301</v>
      </c>
      <c r="AK72" s="82" t="s">
        <v>301</v>
      </c>
      <c r="AL72" s="82">
        <v>22640</v>
      </c>
      <c r="AM72" s="82">
        <v>20714</v>
      </c>
      <c r="AN72" s="82">
        <v>0</v>
      </c>
      <c r="AO72" s="82">
        <v>51</v>
      </c>
      <c r="AP72" s="82">
        <v>0</v>
      </c>
      <c r="AQ72" s="82">
        <v>0</v>
      </c>
      <c r="AR72" s="82">
        <v>1875</v>
      </c>
      <c r="AS72" s="82">
        <v>0</v>
      </c>
      <c r="AT72" s="82" t="s">
        <v>301</v>
      </c>
      <c r="AU72" s="82" t="s">
        <v>301</v>
      </c>
      <c r="AV72" s="82">
        <v>113</v>
      </c>
      <c r="AW72" s="82">
        <v>1251</v>
      </c>
      <c r="AX72" s="82">
        <v>579</v>
      </c>
      <c r="AY72" s="82">
        <v>0</v>
      </c>
      <c r="AZ72" s="82">
        <v>0</v>
      </c>
      <c r="BA72" s="82">
        <v>0</v>
      </c>
      <c r="BB72" s="82">
        <v>0</v>
      </c>
      <c r="BC72" s="82">
        <v>672</v>
      </c>
      <c r="BD72" s="82">
        <v>0</v>
      </c>
      <c r="BE72" s="82" t="s">
        <v>301</v>
      </c>
      <c r="BF72" s="82">
        <v>2</v>
      </c>
      <c r="BG72" s="82">
        <v>12</v>
      </c>
      <c r="BH72" s="82">
        <v>8158</v>
      </c>
      <c r="BI72" s="82">
        <v>756</v>
      </c>
      <c r="BJ72" s="82">
        <v>1272</v>
      </c>
      <c r="BK72" s="82">
        <v>12</v>
      </c>
      <c r="BL72" s="82">
        <v>0</v>
      </c>
      <c r="BM72" s="82">
        <v>0</v>
      </c>
      <c r="BN72" s="82">
        <v>0</v>
      </c>
      <c r="BO72" s="82">
        <v>0</v>
      </c>
      <c r="BP72" s="82">
        <v>0</v>
      </c>
      <c r="BQ72" s="82">
        <v>0</v>
      </c>
      <c r="BR72" s="82">
        <v>445</v>
      </c>
      <c r="BS72" s="82" t="s">
        <v>301</v>
      </c>
      <c r="BT72" s="82" t="s">
        <v>301</v>
      </c>
      <c r="BU72" s="82" t="s">
        <v>301</v>
      </c>
    </row>
    <row r="73" spans="1:73" s="24" customFormat="1" ht="12.75" customHeight="1" x14ac:dyDescent="0.2">
      <c r="A73" s="51" t="s">
        <v>341</v>
      </c>
      <c r="B73" s="52" t="s">
        <v>207</v>
      </c>
      <c r="C73" s="53"/>
      <c r="D73" s="79">
        <v>414</v>
      </c>
      <c r="E73" s="79">
        <v>3731</v>
      </c>
      <c r="F73" s="79">
        <v>3</v>
      </c>
      <c r="G73" s="79">
        <v>0</v>
      </c>
      <c r="H73" s="79">
        <v>3</v>
      </c>
      <c r="I73" s="79">
        <v>0</v>
      </c>
      <c r="J73" s="80">
        <v>1.5</v>
      </c>
      <c r="K73" s="81">
        <v>1.5</v>
      </c>
      <c r="L73" s="81">
        <v>0</v>
      </c>
      <c r="M73" s="81">
        <v>0</v>
      </c>
      <c r="N73" s="82">
        <v>1</v>
      </c>
      <c r="O73" s="82">
        <v>215</v>
      </c>
      <c r="P73" s="82">
        <v>139</v>
      </c>
      <c r="Q73" s="82">
        <v>19</v>
      </c>
      <c r="R73" s="82">
        <v>2</v>
      </c>
      <c r="S73" s="82">
        <v>1</v>
      </c>
      <c r="T73" s="81">
        <v>240</v>
      </c>
      <c r="U73" s="81">
        <v>33</v>
      </c>
      <c r="V73" s="82">
        <v>8810</v>
      </c>
      <c r="W73" s="82">
        <v>1075</v>
      </c>
      <c r="X73" s="82">
        <v>0</v>
      </c>
      <c r="Y73" s="82">
        <v>4506</v>
      </c>
      <c r="Z73" s="82">
        <v>0</v>
      </c>
      <c r="AA73" s="82" t="s">
        <v>301</v>
      </c>
      <c r="AB73" s="82">
        <v>0</v>
      </c>
      <c r="AC73" s="82" t="s">
        <v>301</v>
      </c>
      <c r="AD73" s="82" t="s">
        <v>301</v>
      </c>
      <c r="AE73" s="82" t="s">
        <v>301</v>
      </c>
      <c r="AF73" s="82" t="s">
        <v>301</v>
      </c>
      <c r="AG73" s="82" t="s">
        <v>301</v>
      </c>
      <c r="AH73" s="82">
        <v>70000</v>
      </c>
      <c r="AI73" s="82">
        <v>0</v>
      </c>
      <c r="AJ73" s="82">
        <v>0</v>
      </c>
      <c r="AK73" s="82" t="s">
        <v>301</v>
      </c>
      <c r="AL73" s="82">
        <v>13316</v>
      </c>
      <c r="AM73" s="82">
        <v>12678</v>
      </c>
      <c r="AN73" s="82">
        <v>0</v>
      </c>
      <c r="AO73" s="82">
        <v>0</v>
      </c>
      <c r="AP73" s="82">
        <v>0</v>
      </c>
      <c r="AQ73" s="82">
        <v>0</v>
      </c>
      <c r="AR73" s="82">
        <v>638</v>
      </c>
      <c r="AS73" s="82">
        <v>0</v>
      </c>
      <c r="AT73" s="82">
        <v>12</v>
      </c>
      <c r="AU73" s="82" t="s">
        <v>301</v>
      </c>
      <c r="AV73" s="82">
        <v>1200</v>
      </c>
      <c r="AW73" s="82">
        <v>722</v>
      </c>
      <c r="AX73" s="82">
        <v>716</v>
      </c>
      <c r="AY73" s="82">
        <v>0</v>
      </c>
      <c r="AZ73" s="82">
        <v>0</v>
      </c>
      <c r="BA73" s="82">
        <v>0</v>
      </c>
      <c r="BB73" s="82">
        <v>0</v>
      </c>
      <c r="BC73" s="82">
        <v>6</v>
      </c>
      <c r="BD73" s="82">
        <v>0</v>
      </c>
      <c r="BE73" s="82" t="s">
        <v>301</v>
      </c>
      <c r="BF73" s="82">
        <v>0</v>
      </c>
      <c r="BG73" s="82">
        <v>11</v>
      </c>
      <c r="BH73" s="82">
        <v>2439</v>
      </c>
      <c r="BI73" s="82">
        <v>332</v>
      </c>
      <c r="BJ73" s="82">
        <v>728</v>
      </c>
      <c r="BK73" s="82">
        <v>8</v>
      </c>
      <c r="BL73" s="82">
        <v>0</v>
      </c>
      <c r="BM73" s="82">
        <v>0</v>
      </c>
      <c r="BN73" s="82">
        <v>0</v>
      </c>
      <c r="BO73" s="82">
        <v>0</v>
      </c>
      <c r="BP73" s="82">
        <v>0</v>
      </c>
      <c r="BQ73" s="82" t="s">
        <v>301</v>
      </c>
      <c r="BR73" s="82">
        <v>124</v>
      </c>
      <c r="BS73" s="82" t="s">
        <v>301</v>
      </c>
      <c r="BT73" s="82" t="s">
        <v>301</v>
      </c>
      <c r="BU73" s="82" t="s">
        <v>301</v>
      </c>
    </row>
    <row r="74" spans="1:73" s="24" customFormat="1" ht="12.75" customHeight="1" x14ac:dyDescent="0.2">
      <c r="A74" s="51" t="s">
        <v>373</v>
      </c>
      <c r="B74" s="52" t="s">
        <v>233</v>
      </c>
      <c r="C74" s="53"/>
      <c r="D74" s="79">
        <v>854</v>
      </c>
      <c r="E74" s="79">
        <v>16637</v>
      </c>
      <c r="F74" s="79">
        <v>3</v>
      </c>
      <c r="G74" s="79">
        <v>2</v>
      </c>
      <c r="H74" s="79">
        <v>1</v>
      </c>
      <c r="I74" s="79">
        <v>0</v>
      </c>
      <c r="J74" s="80">
        <v>1.6</v>
      </c>
      <c r="K74" s="81">
        <v>1.33</v>
      </c>
      <c r="L74" s="81">
        <v>0.25</v>
      </c>
      <c r="M74" s="81">
        <v>0</v>
      </c>
      <c r="N74" s="82">
        <v>1</v>
      </c>
      <c r="O74" s="82">
        <v>180</v>
      </c>
      <c r="P74" s="82">
        <v>180</v>
      </c>
      <c r="Q74" s="82">
        <v>10</v>
      </c>
      <c r="R74" s="82">
        <v>5</v>
      </c>
      <c r="S74" s="82">
        <v>5</v>
      </c>
      <c r="T74" s="81">
        <v>355</v>
      </c>
      <c r="U74" s="81">
        <v>49</v>
      </c>
      <c r="V74" s="82">
        <v>21948</v>
      </c>
      <c r="W74" s="82">
        <v>0</v>
      </c>
      <c r="X74" s="82">
        <v>21948</v>
      </c>
      <c r="Y74" s="82">
        <v>0</v>
      </c>
      <c r="Z74" s="82">
        <v>46250</v>
      </c>
      <c r="AA74" s="82" t="s">
        <v>301</v>
      </c>
      <c r="AB74" s="82">
        <v>46250</v>
      </c>
      <c r="AC74" s="82" t="s">
        <v>301</v>
      </c>
      <c r="AD74" s="82" t="s">
        <v>301</v>
      </c>
      <c r="AE74" s="82">
        <v>20067</v>
      </c>
      <c r="AF74" s="82">
        <v>26183</v>
      </c>
      <c r="AG74" s="82" t="s">
        <v>301</v>
      </c>
      <c r="AH74" s="82" t="s">
        <v>301</v>
      </c>
      <c r="AI74" s="82">
        <v>0</v>
      </c>
      <c r="AJ74" s="82">
        <v>0</v>
      </c>
      <c r="AK74" s="82">
        <v>4141</v>
      </c>
      <c r="AL74" s="82">
        <v>22493</v>
      </c>
      <c r="AM74" s="82">
        <v>21772</v>
      </c>
      <c r="AN74" s="82">
        <v>0</v>
      </c>
      <c r="AO74" s="82">
        <v>395</v>
      </c>
      <c r="AP74" s="82">
        <v>0</v>
      </c>
      <c r="AQ74" s="82">
        <v>0</v>
      </c>
      <c r="AR74" s="82">
        <v>326</v>
      </c>
      <c r="AS74" s="82" t="s">
        <v>301</v>
      </c>
      <c r="AT74" s="82" t="s">
        <v>301</v>
      </c>
      <c r="AU74" s="82">
        <v>326</v>
      </c>
      <c r="AV74" s="82" t="s">
        <v>301</v>
      </c>
      <c r="AW74" s="82">
        <v>918</v>
      </c>
      <c r="AX74" s="82">
        <v>914</v>
      </c>
      <c r="AY74" s="82">
        <v>0</v>
      </c>
      <c r="AZ74" s="82">
        <v>0</v>
      </c>
      <c r="BA74" s="82" t="s">
        <v>301</v>
      </c>
      <c r="BB74" s="82">
        <v>0</v>
      </c>
      <c r="BC74" s="82">
        <v>4</v>
      </c>
      <c r="BD74" s="82">
        <v>0</v>
      </c>
      <c r="BE74" s="82">
        <v>0</v>
      </c>
      <c r="BF74" s="82">
        <v>1</v>
      </c>
      <c r="BG74" s="82">
        <v>22</v>
      </c>
      <c r="BH74" s="82">
        <v>12040</v>
      </c>
      <c r="BI74" s="82">
        <v>900</v>
      </c>
      <c r="BJ74" s="82">
        <v>724</v>
      </c>
      <c r="BK74" s="82">
        <v>50</v>
      </c>
      <c r="BL74" s="82">
        <v>0</v>
      </c>
      <c r="BM74" s="82" t="s">
        <v>301</v>
      </c>
      <c r="BN74" s="82" t="s">
        <v>301</v>
      </c>
      <c r="BO74" s="82" t="s">
        <v>301</v>
      </c>
      <c r="BP74" s="82" t="s">
        <v>301</v>
      </c>
      <c r="BQ74" s="82" t="s">
        <v>301</v>
      </c>
      <c r="BR74" s="82">
        <v>568</v>
      </c>
      <c r="BS74" s="82" t="s">
        <v>301</v>
      </c>
      <c r="BT74" s="82" t="s">
        <v>301</v>
      </c>
      <c r="BU74" s="82" t="s">
        <v>301</v>
      </c>
    </row>
    <row r="75" spans="1:73" s="24" customFormat="1" ht="12.75" customHeight="1" x14ac:dyDescent="0.2">
      <c r="A75" s="51" t="s">
        <v>342</v>
      </c>
      <c r="B75" s="52" t="s">
        <v>208</v>
      </c>
      <c r="C75" s="53"/>
      <c r="D75" s="79">
        <v>613</v>
      </c>
      <c r="E75" s="79" t="s">
        <v>301</v>
      </c>
      <c r="F75" s="79">
        <v>3</v>
      </c>
      <c r="G75" s="79">
        <v>1</v>
      </c>
      <c r="H75" s="79">
        <v>2</v>
      </c>
      <c r="I75" s="79">
        <v>0</v>
      </c>
      <c r="J75" s="80">
        <v>2.2000000000000002</v>
      </c>
      <c r="K75" s="81">
        <v>1.2</v>
      </c>
      <c r="L75" s="81">
        <v>0</v>
      </c>
      <c r="M75" s="81">
        <v>1</v>
      </c>
      <c r="N75" s="82">
        <v>2</v>
      </c>
      <c r="O75" s="82">
        <v>350</v>
      </c>
      <c r="P75" s="82">
        <v>350</v>
      </c>
      <c r="Q75" s="82">
        <v>35</v>
      </c>
      <c r="R75" s="82">
        <v>8</v>
      </c>
      <c r="S75" s="82">
        <v>1</v>
      </c>
      <c r="T75" s="81">
        <v>240</v>
      </c>
      <c r="U75" s="81">
        <v>36</v>
      </c>
      <c r="V75" s="82">
        <v>12739</v>
      </c>
      <c r="W75" s="82">
        <v>320</v>
      </c>
      <c r="X75" s="82">
        <v>0</v>
      </c>
      <c r="Y75" s="82">
        <v>1045</v>
      </c>
      <c r="Z75" s="82">
        <v>0</v>
      </c>
      <c r="AA75" s="82" t="s">
        <v>301</v>
      </c>
      <c r="AB75" s="82">
        <v>0</v>
      </c>
      <c r="AC75" s="82" t="s">
        <v>301</v>
      </c>
      <c r="AD75" s="82" t="s">
        <v>301</v>
      </c>
      <c r="AE75" s="82" t="s">
        <v>301</v>
      </c>
      <c r="AF75" s="82" t="s">
        <v>301</v>
      </c>
      <c r="AG75" s="82" t="s">
        <v>301</v>
      </c>
      <c r="AH75" s="82" t="s">
        <v>301</v>
      </c>
      <c r="AI75" s="82" t="s">
        <v>301</v>
      </c>
      <c r="AJ75" s="82" t="s">
        <v>301</v>
      </c>
      <c r="AK75" s="82" t="s">
        <v>301</v>
      </c>
      <c r="AL75" s="82">
        <v>14104</v>
      </c>
      <c r="AM75" s="82">
        <v>13821</v>
      </c>
      <c r="AN75" s="82">
        <v>0</v>
      </c>
      <c r="AO75" s="82">
        <v>10</v>
      </c>
      <c r="AP75" s="82">
        <v>0</v>
      </c>
      <c r="AQ75" s="82">
        <v>0</v>
      </c>
      <c r="AR75" s="82">
        <v>273</v>
      </c>
      <c r="AS75" s="82">
        <v>0</v>
      </c>
      <c r="AT75" s="82">
        <v>16</v>
      </c>
      <c r="AU75" s="82">
        <v>1</v>
      </c>
      <c r="AV75" s="82">
        <v>9</v>
      </c>
      <c r="AW75" s="82">
        <v>424</v>
      </c>
      <c r="AX75" s="82">
        <v>414</v>
      </c>
      <c r="AY75" s="82">
        <v>0</v>
      </c>
      <c r="AZ75" s="82">
        <v>0</v>
      </c>
      <c r="BA75" s="82">
        <v>0</v>
      </c>
      <c r="BB75" s="82">
        <v>0</v>
      </c>
      <c r="BC75" s="82">
        <v>10</v>
      </c>
      <c r="BD75" s="82">
        <v>0</v>
      </c>
      <c r="BE75" s="82">
        <v>100</v>
      </c>
      <c r="BF75" s="82">
        <v>4</v>
      </c>
      <c r="BG75" s="82">
        <v>8</v>
      </c>
      <c r="BH75" s="82">
        <v>3657</v>
      </c>
      <c r="BI75" s="82">
        <v>370</v>
      </c>
      <c r="BJ75" s="82">
        <v>649</v>
      </c>
      <c r="BK75" s="82">
        <v>70</v>
      </c>
      <c r="BL75" s="82">
        <v>10</v>
      </c>
      <c r="BM75" s="82">
        <v>10</v>
      </c>
      <c r="BN75" s="82">
        <v>0</v>
      </c>
      <c r="BO75" s="82">
        <v>0</v>
      </c>
      <c r="BP75" s="82">
        <v>0</v>
      </c>
      <c r="BQ75" s="82">
        <v>25</v>
      </c>
      <c r="BR75" s="82">
        <v>120</v>
      </c>
      <c r="BS75" s="82">
        <v>3500</v>
      </c>
      <c r="BT75" s="82">
        <v>250</v>
      </c>
      <c r="BU75" s="82">
        <v>350</v>
      </c>
    </row>
    <row r="76" spans="1:73" s="24" customFormat="1" ht="12.75" customHeight="1" x14ac:dyDescent="0.2">
      <c r="A76" s="51" t="s">
        <v>343</v>
      </c>
      <c r="B76" s="52" t="s">
        <v>209</v>
      </c>
      <c r="C76" s="53"/>
      <c r="D76" s="79">
        <v>639</v>
      </c>
      <c r="E76" s="79" t="s">
        <v>301</v>
      </c>
      <c r="F76" s="79">
        <v>4</v>
      </c>
      <c r="G76" s="79">
        <v>0</v>
      </c>
      <c r="H76" s="79">
        <v>0</v>
      </c>
      <c r="I76" s="79">
        <v>4</v>
      </c>
      <c r="J76" s="80">
        <v>1.3</v>
      </c>
      <c r="K76" s="81">
        <v>1.2</v>
      </c>
      <c r="L76" s="81">
        <v>0.15</v>
      </c>
      <c r="M76" s="81">
        <v>0</v>
      </c>
      <c r="N76" s="82">
        <v>1</v>
      </c>
      <c r="O76" s="82">
        <v>155</v>
      </c>
      <c r="P76" s="82" t="s">
        <v>301</v>
      </c>
      <c r="Q76" s="82">
        <v>43</v>
      </c>
      <c r="R76" s="82">
        <v>18</v>
      </c>
      <c r="S76" s="82">
        <v>0</v>
      </c>
      <c r="T76" s="81">
        <v>225</v>
      </c>
      <c r="U76" s="81">
        <v>36.5</v>
      </c>
      <c r="V76" s="82">
        <v>5957</v>
      </c>
      <c r="W76" s="82">
        <v>337</v>
      </c>
      <c r="X76" s="82">
        <v>0</v>
      </c>
      <c r="Y76" s="82">
        <v>156</v>
      </c>
      <c r="Z76" s="82">
        <v>0</v>
      </c>
      <c r="AA76" s="82">
        <v>0</v>
      </c>
      <c r="AB76" s="82">
        <v>0</v>
      </c>
      <c r="AC76" s="82" t="s">
        <v>301</v>
      </c>
      <c r="AD76" s="82" t="s">
        <v>301</v>
      </c>
      <c r="AE76" s="82" t="s">
        <v>301</v>
      </c>
      <c r="AF76" s="82" t="s">
        <v>301</v>
      </c>
      <c r="AG76" s="82" t="s">
        <v>301</v>
      </c>
      <c r="AH76" s="82">
        <v>25000</v>
      </c>
      <c r="AI76" s="82">
        <v>0</v>
      </c>
      <c r="AJ76" s="82">
        <v>0</v>
      </c>
      <c r="AK76" s="82">
        <v>0</v>
      </c>
      <c r="AL76" s="82">
        <v>5681</v>
      </c>
      <c r="AM76" s="82">
        <v>5161</v>
      </c>
      <c r="AN76" s="82">
        <v>0</v>
      </c>
      <c r="AO76" s="82">
        <v>0</v>
      </c>
      <c r="AP76" s="82">
        <v>0</v>
      </c>
      <c r="AQ76" s="82">
        <v>0</v>
      </c>
      <c r="AR76" s="82">
        <v>520</v>
      </c>
      <c r="AS76" s="82">
        <v>0</v>
      </c>
      <c r="AT76" s="82">
        <v>0</v>
      </c>
      <c r="AU76" s="82">
        <v>0</v>
      </c>
      <c r="AV76" s="82">
        <v>1</v>
      </c>
      <c r="AW76" s="82">
        <v>163</v>
      </c>
      <c r="AX76" s="82">
        <v>161</v>
      </c>
      <c r="AY76" s="82">
        <v>0</v>
      </c>
      <c r="AZ76" s="82">
        <v>0</v>
      </c>
      <c r="BA76" s="82">
        <v>0</v>
      </c>
      <c r="BB76" s="82">
        <v>0</v>
      </c>
      <c r="BC76" s="82">
        <v>2</v>
      </c>
      <c r="BD76" s="82">
        <v>0</v>
      </c>
      <c r="BE76" s="82">
        <v>200</v>
      </c>
      <c r="BF76" s="82">
        <v>0</v>
      </c>
      <c r="BG76" s="82">
        <v>8</v>
      </c>
      <c r="BH76" s="82">
        <v>2813</v>
      </c>
      <c r="BI76" s="82">
        <v>10</v>
      </c>
      <c r="BJ76" s="82">
        <v>206</v>
      </c>
      <c r="BK76" s="82">
        <v>84</v>
      </c>
      <c r="BL76" s="82">
        <v>0</v>
      </c>
      <c r="BM76" s="82">
        <v>0</v>
      </c>
      <c r="BN76" s="82">
        <v>0</v>
      </c>
      <c r="BO76" s="82">
        <v>0</v>
      </c>
      <c r="BP76" s="82">
        <v>0</v>
      </c>
      <c r="BQ76" s="82" t="s">
        <v>301</v>
      </c>
      <c r="BR76" s="82">
        <v>101</v>
      </c>
      <c r="BS76" s="82">
        <v>0</v>
      </c>
      <c r="BT76" s="82" t="s">
        <v>301</v>
      </c>
      <c r="BU76" s="82" t="s">
        <v>301</v>
      </c>
    </row>
    <row r="77" spans="1:73" s="24" customFormat="1" ht="12.75" customHeight="1" x14ac:dyDescent="0.2">
      <c r="A77" s="51" t="s">
        <v>362</v>
      </c>
      <c r="B77" s="52" t="s">
        <v>210</v>
      </c>
      <c r="C77" s="53"/>
      <c r="D77" s="79">
        <v>1574</v>
      </c>
      <c r="E77" s="79" t="s">
        <v>301</v>
      </c>
      <c r="F77" s="79">
        <v>9</v>
      </c>
      <c r="G77" s="79">
        <v>5</v>
      </c>
      <c r="H77" s="79">
        <v>1</v>
      </c>
      <c r="I77" s="79">
        <v>3</v>
      </c>
      <c r="J77" s="80">
        <v>6.4</v>
      </c>
      <c r="K77" s="81">
        <v>5.8</v>
      </c>
      <c r="L77" s="81">
        <v>0.6</v>
      </c>
      <c r="M77" s="81">
        <v>0</v>
      </c>
      <c r="N77" s="82">
        <v>1</v>
      </c>
      <c r="O77" s="82">
        <v>1021</v>
      </c>
      <c r="P77" s="82">
        <v>905</v>
      </c>
      <c r="Q77" s="82">
        <v>180</v>
      </c>
      <c r="R77" s="82">
        <v>1</v>
      </c>
      <c r="S77" s="82">
        <v>2</v>
      </c>
      <c r="T77" s="81">
        <v>316</v>
      </c>
      <c r="U77" s="81">
        <v>79.5</v>
      </c>
      <c r="V77" s="82">
        <v>22805</v>
      </c>
      <c r="W77" s="82">
        <v>330</v>
      </c>
      <c r="X77" s="82">
        <v>0</v>
      </c>
      <c r="Y77" s="82">
        <v>1300</v>
      </c>
      <c r="Z77" s="82">
        <v>309226</v>
      </c>
      <c r="AA77" s="82" t="s">
        <v>301</v>
      </c>
      <c r="AB77" s="82">
        <v>309226</v>
      </c>
      <c r="AC77" s="82" t="s">
        <v>301</v>
      </c>
      <c r="AD77" s="82" t="s">
        <v>301</v>
      </c>
      <c r="AE77" s="82" t="s">
        <v>301</v>
      </c>
      <c r="AF77" s="82">
        <v>309226</v>
      </c>
      <c r="AG77" s="82">
        <v>150917</v>
      </c>
      <c r="AH77" s="82">
        <v>0</v>
      </c>
      <c r="AI77" s="82">
        <v>0</v>
      </c>
      <c r="AJ77" s="82">
        <v>0</v>
      </c>
      <c r="AK77" s="82">
        <v>7787</v>
      </c>
      <c r="AL77" s="82">
        <v>23935</v>
      </c>
      <c r="AM77" s="82">
        <v>22546</v>
      </c>
      <c r="AN77" s="82">
        <v>0</v>
      </c>
      <c r="AO77" s="82">
        <v>3</v>
      </c>
      <c r="AP77" s="82">
        <v>0</v>
      </c>
      <c r="AQ77" s="82">
        <v>0</v>
      </c>
      <c r="AR77" s="82">
        <v>794</v>
      </c>
      <c r="AS77" s="82">
        <v>592</v>
      </c>
      <c r="AT77" s="82">
        <v>55</v>
      </c>
      <c r="AU77" s="82">
        <v>0</v>
      </c>
      <c r="AV77" s="82">
        <v>13</v>
      </c>
      <c r="AW77" s="82">
        <v>2117</v>
      </c>
      <c r="AX77" s="82">
        <v>2073</v>
      </c>
      <c r="AY77" s="82">
        <v>0</v>
      </c>
      <c r="AZ77" s="82">
        <v>0</v>
      </c>
      <c r="BA77" s="82">
        <v>0</v>
      </c>
      <c r="BB77" s="82">
        <v>0</v>
      </c>
      <c r="BC77" s="82">
        <v>20</v>
      </c>
      <c r="BD77" s="82">
        <v>24</v>
      </c>
      <c r="BE77" s="82">
        <v>329</v>
      </c>
      <c r="BF77" s="82">
        <v>0</v>
      </c>
      <c r="BG77" s="82">
        <v>15</v>
      </c>
      <c r="BH77" s="82">
        <v>9123</v>
      </c>
      <c r="BI77" s="82">
        <v>2154</v>
      </c>
      <c r="BJ77" s="82">
        <v>295</v>
      </c>
      <c r="BK77" s="82">
        <v>0</v>
      </c>
      <c r="BL77" s="82">
        <v>0</v>
      </c>
      <c r="BM77" s="82">
        <v>0</v>
      </c>
      <c r="BN77" s="82">
        <v>0</v>
      </c>
      <c r="BO77" s="82">
        <v>0</v>
      </c>
      <c r="BP77" s="82">
        <v>0</v>
      </c>
      <c r="BQ77" s="82">
        <v>0</v>
      </c>
      <c r="BR77" s="82">
        <v>1000</v>
      </c>
      <c r="BS77" s="82" t="s">
        <v>301</v>
      </c>
      <c r="BT77" s="82" t="s">
        <v>301</v>
      </c>
      <c r="BU77" s="82" t="s">
        <v>301</v>
      </c>
    </row>
    <row r="78" spans="1:73" s="24" customFormat="1" ht="12.75" customHeight="1" x14ac:dyDescent="0.2">
      <c r="A78" s="51" t="s">
        <v>344</v>
      </c>
      <c r="B78" s="52" t="s">
        <v>211</v>
      </c>
      <c r="C78" s="53"/>
      <c r="D78" s="38">
        <v>534</v>
      </c>
      <c r="E78" s="38">
        <v>479</v>
      </c>
      <c r="F78" s="38">
        <v>1</v>
      </c>
      <c r="G78" s="38">
        <v>0</v>
      </c>
      <c r="H78" s="38">
        <v>1</v>
      </c>
      <c r="I78" s="38">
        <v>0</v>
      </c>
      <c r="J78" s="39">
        <v>1</v>
      </c>
      <c r="K78" s="40">
        <v>0</v>
      </c>
      <c r="L78" s="40">
        <v>1</v>
      </c>
      <c r="M78" s="40">
        <v>0</v>
      </c>
      <c r="N78" s="41">
        <v>1</v>
      </c>
      <c r="O78" s="41">
        <v>100</v>
      </c>
      <c r="P78" s="41">
        <v>100</v>
      </c>
      <c r="Q78" s="41">
        <v>18</v>
      </c>
      <c r="R78" s="41">
        <v>3</v>
      </c>
      <c r="S78" s="41">
        <v>0</v>
      </c>
      <c r="T78" s="40">
        <v>230</v>
      </c>
      <c r="U78" s="40">
        <v>26</v>
      </c>
      <c r="V78" s="41">
        <v>9656</v>
      </c>
      <c r="W78" s="41" t="s">
        <v>301</v>
      </c>
      <c r="X78" s="41">
        <v>0</v>
      </c>
      <c r="Y78" s="41">
        <v>0</v>
      </c>
      <c r="Z78" s="41">
        <v>0</v>
      </c>
      <c r="AA78" s="41" t="s">
        <v>301</v>
      </c>
      <c r="AB78" s="41">
        <v>0</v>
      </c>
      <c r="AC78" s="41" t="s">
        <v>301</v>
      </c>
      <c r="AD78" s="41" t="s">
        <v>301</v>
      </c>
      <c r="AE78" s="41" t="s">
        <v>301</v>
      </c>
      <c r="AF78" s="41" t="s">
        <v>301</v>
      </c>
      <c r="AG78" s="41" t="s">
        <v>301</v>
      </c>
      <c r="AH78" s="41" t="s">
        <v>301</v>
      </c>
      <c r="AI78" s="41" t="s">
        <v>301</v>
      </c>
      <c r="AJ78" s="41" t="s">
        <v>301</v>
      </c>
      <c r="AK78" s="41" t="s">
        <v>301</v>
      </c>
      <c r="AL78" s="41">
        <v>9656</v>
      </c>
      <c r="AM78" s="41">
        <v>9330</v>
      </c>
      <c r="AN78" s="41">
        <v>0</v>
      </c>
      <c r="AO78" s="41">
        <v>0</v>
      </c>
      <c r="AP78" s="41">
        <v>0</v>
      </c>
      <c r="AQ78" s="41">
        <v>0</v>
      </c>
      <c r="AR78" s="41">
        <v>326</v>
      </c>
      <c r="AS78" s="41">
        <v>0</v>
      </c>
      <c r="AT78" s="41">
        <v>0</v>
      </c>
      <c r="AU78" s="41">
        <v>0</v>
      </c>
      <c r="AV78" s="41">
        <v>0</v>
      </c>
      <c r="AW78" s="41">
        <v>551</v>
      </c>
      <c r="AX78" s="41">
        <v>425</v>
      </c>
      <c r="AY78" s="41">
        <v>0</v>
      </c>
      <c r="AZ78" s="41">
        <v>0</v>
      </c>
      <c r="BA78" s="41">
        <v>0</v>
      </c>
      <c r="BB78" s="41">
        <v>0</v>
      </c>
      <c r="BC78" s="41">
        <v>126</v>
      </c>
      <c r="BD78" s="41">
        <v>0</v>
      </c>
      <c r="BE78" s="41" t="s">
        <v>301</v>
      </c>
      <c r="BF78" s="41">
        <v>1</v>
      </c>
      <c r="BG78" s="41">
        <v>15</v>
      </c>
      <c r="BH78" s="41">
        <v>4774</v>
      </c>
      <c r="BI78" s="41">
        <v>277</v>
      </c>
      <c r="BJ78" s="41">
        <v>302</v>
      </c>
      <c r="BK78" s="41">
        <v>5</v>
      </c>
      <c r="BL78" s="41">
        <v>0</v>
      </c>
      <c r="BM78" s="41">
        <v>0</v>
      </c>
      <c r="BN78" s="41">
        <v>0</v>
      </c>
      <c r="BO78" s="41">
        <v>0</v>
      </c>
      <c r="BP78" s="41">
        <v>0</v>
      </c>
      <c r="BQ78" s="41" t="s">
        <v>301</v>
      </c>
      <c r="BR78" s="41">
        <v>30</v>
      </c>
      <c r="BS78" s="41" t="s">
        <v>301</v>
      </c>
      <c r="BT78" s="41" t="s">
        <v>301</v>
      </c>
      <c r="BU78" s="41" t="s">
        <v>301</v>
      </c>
    </row>
    <row r="79" spans="1:73" s="24" customFormat="1" ht="12.75" customHeight="1" x14ac:dyDescent="0.2">
      <c r="A79" s="51" t="s">
        <v>345</v>
      </c>
      <c r="B79" s="52" t="s">
        <v>212</v>
      </c>
      <c r="C79" s="53"/>
      <c r="D79" s="38" t="s">
        <v>357</v>
      </c>
      <c r="E79" s="38" t="s">
        <v>357</v>
      </c>
      <c r="F79" s="38" t="s">
        <v>301</v>
      </c>
      <c r="G79" s="38">
        <v>1</v>
      </c>
      <c r="H79" s="38">
        <v>3</v>
      </c>
      <c r="I79" s="38">
        <v>2</v>
      </c>
      <c r="J79" s="39" t="s">
        <v>301</v>
      </c>
      <c r="K79" s="40">
        <v>2.19</v>
      </c>
      <c r="L79" s="40">
        <v>0.2</v>
      </c>
      <c r="M79" s="40">
        <v>0</v>
      </c>
      <c r="N79" s="41">
        <v>1</v>
      </c>
      <c r="O79" s="41">
        <v>339</v>
      </c>
      <c r="P79" s="41">
        <v>321</v>
      </c>
      <c r="Q79" s="41">
        <v>30</v>
      </c>
      <c r="R79" s="41">
        <v>12</v>
      </c>
      <c r="S79" s="41">
        <v>0</v>
      </c>
      <c r="T79" s="40">
        <v>205</v>
      </c>
      <c r="U79" s="40">
        <v>44</v>
      </c>
      <c r="V79" s="41">
        <v>17804</v>
      </c>
      <c r="W79" s="41">
        <v>2721</v>
      </c>
      <c r="X79" s="41">
        <v>0</v>
      </c>
      <c r="Y79" s="41">
        <v>0</v>
      </c>
      <c r="Z79" s="41">
        <v>0</v>
      </c>
      <c r="AA79" s="41" t="s">
        <v>301</v>
      </c>
      <c r="AB79" s="41" t="s">
        <v>301</v>
      </c>
      <c r="AC79" s="41">
        <v>0</v>
      </c>
      <c r="AD79" s="41" t="s">
        <v>301</v>
      </c>
      <c r="AE79" s="41" t="s">
        <v>301</v>
      </c>
      <c r="AF79" s="41" t="s">
        <v>357</v>
      </c>
      <c r="AG79" s="41" t="s">
        <v>357</v>
      </c>
      <c r="AH79" s="41" t="s">
        <v>357</v>
      </c>
      <c r="AI79" s="41">
        <v>0</v>
      </c>
      <c r="AJ79" s="41">
        <v>0</v>
      </c>
      <c r="AK79" s="41" t="s">
        <v>357</v>
      </c>
      <c r="AL79" s="41">
        <v>17804</v>
      </c>
      <c r="AM79" s="41">
        <v>15363</v>
      </c>
      <c r="AN79" s="41">
        <v>2441</v>
      </c>
      <c r="AO79" s="41">
        <v>0</v>
      </c>
      <c r="AP79" s="41">
        <v>0</v>
      </c>
      <c r="AQ79" s="41">
        <v>0</v>
      </c>
      <c r="AR79" s="41">
        <v>244</v>
      </c>
      <c r="AS79" s="41">
        <v>0</v>
      </c>
      <c r="AT79" s="41" t="s">
        <v>357</v>
      </c>
      <c r="AU79" s="41" t="s">
        <v>357</v>
      </c>
      <c r="AV79" s="41">
        <v>256</v>
      </c>
      <c r="AW79" s="41">
        <v>1221</v>
      </c>
      <c r="AX79" s="41">
        <v>1065</v>
      </c>
      <c r="AY79" s="41">
        <v>80</v>
      </c>
      <c r="AZ79" s="41">
        <v>0</v>
      </c>
      <c r="BA79" s="41">
        <v>0</v>
      </c>
      <c r="BB79" s="41">
        <v>0</v>
      </c>
      <c r="BC79" s="41">
        <v>78</v>
      </c>
      <c r="BD79" s="41">
        <v>0</v>
      </c>
      <c r="BE79" s="41">
        <v>60</v>
      </c>
      <c r="BF79" s="41">
        <v>0</v>
      </c>
      <c r="BG79" s="41">
        <v>13</v>
      </c>
      <c r="BH79" s="41">
        <v>12532</v>
      </c>
      <c r="BI79" s="41">
        <v>1459</v>
      </c>
      <c r="BJ79" s="41">
        <v>1882</v>
      </c>
      <c r="BK79" s="41">
        <v>263</v>
      </c>
      <c r="BL79" s="41">
        <v>0</v>
      </c>
      <c r="BM79" s="41">
        <v>0</v>
      </c>
      <c r="BN79" s="41">
        <v>0</v>
      </c>
      <c r="BO79" s="41">
        <v>0</v>
      </c>
      <c r="BP79" s="41">
        <v>0</v>
      </c>
      <c r="BQ79" s="41" t="s">
        <v>357</v>
      </c>
      <c r="BR79" s="41" t="s">
        <v>357</v>
      </c>
      <c r="BS79" s="41" t="s">
        <v>357</v>
      </c>
      <c r="BT79" s="41" t="s">
        <v>357</v>
      </c>
      <c r="BU79" s="41" t="s">
        <v>357</v>
      </c>
    </row>
    <row r="80" spans="1:73" s="24" customFormat="1" ht="12.75" customHeight="1" x14ac:dyDescent="0.2">
      <c r="A80" s="51" t="s">
        <v>347</v>
      </c>
      <c r="B80" s="52" t="s">
        <v>380</v>
      </c>
      <c r="C80" s="53"/>
      <c r="D80" s="79">
        <v>1200</v>
      </c>
      <c r="E80" s="79">
        <v>27980</v>
      </c>
      <c r="F80" s="79">
        <v>6</v>
      </c>
      <c r="G80" s="79">
        <v>1</v>
      </c>
      <c r="H80" s="79">
        <v>5</v>
      </c>
      <c r="I80" s="79">
        <v>0</v>
      </c>
      <c r="J80" s="80">
        <v>2.8</v>
      </c>
      <c r="K80" s="81">
        <v>1.71</v>
      </c>
      <c r="L80" s="81">
        <v>0.875</v>
      </c>
      <c r="M80" s="81">
        <v>0.22500000000000001</v>
      </c>
      <c r="N80" s="82">
        <v>1</v>
      </c>
      <c r="O80" s="82">
        <v>450</v>
      </c>
      <c r="P80" s="82">
        <v>430</v>
      </c>
      <c r="Q80" s="82">
        <v>79</v>
      </c>
      <c r="R80" s="82">
        <v>10</v>
      </c>
      <c r="S80" s="82">
        <v>0</v>
      </c>
      <c r="T80" s="81">
        <v>225</v>
      </c>
      <c r="U80" s="81">
        <v>44</v>
      </c>
      <c r="V80" s="82">
        <v>17698</v>
      </c>
      <c r="W80" s="82">
        <v>942</v>
      </c>
      <c r="X80" s="82">
        <v>0</v>
      </c>
      <c r="Y80" s="82">
        <v>1700</v>
      </c>
      <c r="Z80" s="82">
        <v>149797</v>
      </c>
      <c r="AA80" s="82" t="s">
        <v>301</v>
      </c>
      <c r="AB80" s="82">
        <v>149797</v>
      </c>
      <c r="AC80" s="82" t="s">
        <v>301</v>
      </c>
      <c r="AD80" s="82" t="s">
        <v>301</v>
      </c>
      <c r="AE80" s="82" t="s">
        <v>301</v>
      </c>
      <c r="AF80" s="82">
        <v>149797</v>
      </c>
      <c r="AG80" s="82">
        <v>22003</v>
      </c>
      <c r="AH80" s="82" t="s">
        <v>301</v>
      </c>
      <c r="AI80" s="82" t="s">
        <v>301</v>
      </c>
      <c r="AJ80" s="82" t="s">
        <v>301</v>
      </c>
      <c r="AK80" s="82">
        <v>1800</v>
      </c>
      <c r="AL80" s="82">
        <v>17369</v>
      </c>
      <c r="AM80" s="82">
        <v>17239</v>
      </c>
      <c r="AN80" s="82">
        <v>0</v>
      </c>
      <c r="AO80" s="82">
        <v>0</v>
      </c>
      <c r="AP80" s="82">
        <v>0</v>
      </c>
      <c r="AQ80" s="82">
        <v>0</v>
      </c>
      <c r="AR80" s="82">
        <v>130</v>
      </c>
      <c r="AS80" s="82">
        <v>0</v>
      </c>
      <c r="AT80" s="82" t="s">
        <v>301</v>
      </c>
      <c r="AU80" s="82" t="s">
        <v>301</v>
      </c>
      <c r="AV80" s="82">
        <v>20</v>
      </c>
      <c r="AW80" s="82">
        <v>1200</v>
      </c>
      <c r="AX80" s="82">
        <v>1184</v>
      </c>
      <c r="AY80" s="82">
        <v>0</v>
      </c>
      <c r="AZ80" s="82">
        <v>0</v>
      </c>
      <c r="BA80" s="82">
        <v>0</v>
      </c>
      <c r="BB80" s="82">
        <v>0</v>
      </c>
      <c r="BC80" s="82">
        <v>16</v>
      </c>
      <c r="BD80" s="82">
        <v>0</v>
      </c>
      <c r="BE80" s="82">
        <v>100</v>
      </c>
      <c r="BF80" s="82">
        <v>3</v>
      </c>
      <c r="BG80" s="82">
        <v>10</v>
      </c>
      <c r="BH80" s="82">
        <v>13563</v>
      </c>
      <c r="BI80" s="82">
        <v>165</v>
      </c>
      <c r="BJ80" s="82">
        <v>68</v>
      </c>
      <c r="BK80" s="82">
        <v>2</v>
      </c>
      <c r="BL80" s="82">
        <v>0</v>
      </c>
      <c r="BM80" s="82">
        <v>0</v>
      </c>
      <c r="BN80" s="82">
        <v>0</v>
      </c>
      <c r="BO80" s="82">
        <v>0</v>
      </c>
      <c r="BP80" s="82">
        <v>0</v>
      </c>
      <c r="BQ80" s="82">
        <v>20</v>
      </c>
      <c r="BR80" s="82">
        <v>75</v>
      </c>
      <c r="BS80" s="82" t="s">
        <v>301</v>
      </c>
      <c r="BT80" s="82" t="s">
        <v>301</v>
      </c>
      <c r="BU80" s="82" t="s">
        <v>301</v>
      </c>
    </row>
    <row r="81" spans="1:73" s="24" customFormat="1" ht="12.75" customHeight="1" x14ac:dyDescent="0.2">
      <c r="A81" s="14"/>
      <c r="B81" s="62" t="s">
        <v>160</v>
      </c>
      <c r="C81" s="59"/>
      <c r="D81" s="63">
        <v>15694</v>
      </c>
      <c r="E81" s="63">
        <v>77664</v>
      </c>
      <c r="F81" s="63">
        <v>87</v>
      </c>
      <c r="G81" s="63">
        <v>20</v>
      </c>
      <c r="H81" s="63">
        <v>47</v>
      </c>
      <c r="I81" s="63">
        <v>26</v>
      </c>
      <c r="J81" s="64">
        <v>50.1</v>
      </c>
      <c r="K81" s="64">
        <v>41.18</v>
      </c>
      <c r="L81" s="64">
        <v>7.1550000000000002</v>
      </c>
      <c r="M81" s="64">
        <v>4.085</v>
      </c>
      <c r="N81" s="63">
        <v>23</v>
      </c>
      <c r="O81" s="63">
        <v>7777</v>
      </c>
      <c r="P81" s="63">
        <v>6450</v>
      </c>
      <c r="Q81" s="63">
        <v>1092</v>
      </c>
      <c r="R81" s="63">
        <v>256</v>
      </c>
      <c r="S81" s="63">
        <v>29</v>
      </c>
      <c r="T81" s="64">
        <v>4661</v>
      </c>
      <c r="U81" s="64">
        <v>910.25</v>
      </c>
      <c r="V81" s="63">
        <v>309722</v>
      </c>
      <c r="W81" s="63">
        <v>12795</v>
      </c>
      <c r="X81" s="63">
        <v>43936</v>
      </c>
      <c r="Y81" s="63">
        <v>30144</v>
      </c>
      <c r="Z81" s="63">
        <v>6875397</v>
      </c>
      <c r="AA81" s="63">
        <v>4700200</v>
      </c>
      <c r="AB81" s="63">
        <v>2175197</v>
      </c>
      <c r="AC81" s="63">
        <v>0</v>
      </c>
      <c r="AD81" s="63">
        <v>0</v>
      </c>
      <c r="AE81" s="63">
        <v>42286</v>
      </c>
      <c r="AF81" s="63">
        <v>677411</v>
      </c>
      <c r="AG81" s="63">
        <v>184664</v>
      </c>
      <c r="AH81" s="63">
        <v>147006</v>
      </c>
      <c r="AI81" s="63">
        <v>0</v>
      </c>
      <c r="AJ81" s="63">
        <v>0</v>
      </c>
      <c r="AK81" s="63">
        <v>39320.800000000003</v>
      </c>
      <c r="AL81" s="63">
        <v>334016</v>
      </c>
      <c r="AM81" s="63">
        <v>311533</v>
      </c>
      <c r="AN81" s="63">
        <v>5130</v>
      </c>
      <c r="AO81" s="63">
        <v>779</v>
      </c>
      <c r="AP81" s="63">
        <v>86</v>
      </c>
      <c r="AQ81" s="63">
        <v>0</v>
      </c>
      <c r="AR81" s="63">
        <v>15746</v>
      </c>
      <c r="AS81" s="63">
        <v>986</v>
      </c>
      <c r="AT81" s="63">
        <v>726</v>
      </c>
      <c r="AU81" s="63">
        <v>1277</v>
      </c>
      <c r="AV81" s="63">
        <v>1664</v>
      </c>
      <c r="AW81" s="63">
        <v>24242</v>
      </c>
      <c r="AX81" s="63">
        <v>20443</v>
      </c>
      <c r="AY81" s="63">
        <v>260</v>
      </c>
      <c r="AZ81" s="63">
        <v>4</v>
      </c>
      <c r="BA81" s="63">
        <v>0</v>
      </c>
      <c r="BB81" s="63">
        <v>0</v>
      </c>
      <c r="BC81" s="63">
        <v>2205</v>
      </c>
      <c r="BD81" s="63">
        <v>1332</v>
      </c>
      <c r="BE81" s="63">
        <v>3209</v>
      </c>
      <c r="BF81" s="63">
        <v>35</v>
      </c>
      <c r="BG81" s="63">
        <v>670</v>
      </c>
      <c r="BH81" s="63">
        <v>194072</v>
      </c>
      <c r="BI81" s="63">
        <v>10639</v>
      </c>
      <c r="BJ81" s="63">
        <v>10278</v>
      </c>
      <c r="BK81" s="63">
        <v>1927</v>
      </c>
      <c r="BL81" s="63">
        <v>25</v>
      </c>
      <c r="BM81" s="63">
        <v>10</v>
      </c>
      <c r="BN81" s="63">
        <v>0</v>
      </c>
      <c r="BO81" s="63">
        <v>15</v>
      </c>
      <c r="BP81" s="63">
        <v>0</v>
      </c>
      <c r="BQ81" s="63">
        <v>45703</v>
      </c>
      <c r="BR81" s="63">
        <v>5198</v>
      </c>
      <c r="BS81" s="63">
        <v>35556</v>
      </c>
      <c r="BT81" s="63">
        <v>3750</v>
      </c>
      <c r="BU81" s="63">
        <v>23693</v>
      </c>
    </row>
    <row r="82" spans="1:73" s="24" customFormat="1" ht="12.75" customHeight="1" x14ac:dyDescent="0.2">
      <c r="A82" s="60"/>
      <c r="B82" s="25" t="s">
        <v>150</v>
      </c>
      <c r="C82" s="65">
        <v>21</v>
      </c>
      <c r="D82" s="65">
        <v>21</v>
      </c>
      <c r="E82" s="65">
        <v>21</v>
      </c>
      <c r="F82" s="65">
        <v>21</v>
      </c>
      <c r="G82" s="65">
        <v>21</v>
      </c>
      <c r="H82" s="65">
        <v>21</v>
      </c>
      <c r="I82" s="65">
        <v>21</v>
      </c>
      <c r="J82" s="65">
        <v>21</v>
      </c>
      <c r="K82" s="65">
        <v>21</v>
      </c>
      <c r="L82" s="65">
        <v>21</v>
      </c>
      <c r="M82" s="65">
        <v>21</v>
      </c>
      <c r="N82" s="65">
        <v>21</v>
      </c>
      <c r="O82" s="65">
        <v>21</v>
      </c>
      <c r="P82" s="65">
        <v>21</v>
      </c>
      <c r="Q82" s="65">
        <v>21</v>
      </c>
      <c r="R82" s="65">
        <v>21</v>
      </c>
      <c r="S82" s="65">
        <v>21</v>
      </c>
      <c r="T82" s="65">
        <v>21</v>
      </c>
      <c r="U82" s="65">
        <v>21</v>
      </c>
      <c r="V82" s="65">
        <v>21</v>
      </c>
      <c r="W82" s="65">
        <v>21</v>
      </c>
      <c r="X82" s="65">
        <v>21</v>
      </c>
      <c r="Y82" s="65">
        <v>21</v>
      </c>
      <c r="Z82" s="65">
        <v>21</v>
      </c>
      <c r="AA82" s="65">
        <v>21</v>
      </c>
      <c r="AB82" s="65">
        <v>21</v>
      </c>
      <c r="AC82" s="65">
        <v>21</v>
      </c>
      <c r="AD82" s="65">
        <v>21</v>
      </c>
      <c r="AE82" s="65">
        <v>21</v>
      </c>
      <c r="AF82" s="65">
        <v>21</v>
      </c>
      <c r="AG82" s="65">
        <v>21</v>
      </c>
      <c r="AH82" s="65">
        <v>21</v>
      </c>
      <c r="AI82" s="65">
        <v>21</v>
      </c>
      <c r="AJ82" s="65">
        <v>21</v>
      </c>
      <c r="AK82" s="65">
        <v>21</v>
      </c>
      <c r="AL82" s="65">
        <v>21</v>
      </c>
      <c r="AM82" s="65">
        <v>21</v>
      </c>
      <c r="AN82" s="65">
        <v>21</v>
      </c>
      <c r="AO82" s="65">
        <v>21</v>
      </c>
      <c r="AP82" s="65">
        <v>21</v>
      </c>
      <c r="AQ82" s="65">
        <v>21</v>
      </c>
      <c r="AR82" s="65">
        <v>21</v>
      </c>
      <c r="AS82" s="65">
        <v>21</v>
      </c>
      <c r="AT82" s="65">
        <v>21</v>
      </c>
      <c r="AU82" s="65">
        <v>21</v>
      </c>
      <c r="AV82" s="65">
        <v>21</v>
      </c>
      <c r="AW82" s="65">
        <v>21</v>
      </c>
      <c r="AX82" s="65">
        <v>21</v>
      </c>
      <c r="AY82" s="65">
        <v>21</v>
      </c>
      <c r="AZ82" s="65">
        <v>21</v>
      </c>
      <c r="BA82" s="65">
        <v>21</v>
      </c>
      <c r="BB82" s="65">
        <v>21</v>
      </c>
      <c r="BC82" s="65">
        <v>21</v>
      </c>
      <c r="BD82" s="65">
        <v>21</v>
      </c>
      <c r="BE82" s="65">
        <v>21</v>
      </c>
      <c r="BF82" s="65">
        <v>21</v>
      </c>
      <c r="BG82" s="65">
        <v>21</v>
      </c>
      <c r="BH82" s="65">
        <v>21</v>
      </c>
      <c r="BI82" s="65">
        <v>21</v>
      </c>
      <c r="BJ82" s="65">
        <v>21</v>
      </c>
      <c r="BK82" s="65">
        <v>21</v>
      </c>
      <c r="BL82" s="65">
        <v>21</v>
      </c>
      <c r="BM82" s="65">
        <v>21</v>
      </c>
      <c r="BN82" s="65">
        <v>21</v>
      </c>
      <c r="BO82" s="65">
        <v>21</v>
      </c>
      <c r="BP82" s="65">
        <v>21</v>
      </c>
      <c r="BQ82" s="65">
        <v>21</v>
      </c>
      <c r="BR82" s="65">
        <v>21</v>
      </c>
      <c r="BS82" s="65">
        <v>21</v>
      </c>
      <c r="BT82" s="65">
        <v>21</v>
      </c>
      <c r="BU82" s="65">
        <v>21</v>
      </c>
    </row>
    <row r="83" spans="1:73" s="24" customFormat="1" ht="12.75" customHeight="1" x14ac:dyDescent="0.2">
      <c r="A83" s="60"/>
      <c r="B83" s="25" t="s">
        <v>151</v>
      </c>
      <c r="C83" s="65">
        <v>20</v>
      </c>
      <c r="D83" s="65">
        <v>18</v>
      </c>
      <c r="E83" s="65">
        <v>6</v>
      </c>
      <c r="F83" s="65">
        <v>20</v>
      </c>
      <c r="G83" s="65">
        <v>21</v>
      </c>
      <c r="H83" s="65">
        <v>21</v>
      </c>
      <c r="I83" s="65">
        <v>21</v>
      </c>
      <c r="J83" s="65">
        <v>19</v>
      </c>
      <c r="K83" s="65">
        <v>21</v>
      </c>
      <c r="L83" s="65">
        <v>21</v>
      </c>
      <c r="M83" s="65">
        <v>21</v>
      </c>
      <c r="N83" s="65">
        <v>21</v>
      </c>
      <c r="O83" s="65">
        <v>21</v>
      </c>
      <c r="P83" s="65">
        <v>20</v>
      </c>
      <c r="Q83" s="65">
        <v>21</v>
      </c>
      <c r="R83" s="65">
        <v>21</v>
      </c>
      <c r="S83" s="65">
        <v>21</v>
      </c>
      <c r="T83" s="65">
        <v>21</v>
      </c>
      <c r="U83" s="65">
        <v>21</v>
      </c>
      <c r="V83" s="65">
        <v>21</v>
      </c>
      <c r="W83" s="65">
        <v>20</v>
      </c>
      <c r="X83" s="65">
        <v>20</v>
      </c>
      <c r="Y83" s="65">
        <v>18</v>
      </c>
      <c r="Z83" s="65">
        <v>21</v>
      </c>
      <c r="AA83" s="65">
        <v>3</v>
      </c>
      <c r="AB83" s="65">
        <v>20</v>
      </c>
      <c r="AC83" s="65">
        <v>3</v>
      </c>
      <c r="AD83" s="65">
        <v>2</v>
      </c>
      <c r="AE83" s="65">
        <v>4</v>
      </c>
      <c r="AF83" s="65">
        <v>8</v>
      </c>
      <c r="AG83" s="65">
        <v>6</v>
      </c>
      <c r="AH83" s="65">
        <v>7</v>
      </c>
      <c r="AI83" s="65">
        <v>10</v>
      </c>
      <c r="AJ83" s="65">
        <v>10</v>
      </c>
      <c r="AK83" s="65">
        <v>12</v>
      </c>
      <c r="AL83" s="65">
        <v>21</v>
      </c>
      <c r="AM83" s="65">
        <v>21</v>
      </c>
      <c r="AN83" s="65">
        <v>21</v>
      </c>
      <c r="AO83" s="65">
        <v>21</v>
      </c>
      <c r="AP83" s="65">
        <v>21</v>
      </c>
      <c r="AQ83" s="65">
        <v>21</v>
      </c>
      <c r="AR83" s="65">
        <v>21</v>
      </c>
      <c r="AS83" s="65">
        <v>20</v>
      </c>
      <c r="AT83" s="65">
        <v>10</v>
      </c>
      <c r="AU83" s="65">
        <v>13</v>
      </c>
      <c r="AV83" s="65">
        <v>17</v>
      </c>
      <c r="AW83" s="65">
        <v>21</v>
      </c>
      <c r="AX83" s="65">
        <v>21</v>
      </c>
      <c r="AY83" s="65">
        <v>21</v>
      </c>
      <c r="AZ83" s="65">
        <v>21</v>
      </c>
      <c r="BA83" s="65">
        <v>20</v>
      </c>
      <c r="BB83" s="65">
        <v>21</v>
      </c>
      <c r="BC83" s="65">
        <v>21</v>
      </c>
      <c r="BD83" s="65">
        <v>21</v>
      </c>
      <c r="BE83" s="65">
        <v>17</v>
      </c>
      <c r="BF83" s="65">
        <v>21</v>
      </c>
      <c r="BG83" s="65">
        <v>21</v>
      </c>
      <c r="BH83" s="65">
        <v>20</v>
      </c>
      <c r="BI83" s="65">
        <v>21</v>
      </c>
      <c r="BJ83" s="65">
        <v>20</v>
      </c>
      <c r="BK83" s="65">
        <v>19</v>
      </c>
      <c r="BL83" s="65">
        <v>21</v>
      </c>
      <c r="BM83" s="65">
        <v>19</v>
      </c>
      <c r="BN83" s="65">
        <v>19</v>
      </c>
      <c r="BO83" s="65">
        <v>19</v>
      </c>
      <c r="BP83" s="65">
        <v>19</v>
      </c>
      <c r="BQ83" s="65">
        <v>12</v>
      </c>
      <c r="BR83" s="65">
        <v>16</v>
      </c>
      <c r="BS83" s="65">
        <v>5</v>
      </c>
      <c r="BT83" s="65">
        <v>3</v>
      </c>
      <c r="BU83" s="65">
        <v>4</v>
      </c>
    </row>
    <row r="84" spans="1:73" s="24" customFormat="1" ht="12.75" customHeight="1" x14ac:dyDescent="0.2">
      <c r="A84" s="61"/>
      <c r="B84" s="28" t="s">
        <v>149</v>
      </c>
      <c r="C84" s="86">
        <v>0.95238095238095233</v>
      </c>
      <c r="D84" s="86">
        <v>0.8571428571428571</v>
      </c>
      <c r="E84" s="86">
        <v>0.2857142857142857</v>
      </c>
      <c r="F84" s="86">
        <v>0.95238095238095233</v>
      </c>
      <c r="G84" s="86">
        <v>1</v>
      </c>
      <c r="H84" s="86">
        <v>1</v>
      </c>
      <c r="I84" s="86">
        <v>1</v>
      </c>
      <c r="J84" s="86">
        <v>0.90476190476190477</v>
      </c>
      <c r="K84" s="86">
        <v>1</v>
      </c>
      <c r="L84" s="86">
        <v>1</v>
      </c>
      <c r="M84" s="86">
        <v>1</v>
      </c>
      <c r="N84" s="86">
        <v>1</v>
      </c>
      <c r="O84" s="86">
        <v>1</v>
      </c>
      <c r="P84" s="86">
        <v>0.95238095238095233</v>
      </c>
      <c r="Q84" s="86">
        <v>1</v>
      </c>
      <c r="R84" s="86">
        <v>1</v>
      </c>
      <c r="S84" s="86">
        <v>1</v>
      </c>
      <c r="T84" s="86">
        <v>1</v>
      </c>
      <c r="U84" s="86">
        <v>1</v>
      </c>
      <c r="V84" s="86">
        <v>1</v>
      </c>
      <c r="W84" s="86">
        <v>0.95238095238095233</v>
      </c>
      <c r="X84" s="86">
        <v>0.95238095238095233</v>
      </c>
      <c r="Y84" s="86">
        <v>0.8571428571428571</v>
      </c>
      <c r="Z84" s="86">
        <v>1</v>
      </c>
      <c r="AA84" s="86">
        <v>0.14285714285714285</v>
      </c>
      <c r="AB84" s="86">
        <v>0.95238095238095233</v>
      </c>
      <c r="AC84" s="86">
        <v>0.14285714285714285</v>
      </c>
      <c r="AD84" s="86">
        <v>9.5238095238095233E-2</v>
      </c>
      <c r="AE84" s="86">
        <v>0.19047619047619047</v>
      </c>
      <c r="AF84" s="86">
        <v>0.38095238095238093</v>
      </c>
      <c r="AG84" s="86">
        <v>0.2857142857142857</v>
      </c>
      <c r="AH84" s="86">
        <v>0.33333333333333331</v>
      </c>
      <c r="AI84" s="86">
        <v>0.47619047619047616</v>
      </c>
      <c r="AJ84" s="86">
        <v>0.47619047619047616</v>
      </c>
      <c r="AK84" s="86">
        <v>0.5714285714285714</v>
      </c>
      <c r="AL84" s="86">
        <v>1</v>
      </c>
      <c r="AM84" s="86">
        <v>1</v>
      </c>
      <c r="AN84" s="86">
        <v>1</v>
      </c>
      <c r="AO84" s="86">
        <v>1</v>
      </c>
      <c r="AP84" s="86">
        <v>1</v>
      </c>
      <c r="AQ84" s="86">
        <v>1</v>
      </c>
      <c r="AR84" s="86">
        <v>1</v>
      </c>
      <c r="AS84" s="86">
        <v>0.95238095238095233</v>
      </c>
      <c r="AT84" s="86">
        <v>0.47619047619047616</v>
      </c>
      <c r="AU84" s="86">
        <v>0.61904761904761907</v>
      </c>
      <c r="AV84" s="86">
        <v>0.80952380952380953</v>
      </c>
      <c r="AW84" s="86">
        <v>1</v>
      </c>
      <c r="AX84" s="86">
        <v>1</v>
      </c>
      <c r="AY84" s="86">
        <v>1</v>
      </c>
      <c r="AZ84" s="86">
        <v>1</v>
      </c>
      <c r="BA84" s="86">
        <v>0.95238095238095233</v>
      </c>
      <c r="BB84" s="86">
        <v>1</v>
      </c>
      <c r="BC84" s="86">
        <v>1</v>
      </c>
      <c r="BD84" s="86">
        <v>1</v>
      </c>
      <c r="BE84" s="86">
        <v>0.80952380952380953</v>
      </c>
      <c r="BF84" s="86">
        <v>1</v>
      </c>
      <c r="BG84" s="86">
        <v>1</v>
      </c>
      <c r="BH84" s="86">
        <v>0.95238095238095233</v>
      </c>
      <c r="BI84" s="86">
        <v>1</v>
      </c>
      <c r="BJ84" s="86">
        <v>0.95238095238095233</v>
      </c>
      <c r="BK84" s="86">
        <v>0.90476190476190477</v>
      </c>
      <c r="BL84" s="86">
        <v>1</v>
      </c>
      <c r="BM84" s="86">
        <v>0.90476190476190477</v>
      </c>
      <c r="BN84" s="86">
        <v>0.90476190476190477</v>
      </c>
      <c r="BO84" s="86">
        <v>0.90476190476190477</v>
      </c>
      <c r="BP84" s="86">
        <v>0.90476190476190477</v>
      </c>
      <c r="BQ84" s="86">
        <v>0.5714285714285714</v>
      </c>
      <c r="BR84" s="86">
        <v>0.76190476190476186</v>
      </c>
      <c r="BS84" s="86">
        <v>0.23809523809523808</v>
      </c>
      <c r="BT84" s="86">
        <v>0.14285714285714285</v>
      </c>
      <c r="BU84" s="86">
        <v>0.19047619047619047</v>
      </c>
    </row>
    <row r="85" spans="1:73" s="24" customFormat="1" ht="12.75" customHeight="1" x14ac:dyDescent="0.2">
      <c r="A85" s="51" t="s">
        <v>353</v>
      </c>
      <c r="B85" s="52" t="s">
        <v>394</v>
      </c>
      <c r="C85" s="53"/>
      <c r="D85" s="33">
        <v>13748</v>
      </c>
      <c r="E85" s="33" t="s">
        <v>301</v>
      </c>
      <c r="F85" s="33">
        <v>27</v>
      </c>
      <c r="G85" s="33" t="s">
        <v>301</v>
      </c>
      <c r="H85" s="33" t="s">
        <v>301</v>
      </c>
      <c r="I85" s="33" t="s">
        <v>301</v>
      </c>
      <c r="J85" s="34">
        <v>23.5</v>
      </c>
      <c r="K85" s="35" t="s">
        <v>301</v>
      </c>
      <c r="L85" s="35" t="s">
        <v>301</v>
      </c>
      <c r="M85" s="35" t="s">
        <v>301</v>
      </c>
      <c r="N85" s="36">
        <v>8</v>
      </c>
      <c r="O85" s="36">
        <v>3491</v>
      </c>
      <c r="P85" s="36">
        <v>3106</v>
      </c>
      <c r="Q85" s="36">
        <v>425</v>
      </c>
      <c r="R85" s="36">
        <v>59</v>
      </c>
      <c r="S85" s="36">
        <v>1</v>
      </c>
      <c r="T85" s="35">
        <v>246</v>
      </c>
      <c r="U85" s="35">
        <v>56</v>
      </c>
      <c r="V85" s="36">
        <v>123135</v>
      </c>
      <c r="W85" s="36">
        <v>16500</v>
      </c>
      <c r="X85" s="36">
        <v>15000</v>
      </c>
      <c r="Y85" s="36">
        <v>23500</v>
      </c>
      <c r="Z85" s="36">
        <v>4080000</v>
      </c>
      <c r="AA85" s="36">
        <v>2411000</v>
      </c>
      <c r="AB85" s="36">
        <v>1669000</v>
      </c>
      <c r="AC85" s="36">
        <v>31000</v>
      </c>
      <c r="AD85" s="36">
        <v>270000</v>
      </c>
      <c r="AE85" s="36">
        <v>26000</v>
      </c>
      <c r="AF85" s="36">
        <v>1342000</v>
      </c>
      <c r="AG85" s="36">
        <v>252000</v>
      </c>
      <c r="AH85" s="36">
        <v>4080000</v>
      </c>
      <c r="AI85" s="36">
        <v>0</v>
      </c>
      <c r="AJ85" s="36">
        <v>0</v>
      </c>
      <c r="AK85" s="36">
        <v>0</v>
      </c>
      <c r="AL85" s="36">
        <v>178135</v>
      </c>
      <c r="AM85" s="36">
        <v>148469</v>
      </c>
      <c r="AN85" s="36">
        <v>0</v>
      </c>
      <c r="AO85" s="36">
        <v>1000</v>
      </c>
      <c r="AP85" s="36">
        <v>500</v>
      </c>
      <c r="AQ85" s="36">
        <v>1500</v>
      </c>
      <c r="AR85" s="36">
        <v>1400</v>
      </c>
      <c r="AS85" s="36">
        <v>5000</v>
      </c>
      <c r="AT85" s="36">
        <v>8000</v>
      </c>
      <c r="AU85" s="36" t="s">
        <v>301</v>
      </c>
      <c r="AV85" s="36" t="s">
        <v>301</v>
      </c>
      <c r="AW85" s="36">
        <v>39603</v>
      </c>
      <c r="AX85" s="36">
        <v>30000</v>
      </c>
      <c r="AY85" s="36">
        <v>0</v>
      </c>
      <c r="AZ85" s="36">
        <v>109</v>
      </c>
      <c r="BA85" s="36" t="s">
        <v>301</v>
      </c>
      <c r="BB85" s="36" t="s">
        <v>364</v>
      </c>
      <c r="BC85" s="36">
        <v>438</v>
      </c>
      <c r="BD85" s="36">
        <v>6000</v>
      </c>
      <c r="BE85" s="36">
        <v>5700</v>
      </c>
      <c r="BF85" s="36">
        <v>7</v>
      </c>
      <c r="BG85" s="36">
        <v>60</v>
      </c>
      <c r="BH85" s="36">
        <v>82702</v>
      </c>
      <c r="BI85" s="36">
        <v>18096</v>
      </c>
      <c r="BJ85" s="36">
        <v>20459</v>
      </c>
      <c r="BK85" s="36">
        <v>1464</v>
      </c>
      <c r="BL85" s="36">
        <v>22</v>
      </c>
      <c r="BM85" s="36">
        <v>3</v>
      </c>
      <c r="BN85" s="36">
        <v>12</v>
      </c>
      <c r="BO85" s="36">
        <v>7</v>
      </c>
      <c r="BP85" s="36">
        <v>0</v>
      </c>
      <c r="BQ85" s="36">
        <v>0</v>
      </c>
      <c r="BR85" s="36">
        <v>11200</v>
      </c>
      <c r="BS85" s="36" t="s">
        <v>301</v>
      </c>
      <c r="BT85" s="36" t="s">
        <v>301</v>
      </c>
      <c r="BU85" s="36" t="s">
        <v>301</v>
      </c>
    </row>
    <row r="86" spans="1:73" s="24" customFormat="1" ht="12.75" customHeight="1" x14ac:dyDescent="0.2">
      <c r="A86" s="51" t="s">
        <v>354</v>
      </c>
      <c r="B86" s="52" t="s">
        <v>227</v>
      </c>
      <c r="C86" s="53"/>
      <c r="D86" s="79">
        <v>4936</v>
      </c>
      <c r="E86" s="79">
        <v>37099</v>
      </c>
      <c r="F86" s="79">
        <v>27</v>
      </c>
      <c r="G86" s="79">
        <v>4</v>
      </c>
      <c r="H86" s="79">
        <v>16</v>
      </c>
      <c r="I86" s="79">
        <v>7</v>
      </c>
      <c r="J86" s="80">
        <v>16.100000000000001</v>
      </c>
      <c r="K86" s="81">
        <v>13.51</v>
      </c>
      <c r="L86" s="81">
        <v>2.6</v>
      </c>
      <c r="M86" s="81">
        <v>0</v>
      </c>
      <c r="N86" s="82">
        <v>6</v>
      </c>
      <c r="O86" s="82">
        <v>1600</v>
      </c>
      <c r="P86" s="82">
        <v>320</v>
      </c>
      <c r="Q86" s="82">
        <v>46</v>
      </c>
      <c r="R86" s="82">
        <v>14</v>
      </c>
      <c r="S86" s="82">
        <v>0</v>
      </c>
      <c r="T86" s="81">
        <v>246</v>
      </c>
      <c r="U86" s="81">
        <v>40</v>
      </c>
      <c r="V86" s="82">
        <v>74837</v>
      </c>
      <c r="W86" s="82">
        <v>14100</v>
      </c>
      <c r="X86" s="82">
        <v>26100</v>
      </c>
      <c r="Y86" s="82">
        <v>130376</v>
      </c>
      <c r="Z86" s="82">
        <v>1954550</v>
      </c>
      <c r="AA86" s="82">
        <v>1682550</v>
      </c>
      <c r="AB86" s="82">
        <v>272000</v>
      </c>
      <c r="AC86" s="82">
        <v>75000</v>
      </c>
      <c r="AD86" s="82">
        <v>0</v>
      </c>
      <c r="AE86" s="82">
        <v>7000</v>
      </c>
      <c r="AF86" s="82">
        <v>190000</v>
      </c>
      <c r="AG86" s="82">
        <v>42000</v>
      </c>
      <c r="AH86" s="82">
        <v>2046500</v>
      </c>
      <c r="AI86" s="82">
        <v>0</v>
      </c>
      <c r="AJ86" s="82">
        <v>0</v>
      </c>
      <c r="AK86" s="82">
        <v>29000</v>
      </c>
      <c r="AL86" s="82">
        <v>257964</v>
      </c>
      <c r="AM86" s="82">
        <v>210821</v>
      </c>
      <c r="AN86" s="82">
        <v>0</v>
      </c>
      <c r="AO86" s="82">
        <v>3</v>
      </c>
      <c r="AP86" s="82">
        <v>0</v>
      </c>
      <c r="AQ86" s="82">
        <v>0</v>
      </c>
      <c r="AR86" s="82">
        <v>47129</v>
      </c>
      <c r="AS86" s="82">
        <v>11</v>
      </c>
      <c r="AT86" s="82">
        <v>28</v>
      </c>
      <c r="AU86" s="82">
        <v>7</v>
      </c>
      <c r="AV86" s="82">
        <v>4</v>
      </c>
      <c r="AW86" s="82">
        <v>8683</v>
      </c>
      <c r="AX86" s="82">
        <v>5606</v>
      </c>
      <c r="AY86" s="82">
        <v>0</v>
      </c>
      <c r="AZ86" s="82">
        <v>0</v>
      </c>
      <c r="BA86" s="82">
        <v>0</v>
      </c>
      <c r="BB86" s="82">
        <v>0</v>
      </c>
      <c r="BC86" s="82">
        <v>3066</v>
      </c>
      <c r="BD86" s="82">
        <v>11</v>
      </c>
      <c r="BE86" s="82">
        <v>0</v>
      </c>
      <c r="BF86" s="82">
        <v>1</v>
      </c>
      <c r="BG86" s="82">
        <v>59</v>
      </c>
      <c r="BH86" s="82">
        <v>83615</v>
      </c>
      <c r="BI86" s="82">
        <v>46</v>
      </c>
      <c r="BJ86" s="82">
        <v>3855</v>
      </c>
      <c r="BK86" s="82">
        <v>20</v>
      </c>
      <c r="BL86" s="82">
        <v>134</v>
      </c>
      <c r="BM86" s="82">
        <v>0</v>
      </c>
      <c r="BN86" s="82">
        <v>130</v>
      </c>
      <c r="BO86" s="82">
        <v>0</v>
      </c>
      <c r="BP86" s="82">
        <v>4</v>
      </c>
      <c r="BQ86" s="82">
        <v>40</v>
      </c>
      <c r="BR86" s="82">
        <v>3000</v>
      </c>
      <c r="BS86" s="82">
        <v>82000</v>
      </c>
      <c r="BT86" s="82">
        <v>5500</v>
      </c>
      <c r="BU86" s="82">
        <v>1400</v>
      </c>
    </row>
    <row r="87" spans="1:73" s="24" customFormat="1" ht="12.75" customHeight="1" x14ac:dyDescent="0.2">
      <c r="A87" s="51" t="s">
        <v>355</v>
      </c>
      <c r="B87" s="52" t="s">
        <v>391</v>
      </c>
      <c r="C87" s="53"/>
      <c r="D87" s="79">
        <v>1439</v>
      </c>
      <c r="E87" s="79">
        <v>20000</v>
      </c>
      <c r="F87" s="79">
        <v>3</v>
      </c>
      <c r="G87" s="79" t="s">
        <v>301</v>
      </c>
      <c r="H87" s="79" t="s">
        <v>301</v>
      </c>
      <c r="I87" s="79" t="s">
        <v>301</v>
      </c>
      <c r="J87" s="80">
        <v>3</v>
      </c>
      <c r="K87" s="81" t="s">
        <v>301</v>
      </c>
      <c r="L87" s="81" t="s">
        <v>301</v>
      </c>
      <c r="M87" s="81" t="s">
        <v>301</v>
      </c>
      <c r="N87" s="82">
        <v>1</v>
      </c>
      <c r="O87" s="82">
        <v>222</v>
      </c>
      <c r="P87" s="82">
        <v>198</v>
      </c>
      <c r="Q87" s="82">
        <v>20</v>
      </c>
      <c r="R87" s="82">
        <v>6</v>
      </c>
      <c r="S87" s="82">
        <v>0</v>
      </c>
      <c r="T87" s="81">
        <v>240</v>
      </c>
      <c r="U87" s="81">
        <v>26</v>
      </c>
      <c r="V87" s="82">
        <v>19655</v>
      </c>
      <c r="W87" s="82">
        <v>0</v>
      </c>
      <c r="X87" s="82">
        <v>0</v>
      </c>
      <c r="Y87" s="82">
        <v>0</v>
      </c>
      <c r="Z87" s="82">
        <v>251900</v>
      </c>
      <c r="AA87" s="82">
        <v>208900</v>
      </c>
      <c r="AB87" s="82">
        <v>43000</v>
      </c>
      <c r="AC87" s="82">
        <v>0</v>
      </c>
      <c r="AD87" s="82">
        <v>0</v>
      </c>
      <c r="AE87" s="82">
        <v>0</v>
      </c>
      <c r="AF87" s="82">
        <v>43000</v>
      </c>
      <c r="AG87" s="82">
        <v>0</v>
      </c>
      <c r="AH87" s="82">
        <v>0</v>
      </c>
      <c r="AI87" s="82">
        <v>0</v>
      </c>
      <c r="AJ87" s="82">
        <v>0</v>
      </c>
      <c r="AK87" s="82">
        <v>0</v>
      </c>
      <c r="AL87" s="82">
        <v>19655</v>
      </c>
      <c r="AM87" s="82">
        <v>19655</v>
      </c>
      <c r="AN87" s="82">
        <v>0</v>
      </c>
      <c r="AO87" s="82">
        <v>0</v>
      </c>
      <c r="AP87" s="82">
        <v>0</v>
      </c>
      <c r="AQ87" s="82">
        <v>0</v>
      </c>
      <c r="AR87" s="82">
        <v>0</v>
      </c>
      <c r="AS87" s="82">
        <v>0</v>
      </c>
      <c r="AT87" s="82">
        <v>0</v>
      </c>
      <c r="AU87" s="82">
        <v>250</v>
      </c>
      <c r="AV87" s="82">
        <v>0</v>
      </c>
      <c r="AW87" s="82">
        <v>3655</v>
      </c>
      <c r="AX87" s="82">
        <v>3655</v>
      </c>
      <c r="AY87" s="82">
        <v>0</v>
      </c>
      <c r="AZ87" s="82">
        <v>0</v>
      </c>
      <c r="BA87" s="82">
        <v>0</v>
      </c>
      <c r="BB87" s="82">
        <v>0</v>
      </c>
      <c r="BC87" s="82">
        <v>0</v>
      </c>
      <c r="BD87" s="82">
        <v>0</v>
      </c>
      <c r="BE87" s="82">
        <v>12</v>
      </c>
      <c r="BF87" s="82">
        <v>1</v>
      </c>
      <c r="BG87" s="82">
        <v>125</v>
      </c>
      <c r="BH87" s="82">
        <v>9753</v>
      </c>
      <c r="BI87" s="82">
        <v>78</v>
      </c>
      <c r="BJ87" s="82">
        <v>78</v>
      </c>
      <c r="BK87" s="82">
        <v>20</v>
      </c>
      <c r="BL87" s="82">
        <v>0</v>
      </c>
      <c r="BM87" s="82">
        <v>0</v>
      </c>
      <c r="BN87" s="82">
        <v>0</v>
      </c>
      <c r="BO87" s="82">
        <v>0</v>
      </c>
      <c r="BP87" s="82">
        <v>0</v>
      </c>
      <c r="BQ87" s="82">
        <v>0</v>
      </c>
      <c r="BR87" s="82">
        <v>700</v>
      </c>
      <c r="BS87" s="82">
        <v>0</v>
      </c>
      <c r="BT87" s="82">
        <v>0</v>
      </c>
      <c r="BU87" s="82">
        <v>0</v>
      </c>
    </row>
    <row r="88" spans="1:73" s="24" customFormat="1" ht="12.75" customHeight="1" x14ac:dyDescent="0.2">
      <c r="A88" s="14"/>
      <c r="B88" s="62" t="s">
        <v>159</v>
      </c>
      <c r="C88" s="59"/>
      <c r="D88" s="63">
        <v>20123</v>
      </c>
      <c r="E88" s="63">
        <v>57099</v>
      </c>
      <c r="F88" s="63">
        <v>57</v>
      </c>
      <c r="G88" s="63">
        <v>4</v>
      </c>
      <c r="H88" s="63">
        <v>16</v>
      </c>
      <c r="I88" s="63">
        <v>7</v>
      </c>
      <c r="J88" s="64">
        <v>42.6</v>
      </c>
      <c r="K88" s="64">
        <v>13.51</v>
      </c>
      <c r="L88" s="64">
        <v>2.6</v>
      </c>
      <c r="M88" s="64">
        <v>0</v>
      </c>
      <c r="N88" s="63">
        <v>15</v>
      </c>
      <c r="O88" s="63">
        <v>5313</v>
      </c>
      <c r="P88" s="63">
        <v>3624</v>
      </c>
      <c r="Q88" s="63">
        <v>491</v>
      </c>
      <c r="R88" s="63">
        <v>79</v>
      </c>
      <c r="S88" s="63">
        <v>1</v>
      </c>
      <c r="T88" s="64">
        <v>732</v>
      </c>
      <c r="U88" s="64">
        <v>122</v>
      </c>
      <c r="V88" s="63">
        <v>217627</v>
      </c>
      <c r="W88" s="63">
        <v>30600</v>
      </c>
      <c r="X88" s="63">
        <v>41100</v>
      </c>
      <c r="Y88" s="63">
        <v>153876</v>
      </c>
      <c r="Z88" s="63">
        <v>6286450</v>
      </c>
      <c r="AA88" s="63">
        <v>4302450</v>
      </c>
      <c r="AB88" s="63">
        <v>1984000</v>
      </c>
      <c r="AC88" s="63">
        <v>106000</v>
      </c>
      <c r="AD88" s="63">
        <v>270000</v>
      </c>
      <c r="AE88" s="63">
        <v>33000</v>
      </c>
      <c r="AF88" s="63">
        <v>1575000</v>
      </c>
      <c r="AG88" s="63">
        <v>294000</v>
      </c>
      <c r="AH88" s="63">
        <v>6126500</v>
      </c>
      <c r="AI88" s="63">
        <v>0</v>
      </c>
      <c r="AJ88" s="63">
        <v>0</v>
      </c>
      <c r="AK88" s="63">
        <v>29000</v>
      </c>
      <c r="AL88" s="63">
        <v>455754</v>
      </c>
      <c r="AM88" s="63">
        <v>378945</v>
      </c>
      <c r="AN88" s="63">
        <v>0</v>
      </c>
      <c r="AO88" s="63">
        <v>1003</v>
      </c>
      <c r="AP88" s="63">
        <v>500</v>
      </c>
      <c r="AQ88" s="63">
        <v>1500</v>
      </c>
      <c r="AR88" s="63">
        <v>48529</v>
      </c>
      <c r="AS88" s="63">
        <v>5011</v>
      </c>
      <c r="AT88" s="63">
        <v>8028</v>
      </c>
      <c r="AU88" s="63">
        <v>257</v>
      </c>
      <c r="AV88" s="63">
        <v>4</v>
      </c>
      <c r="AW88" s="63">
        <v>51941</v>
      </c>
      <c r="AX88" s="63">
        <v>39261</v>
      </c>
      <c r="AY88" s="63">
        <v>0</v>
      </c>
      <c r="AZ88" s="63">
        <v>109</v>
      </c>
      <c r="BA88" s="63">
        <v>0</v>
      </c>
      <c r="BB88" s="63">
        <v>0</v>
      </c>
      <c r="BC88" s="63">
        <v>3504</v>
      </c>
      <c r="BD88" s="63">
        <v>6011</v>
      </c>
      <c r="BE88" s="63">
        <v>5712</v>
      </c>
      <c r="BF88" s="63">
        <v>9</v>
      </c>
      <c r="BG88" s="63">
        <v>244</v>
      </c>
      <c r="BH88" s="63">
        <v>176070</v>
      </c>
      <c r="BI88" s="63">
        <v>18220</v>
      </c>
      <c r="BJ88" s="63">
        <v>24392</v>
      </c>
      <c r="BK88" s="63">
        <v>1504</v>
      </c>
      <c r="BL88" s="63">
        <v>156</v>
      </c>
      <c r="BM88" s="63">
        <v>3</v>
      </c>
      <c r="BN88" s="63">
        <v>142</v>
      </c>
      <c r="BO88" s="63">
        <v>7</v>
      </c>
      <c r="BP88" s="63">
        <v>4</v>
      </c>
      <c r="BQ88" s="63">
        <v>40</v>
      </c>
      <c r="BR88" s="63">
        <v>14900</v>
      </c>
      <c r="BS88" s="63">
        <v>82000</v>
      </c>
      <c r="BT88" s="63">
        <v>5500</v>
      </c>
      <c r="BU88" s="63">
        <v>1400</v>
      </c>
    </row>
    <row r="89" spans="1:73" s="24" customFormat="1" ht="12.75" customHeight="1" x14ac:dyDescent="0.2">
      <c r="A89" s="60"/>
      <c r="B89" s="25" t="s">
        <v>150</v>
      </c>
      <c r="C89" s="65">
        <v>4</v>
      </c>
      <c r="D89" s="65">
        <v>4</v>
      </c>
      <c r="E89" s="65">
        <v>4</v>
      </c>
      <c r="F89" s="65">
        <v>4</v>
      </c>
      <c r="G89" s="65">
        <v>4</v>
      </c>
      <c r="H89" s="65">
        <v>4</v>
      </c>
      <c r="I89" s="65">
        <v>4</v>
      </c>
      <c r="J89" s="65">
        <v>4</v>
      </c>
      <c r="K89" s="65">
        <v>4</v>
      </c>
      <c r="L89" s="65">
        <v>4</v>
      </c>
      <c r="M89" s="65">
        <v>4</v>
      </c>
      <c r="N89" s="65">
        <v>4</v>
      </c>
      <c r="O89" s="65">
        <v>4</v>
      </c>
      <c r="P89" s="65">
        <v>4</v>
      </c>
      <c r="Q89" s="65">
        <v>4</v>
      </c>
      <c r="R89" s="65">
        <v>4</v>
      </c>
      <c r="S89" s="65">
        <v>4</v>
      </c>
      <c r="T89" s="65">
        <v>4</v>
      </c>
      <c r="U89" s="65">
        <v>4</v>
      </c>
      <c r="V89" s="65">
        <v>4</v>
      </c>
      <c r="W89" s="65">
        <v>4</v>
      </c>
      <c r="X89" s="65">
        <v>4</v>
      </c>
      <c r="Y89" s="65">
        <v>4</v>
      </c>
      <c r="Z89" s="65">
        <v>4</v>
      </c>
      <c r="AA89" s="65">
        <v>4</v>
      </c>
      <c r="AB89" s="65">
        <v>4</v>
      </c>
      <c r="AC89" s="65">
        <v>4</v>
      </c>
      <c r="AD89" s="65">
        <v>4</v>
      </c>
      <c r="AE89" s="65">
        <v>4</v>
      </c>
      <c r="AF89" s="65">
        <v>4</v>
      </c>
      <c r="AG89" s="65">
        <v>4</v>
      </c>
      <c r="AH89" s="65">
        <v>4</v>
      </c>
      <c r="AI89" s="65">
        <v>4</v>
      </c>
      <c r="AJ89" s="65">
        <v>4</v>
      </c>
      <c r="AK89" s="65">
        <v>4</v>
      </c>
      <c r="AL89" s="65">
        <v>4</v>
      </c>
      <c r="AM89" s="65">
        <v>4</v>
      </c>
      <c r="AN89" s="65">
        <v>4</v>
      </c>
      <c r="AO89" s="65">
        <v>4</v>
      </c>
      <c r="AP89" s="65">
        <v>4</v>
      </c>
      <c r="AQ89" s="65">
        <v>4</v>
      </c>
      <c r="AR89" s="65">
        <v>4</v>
      </c>
      <c r="AS89" s="65">
        <v>4</v>
      </c>
      <c r="AT89" s="65">
        <v>4</v>
      </c>
      <c r="AU89" s="65">
        <v>4</v>
      </c>
      <c r="AV89" s="65">
        <v>4</v>
      </c>
      <c r="AW89" s="65">
        <v>4</v>
      </c>
      <c r="AX89" s="65">
        <v>4</v>
      </c>
      <c r="AY89" s="65">
        <v>4</v>
      </c>
      <c r="AZ89" s="65">
        <v>4</v>
      </c>
      <c r="BA89" s="65">
        <v>4</v>
      </c>
      <c r="BB89" s="65">
        <v>4</v>
      </c>
      <c r="BC89" s="65">
        <v>4</v>
      </c>
      <c r="BD89" s="65">
        <v>4</v>
      </c>
      <c r="BE89" s="65">
        <v>4</v>
      </c>
      <c r="BF89" s="65">
        <v>4</v>
      </c>
      <c r="BG89" s="65">
        <v>4</v>
      </c>
      <c r="BH89" s="65">
        <v>4</v>
      </c>
      <c r="BI89" s="65">
        <v>4</v>
      </c>
      <c r="BJ89" s="65">
        <v>4</v>
      </c>
      <c r="BK89" s="65">
        <v>4</v>
      </c>
      <c r="BL89" s="65">
        <v>4</v>
      </c>
      <c r="BM89" s="65">
        <v>4</v>
      </c>
      <c r="BN89" s="65">
        <v>4</v>
      </c>
      <c r="BO89" s="65">
        <v>4</v>
      </c>
      <c r="BP89" s="65">
        <v>4</v>
      </c>
      <c r="BQ89" s="65">
        <v>4</v>
      </c>
      <c r="BR89" s="65">
        <v>4</v>
      </c>
      <c r="BS89" s="65">
        <v>4</v>
      </c>
      <c r="BT89" s="65">
        <v>4</v>
      </c>
      <c r="BU89" s="65">
        <v>4</v>
      </c>
    </row>
    <row r="90" spans="1:73" s="24" customFormat="1" ht="12.75" customHeight="1" x14ac:dyDescent="0.2">
      <c r="A90" s="60"/>
      <c r="B90" s="25" t="s">
        <v>151</v>
      </c>
      <c r="C90" s="65">
        <v>3</v>
      </c>
      <c r="D90" s="65">
        <v>3</v>
      </c>
      <c r="E90" s="65">
        <v>2</v>
      </c>
      <c r="F90" s="65">
        <v>3</v>
      </c>
      <c r="G90" s="65">
        <v>1</v>
      </c>
      <c r="H90" s="65">
        <v>1</v>
      </c>
      <c r="I90" s="65">
        <v>1</v>
      </c>
      <c r="J90" s="65">
        <v>3</v>
      </c>
      <c r="K90" s="65">
        <v>1</v>
      </c>
      <c r="L90" s="65">
        <v>1</v>
      </c>
      <c r="M90" s="65">
        <v>1</v>
      </c>
      <c r="N90" s="65">
        <v>3</v>
      </c>
      <c r="O90" s="65">
        <v>3</v>
      </c>
      <c r="P90" s="65">
        <v>3</v>
      </c>
      <c r="Q90" s="65">
        <v>3</v>
      </c>
      <c r="R90" s="65">
        <v>3</v>
      </c>
      <c r="S90" s="65">
        <v>3</v>
      </c>
      <c r="T90" s="65">
        <v>3</v>
      </c>
      <c r="U90" s="65">
        <v>3</v>
      </c>
      <c r="V90" s="65">
        <v>3</v>
      </c>
      <c r="W90" s="65">
        <v>3</v>
      </c>
      <c r="X90" s="65">
        <v>3</v>
      </c>
      <c r="Y90" s="65">
        <v>3</v>
      </c>
      <c r="Z90" s="65">
        <v>3</v>
      </c>
      <c r="AA90" s="65">
        <v>3</v>
      </c>
      <c r="AB90" s="65">
        <v>3</v>
      </c>
      <c r="AC90" s="65">
        <v>3</v>
      </c>
      <c r="AD90" s="65">
        <v>3</v>
      </c>
      <c r="AE90" s="65">
        <v>3</v>
      </c>
      <c r="AF90" s="65">
        <v>3</v>
      </c>
      <c r="AG90" s="65">
        <v>3</v>
      </c>
      <c r="AH90" s="65">
        <v>3</v>
      </c>
      <c r="AI90" s="65">
        <v>3</v>
      </c>
      <c r="AJ90" s="65">
        <v>3</v>
      </c>
      <c r="AK90" s="65">
        <v>3</v>
      </c>
      <c r="AL90" s="65">
        <v>3</v>
      </c>
      <c r="AM90" s="65">
        <v>3</v>
      </c>
      <c r="AN90" s="65">
        <v>3</v>
      </c>
      <c r="AO90" s="65">
        <v>3</v>
      </c>
      <c r="AP90" s="65">
        <v>3</v>
      </c>
      <c r="AQ90" s="65">
        <v>3</v>
      </c>
      <c r="AR90" s="65">
        <v>3</v>
      </c>
      <c r="AS90" s="65">
        <v>3</v>
      </c>
      <c r="AT90" s="65">
        <v>3</v>
      </c>
      <c r="AU90" s="65">
        <v>2</v>
      </c>
      <c r="AV90" s="65">
        <v>2</v>
      </c>
      <c r="AW90" s="65">
        <v>3</v>
      </c>
      <c r="AX90" s="65">
        <v>3</v>
      </c>
      <c r="AY90" s="65">
        <v>3</v>
      </c>
      <c r="AZ90" s="65">
        <v>3</v>
      </c>
      <c r="BA90" s="65">
        <v>2</v>
      </c>
      <c r="BB90" s="65">
        <v>2</v>
      </c>
      <c r="BC90" s="65">
        <v>3</v>
      </c>
      <c r="BD90" s="65">
        <v>3</v>
      </c>
      <c r="BE90" s="65">
        <v>3</v>
      </c>
      <c r="BF90" s="65">
        <v>3</v>
      </c>
      <c r="BG90" s="65">
        <v>3</v>
      </c>
      <c r="BH90" s="65">
        <v>3</v>
      </c>
      <c r="BI90" s="65">
        <v>3</v>
      </c>
      <c r="BJ90" s="65">
        <v>3</v>
      </c>
      <c r="BK90" s="65">
        <v>3</v>
      </c>
      <c r="BL90" s="65">
        <v>3</v>
      </c>
      <c r="BM90" s="65">
        <v>3</v>
      </c>
      <c r="BN90" s="65">
        <v>3</v>
      </c>
      <c r="BO90" s="65">
        <v>3</v>
      </c>
      <c r="BP90" s="65">
        <v>3</v>
      </c>
      <c r="BQ90" s="65">
        <v>3</v>
      </c>
      <c r="BR90" s="65">
        <v>3</v>
      </c>
      <c r="BS90" s="65">
        <v>2</v>
      </c>
      <c r="BT90" s="65">
        <v>2</v>
      </c>
      <c r="BU90" s="65">
        <v>2</v>
      </c>
    </row>
    <row r="91" spans="1:73" s="24" customFormat="1" ht="12.75" customHeight="1" x14ac:dyDescent="0.2">
      <c r="A91" s="61"/>
      <c r="B91" s="28" t="s">
        <v>149</v>
      </c>
      <c r="C91" s="86">
        <v>0.75</v>
      </c>
      <c r="D91" s="86">
        <v>0.75</v>
      </c>
      <c r="E91" s="86">
        <v>0.5</v>
      </c>
      <c r="F91" s="86">
        <v>0.75</v>
      </c>
      <c r="G91" s="86">
        <v>0.25</v>
      </c>
      <c r="H91" s="86">
        <v>0.25</v>
      </c>
      <c r="I91" s="86">
        <v>0.25</v>
      </c>
      <c r="J91" s="86">
        <v>0.75</v>
      </c>
      <c r="K91" s="86">
        <v>0.25</v>
      </c>
      <c r="L91" s="86">
        <v>0.25</v>
      </c>
      <c r="M91" s="86">
        <v>0.25</v>
      </c>
      <c r="N91" s="86">
        <v>0.75</v>
      </c>
      <c r="O91" s="86">
        <v>0.75</v>
      </c>
      <c r="P91" s="86">
        <v>0.75</v>
      </c>
      <c r="Q91" s="86">
        <v>0.75</v>
      </c>
      <c r="R91" s="86">
        <v>0.75</v>
      </c>
      <c r="S91" s="86">
        <v>0.75</v>
      </c>
      <c r="T91" s="86">
        <v>0.75</v>
      </c>
      <c r="U91" s="86">
        <v>0.75</v>
      </c>
      <c r="V91" s="86">
        <v>0.75</v>
      </c>
      <c r="W91" s="86">
        <v>0.75</v>
      </c>
      <c r="X91" s="86">
        <v>0.75</v>
      </c>
      <c r="Y91" s="86">
        <v>0.75</v>
      </c>
      <c r="Z91" s="86">
        <v>0.75</v>
      </c>
      <c r="AA91" s="86">
        <v>0.75</v>
      </c>
      <c r="AB91" s="86">
        <v>0.75</v>
      </c>
      <c r="AC91" s="86">
        <v>0.75</v>
      </c>
      <c r="AD91" s="86">
        <v>0.75</v>
      </c>
      <c r="AE91" s="86">
        <v>0.75</v>
      </c>
      <c r="AF91" s="86">
        <v>0.75</v>
      </c>
      <c r="AG91" s="86">
        <v>0.75</v>
      </c>
      <c r="AH91" s="86">
        <v>0.75</v>
      </c>
      <c r="AI91" s="86">
        <v>0.75</v>
      </c>
      <c r="AJ91" s="86">
        <v>0.75</v>
      </c>
      <c r="AK91" s="86">
        <v>0.75</v>
      </c>
      <c r="AL91" s="86">
        <v>0.75</v>
      </c>
      <c r="AM91" s="86">
        <v>0.75</v>
      </c>
      <c r="AN91" s="86">
        <v>0.75</v>
      </c>
      <c r="AO91" s="86">
        <v>0.75</v>
      </c>
      <c r="AP91" s="86">
        <v>0.75</v>
      </c>
      <c r="AQ91" s="86">
        <v>0.75</v>
      </c>
      <c r="AR91" s="86">
        <v>0.75</v>
      </c>
      <c r="AS91" s="86">
        <v>0.75</v>
      </c>
      <c r="AT91" s="86">
        <v>0.75</v>
      </c>
      <c r="AU91" s="86">
        <v>0.5</v>
      </c>
      <c r="AV91" s="86">
        <v>0.5</v>
      </c>
      <c r="AW91" s="86">
        <v>0.75</v>
      </c>
      <c r="AX91" s="86">
        <v>0.75</v>
      </c>
      <c r="AY91" s="86">
        <v>0.75</v>
      </c>
      <c r="AZ91" s="86">
        <v>0.75</v>
      </c>
      <c r="BA91" s="86">
        <v>0.5</v>
      </c>
      <c r="BB91" s="86">
        <v>0.5</v>
      </c>
      <c r="BC91" s="86">
        <v>0.75</v>
      </c>
      <c r="BD91" s="86">
        <v>0.75</v>
      </c>
      <c r="BE91" s="86">
        <v>0.75</v>
      </c>
      <c r="BF91" s="86">
        <v>0.75</v>
      </c>
      <c r="BG91" s="86">
        <v>0.75</v>
      </c>
      <c r="BH91" s="86">
        <v>0.75</v>
      </c>
      <c r="BI91" s="86">
        <v>0.75</v>
      </c>
      <c r="BJ91" s="86">
        <v>0.75</v>
      </c>
      <c r="BK91" s="86">
        <v>0.75</v>
      </c>
      <c r="BL91" s="86">
        <v>0.75</v>
      </c>
      <c r="BM91" s="86">
        <v>0.75</v>
      </c>
      <c r="BN91" s="86">
        <v>0.75</v>
      </c>
      <c r="BO91" s="86">
        <v>0.75</v>
      </c>
      <c r="BP91" s="86">
        <v>0.75</v>
      </c>
      <c r="BQ91" s="86">
        <v>0.75</v>
      </c>
      <c r="BR91" s="86">
        <v>0.75</v>
      </c>
      <c r="BS91" s="86">
        <v>0.5</v>
      </c>
      <c r="BT91" s="86">
        <v>0.5</v>
      </c>
      <c r="BU91" s="86">
        <v>0.5</v>
      </c>
    </row>
    <row r="93" spans="1:73" ht="12.75" customHeight="1" x14ac:dyDescent="0.25">
      <c r="A93" s="2"/>
      <c r="B93" s="48"/>
      <c r="C93" s="48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</row>
    <row r="94" spans="1:73" ht="12.75" customHeight="1" x14ac:dyDescent="0.25">
      <c r="A94" s="49" t="s">
        <v>143</v>
      </c>
      <c r="C94" s="48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</row>
    <row r="95" spans="1:73" ht="12.75" customHeight="1" x14ac:dyDescent="0.25">
      <c r="A95" s="49" t="s">
        <v>144</v>
      </c>
      <c r="C95" s="48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</row>
    <row r="96" spans="1:73" ht="12.75" customHeight="1" x14ac:dyDescent="0.25">
      <c r="A96" s="49" t="s">
        <v>145</v>
      </c>
      <c r="C96" s="48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</row>
    <row r="97" spans="1:73" ht="12.75" customHeight="1" x14ac:dyDescent="0.25">
      <c r="A97" s="49"/>
      <c r="C97" s="48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</row>
    <row r="98" spans="1:73" ht="12.75" customHeight="1" x14ac:dyDescent="0.25">
      <c r="A98" s="491" t="s">
        <v>392</v>
      </c>
      <c r="B98" s="491"/>
      <c r="C98" s="48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</row>
    <row r="99" spans="1:73" ht="12.75" customHeight="1" x14ac:dyDescent="0.25">
      <c r="A99" s="67" t="s">
        <v>385</v>
      </c>
      <c r="C99" s="48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</row>
    <row r="100" spans="1:73" ht="12.75" customHeight="1" x14ac:dyDescent="0.25">
      <c r="A100" s="49"/>
      <c r="C100" s="48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</row>
    <row r="101" spans="1:73" ht="12.75" customHeight="1" x14ac:dyDescent="0.25">
      <c r="A101" s="50" t="s">
        <v>146</v>
      </c>
      <c r="C101" s="50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</row>
    <row r="102" spans="1:73" ht="12.75" customHeight="1" x14ac:dyDescent="0.25">
      <c r="A102" s="50" t="s">
        <v>147</v>
      </c>
      <c r="C102" s="50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</row>
    <row r="103" spans="1:73" ht="12.75" customHeight="1" x14ac:dyDescent="0.25">
      <c r="A103" s="50" t="s">
        <v>148</v>
      </c>
      <c r="C103" s="50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</row>
    <row r="105" spans="1:73" ht="13.5" x14ac:dyDescent="0.25">
      <c r="A105" s="50" t="s">
        <v>383</v>
      </c>
    </row>
  </sheetData>
  <mergeCells count="10">
    <mergeCell ref="B46:C46"/>
    <mergeCell ref="B52:C52"/>
    <mergeCell ref="B55:C55"/>
    <mergeCell ref="A98:B98"/>
    <mergeCell ref="A1:C2"/>
    <mergeCell ref="A5:A8"/>
    <mergeCell ref="B23:C23"/>
    <mergeCell ref="B10:C10"/>
    <mergeCell ref="B18:C18"/>
    <mergeCell ref="B45:C45"/>
  </mergeCells>
  <conditionalFormatting sqref="D8:BU8">
    <cfRule type="cellIs" dxfId="4" priority="1" stopIfTrue="1" operator="lessThan">
      <formula>#REF!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5"/>
  <sheetViews>
    <sheetView workbookViewId="0">
      <selection sqref="A1:C2"/>
    </sheetView>
  </sheetViews>
  <sheetFormatPr baseColWidth="10" defaultColWidth="12.85546875" defaultRowHeight="12.75" x14ac:dyDescent="0.2"/>
  <cols>
    <col min="1" max="1" width="12.85546875" style="1"/>
    <col min="2" max="2" width="46.7109375" style="1" customWidth="1"/>
    <col min="3" max="3" width="12.85546875" style="1" customWidth="1"/>
    <col min="4" max="16384" width="12.85546875" style="1"/>
  </cols>
  <sheetData>
    <row r="1" spans="1:73" x14ac:dyDescent="0.2">
      <c r="A1" s="492" t="s">
        <v>164</v>
      </c>
      <c r="B1" s="493"/>
      <c r="C1" s="494"/>
    </row>
    <row r="2" spans="1:73" ht="13.5" x14ac:dyDescent="0.25">
      <c r="A2" s="495"/>
      <c r="B2" s="496"/>
      <c r="C2" s="497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</row>
    <row r="3" spans="1:73" s="11" customFormat="1" ht="87.75" customHeight="1" x14ac:dyDescent="0.25">
      <c r="A3" s="3"/>
      <c r="B3" s="4"/>
      <c r="C3" s="4"/>
      <c r="D3" s="5" t="s">
        <v>0</v>
      </c>
      <c r="E3" s="6" t="s">
        <v>1</v>
      </c>
      <c r="F3" s="5" t="s">
        <v>2</v>
      </c>
      <c r="G3" s="7" t="s">
        <v>3</v>
      </c>
      <c r="H3" s="8" t="s">
        <v>4</v>
      </c>
      <c r="I3" s="9" t="s">
        <v>5</v>
      </c>
      <c r="J3" s="5" t="s">
        <v>6</v>
      </c>
      <c r="K3" s="7" t="s">
        <v>7</v>
      </c>
      <c r="L3" s="8" t="s">
        <v>8</v>
      </c>
      <c r="M3" s="8" t="s">
        <v>9</v>
      </c>
      <c r="N3" s="5" t="s">
        <v>10</v>
      </c>
      <c r="O3" s="5" t="s">
        <v>11</v>
      </c>
      <c r="P3" s="9" t="s">
        <v>12</v>
      </c>
      <c r="Q3" s="5" t="s">
        <v>13</v>
      </c>
      <c r="R3" s="7" t="s">
        <v>14</v>
      </c>
      <c r="S3" s="8" t="s">
        <v>15</v>
      </c>
      <c r="T3" s="5" t="s">
        <v>16</v>
      </c>
      <c r="U3" s="5" t="s">
        <v>17</v>
      </c>
      <c r="V3" s="5" t="s">
        <v>18</v>
      </c>
      <c r="W3" s="5" t="s">
        <v>19</v>
      </c>
      <c r="X3" s="5" t="s">
        <v>20</v>
      </c>
      <c r="Y3" s="6" t="s">
        <v>21</v>
      </c>
      <c r="Z3" s="5" t="s">
        <v>22</v>
      </c>
      <c r="AA3" s="7" t="s">
        <v>23</v>
      </c>
      <c r="AB3" s="8" t="s">
        <v>24</v>
      </c>
      <c r="AC3" s="8" t="s">
        <v>25</v>
      </c>
      <c r="AD3" s="8" t="s">
        <v>26</v>
      </c>
      <c r="AE3" s="8" t="s">
        <v>27</v>
      </c>
      <c r="AF3" s="8" t="s">
        <v>28</v>
      </c>
      <c r="AG3" s="8" t="s">
        <v>29</v>
      </c>
      <c r="AH3" s="5" t="s">
        <v>30</v>
      </c>
      <c r="AI3" s="5" t="s">
        <v>31</v>
      </c>
      <c r="AJ3" s="5" t="s">
        <v>32</v>
      </c>
      <c r="AK3" s="6" t="s">
        <v>33</v>
      </c>
      <c r="AL3" s="5" t="s">
        <v>34</v>
      </c>
      <c r="AM3" s="7" t="s">
        <v>35</v>
      </c>
      <c r="AN3" s="8" t="s">
        <v>36</v>
      </c>
      <c r="AO3" s="8" t="s">
        <v>37</v>
      </c>
      <c r="AP3" s="8" t="s">
        <v>38</v>
      </c>
      <c r="AQ3" s="8" t="s">
        <v>39</v>
      </c>
      <c r="AR3" s="8" t="s">
        <v>40</v>
      </c>
      <c r="AS3" s="8" t="s">
        <v>41</v>
      </c>
      <c r="AT3" s="5" t="s">
        <v>42</v>
      </c>
      <c r="AU3" s="5" t="s">
        <v>43</v>
      </c>
      <c r="AV3" s="5" t="s">
        <v>44</v>
      </c>
      <c r="AW3" s="5" t="s">
        <v>45</v>
      </c>
      <c r="AX3" s="7" t="s">
        <v>46</v>
      </c>
      <c r="AY3" s="8" t="s">
        <v>47</v>
      </c>
      <c r="AZ3" s="8" t="s">
        <v>48</v>
      </c>
      <c r="BA3" s="8" t="s">
        <v>49</v>
      </c>
      <c r="BB3" s="8" t="s">
        <v>50</v>
      </c>
      <c r="BC3" s="8" t="s">
        <v>51</v>
      </c>
      <c r="BD3" s="9" t="s">
        <v>52</v>
      </c>
      <c r="BE3" s="5" t="s">
        <v>53</v>
      </c>
      <c r="BF3" s="10" t="s">
        <v>54</v>
      </c>
      <c r="BG3" s="6" t="s">
        <v>55</v>
      </c>
      <c r="BH3" s="5" t="s">
        <v>56</v>
      </c>
      <c r="BI3" s="7" t="s">
        <v>57</v>
      </c>
      <c r="BJ3" s="8" t="s">
        <v>58</v>
      </c>
      <c r="BK3" s="6" t="s">
        <v>59</v>
      </c>
      <c r="BL3" s="5" t="s">
        <v>60</v>
      </c>
      <c r="BM3" s="7" t="s">
        <v>61</v>
      </c>
      <c r="BN3" s="8" t="s">
        <v>62</v>
      </c>
      <c r="BO3" s="8" t="s">
        <v>63</v>
      </c>
      <c r="BP3" s="8" t="s">
        <v>64</v>
      </c>
      <c r="BQ3" s="5" t="s">
        <v>65</v>
      </c>
      <c r="BR3" s="5" t="s">
        <v>66</v>
      </c>
      <c r="BS3" s="5" t="s">
        <v>67</v>
      </c>
      <c r="BT3" s="5" t="s">
        <v>68</v>
      </c>
      <c r="BU3" s="5" t="s">
        <v>69</v>
      </c>
    </row>
    <row r="4" spans="1:73" s="11" customFormat="1" ht="25.5" x14ac:dyDescent="0.25">
      <c r="A4" s="12"/>
      <c r="B4" s="13"/>
      <c r="C4" s="13"/>
      <c r="D4" s="14" t="s">
        <v>70</v>
      </c>
      <c r="E4" s="15" t="s">
        <v>71</v>
      </c>
      <c r="F4" s="66" t="s">
        <v>72</v>
      </c>
      <c r="G4" s="16" t="s">
        <v>73</v>
      </c>
      <c r="H4" s="14" t="s">
        <v>74</v>
      </c>
      <c r="I4" s="15" t="s">
        <v>75</v>
      </c>
      <c r="J4" s="66" t="s">
        <v>76</v>
      </c>
      <c r="K4" s="16" t="s">
        <v>77</v>
      </c>
      <c r="L4" s="14" t="s">
        <v>78</v>
      </c>
      <c r="M4" s="14" t="s">
        <v>79</v>
      </c>
      <c r="N4" s="14" t="s">
        <v>80</v>
      </c>
      <c r="O4" s="14" t="s">
        <v>81</v>
      </c>
      <c r="P4" s="15" t="s">
        <v>82</v>
      </c>
      <c r="Q4" s="66" t="s">
        <v>83</v>
      </c>
      <c r="R4" s="16" t="s">
        <v>84</v>
      </c>
      <c r="S4" s="14" t="s">
        <v>85</v>
      </c>
      <c r="T4" s="14" t="s">
        <v>86</v>
      </c>
      <c r="U4" s="14" t="s">
        <v>87</v>
      </c>
      <c r="V4" s="14" t="s">
        <v>88</v>
      </c>
      <c r="W4" s="14" t="s">
        <v>89</v>
      </c>
      <c r="X4" s="14" t="s">
        <v>90</v>
      </c>
      <c r="Y4" s="15" t="s">
        <v>91</v>
      </c>
      <c r="Z4" s="66" t="s">
        <v>92</v>
      </c>
      <c r="AA4" s="16" t="s">
        <v>93</v>
      </c>
      <c r="AB4" s="66" t="s">
        <v>94</v>
      </c>
      <c r="AC4" s="14" t="s">
        <v>95</v>
      </c>
      <c r="AD4" s="14" t="s">
        <v>96</v>
      </c>
      <c r="AE4" s="14" t="s">
        <v>97</v>
      </c>
      <c r="AF4" s="14" t="s">
        <v>98</v>
      </c>
      <c r="AG4" s="14" t="s">
        <v>99</v>
      </c>
      <c r="AH4" s="14" t="s">
        <v>100</v>
      </c>
      <c r="AI4" s="14" t="s">
        <v>101</v>
      </c>
      <c r="AJ4" s="14" t="s">
        <v>102</v>
      </c>
      <c r="AK4" s="15" t="s">
        <v>103</v>
      </c>
      <c r="AL4" s="66" t="s">
        <v>104</v>
      </c>
      <c r="AM4" s="16" t="s">
        <v>105</v>
      </c>
      <c r="AN4" s="14" t="s">
        <v>106</v>
      </c>
      <c r="AO4" s="14" t="s">
        <v>107</v>
      </c>
      <c r="AP4" s="14" t="s">
        <v>108</v>
      </c>
      <c r="AQ4" s="14" t="s">
        <v>109</v>
      </c>
      <c r="AR4" s="14" t="s">
        <v>110</v>
      </c>
      <c r="AS4" s="14" t="s">
        <v>111</v>
      </c>
      <c r="AT4" s="14" t="s">
        <v>112</v>
      </c>
      <c r="AU4" s="14" t="s">
        <v>113</v>
      </c>
      <c r="AV4" s="15" t="s">
        <v>114</v>
      </c>
      <c r="AW4" s="66" t="s">
        <v>115</v>
      </c>
      <c r="AX4" s="16" t="s">
        <v>116</v>
      </c>
      <c r="AY4" s="14" t="s">
        <v>117</v>
      </c>
      <c r="AZ4" s="14" t="s">
        <v>118</v>
      </c>
      <c r="BA4" s="14" t="s">
        <v>119</v>
      </c>
      <c r="BB4" s="14" t="s">
        <v>120</v>
      </c>
      <c r="BC4" s="14" t="s">
        <v>121</v>
      </c>
      <c r="BD4" s="15" t="s">
        <v>122</v>
      </c>
      <c r="BE4" s="66" t="s">
        <v>123</v>
      </c>
      <c r="BF4" s="16" t="s">
        <v>124</v>
      </c>
      <c r="BG4" s="15" t="s">
        <v>125</v>
      </c>
      <c r="BH4" s="66" t="s">
        <v>126</v>
      </c>
      <c r="BI4" s="16" t="s">
        <v>127</v>
      </c>
      <c r="BJ4" s="14" t="s">
        <v>128</v>
      </c>
      <c r="BK4" s="15" t="s">
        <v>129</v>
      </c>
      <c r="BL4" s="66" t="s">
        <v>130</v>
      </c>
      <c r="BM4" s="16" t="s">
        <v>131</v>
      </c>
      <c r="BN4" s="14" t="s">
        <v>132</v>
      </c>
      <c r="BO4" s="14" t="s">
        <v>133</v>
      </c>
      <c r="BP4" s="14" t="s">
        <v>134</v>
      </c>
      <c r="BQ4" s="14" t="s">
        <v>135</v>
      </c>
      <c r="BR4" s="14" t="s">
        <v>136</v>
      </c>
      <c r="BS4" s="14" t="s">
        <v>137</v>
      </c>
      <c r="BT4" s="14" t="s">
        <v>138</v>
      </c>
      <c r="BU4" s="14" t="s">
        <v>139</v>
      </c>
    </row>
    <row r="5" spans="1:73" s="20" customFormat="1" ht="12.75" customHeight="1" x14ac:dyDescent="0.2">
      <c r="A5" s="498" t="s">
        <v>140</v>
      </c>
      <c r="B5" s="17" t="s">
        <v>141</v>
      </c>
      <c r="C5" s="103"/>
      <c r="D5" s="19">
        <f>SUM(D9:D18,D23:D23,D28:D31,D36:D39,D44:D54,D59:D80,D85:D87)</f>
        <v>71179</v>
      </c>
      <c r="E5" s="19">
        <f t="shared" ref="E5:BP5" si="0">SUM(E9:E18,E23:E23,E28:E31,E36:E39,E44:E54,E59:E80,E85:E87)</f>
        <v>202953</v>
      </c>
      <c r="F5" s="19">
        <f t="shared" si="0"/>
        <v>263</v>
      </c>
      <c r="G5" s="19">
        <f t="shared" si="0"/>
        <v>45</v>
      </c>
      <c r="H5" s="19">
        <f t="shared" si="0"/>
        <v>142</v>
      </c>
      <c r="I5" s="19">
        <f t="shared" si="0"/>
        <v>72</v>
      </c>
      <c r="J5" s="214">
        <f t="shared" si="0"/>
        <v>159.70000000000002</v>
      </c>
      <c r="K5" s="214">
        <f t="shared" si="0"/>
        <v>139.15</v>
      </c>
      <c r="L5" s="214">
        <f t="shared" si="0"/>
        <v>10.934999999999999</v>
      </c>
      <c r="M5" s="214">
        <f t="shared" si="0"/>
        <v>5.8</v>
      </c>
      <c r="N5" s="19">
        <f t="shared" si="0"/>
        <v>423</v>
      </c>
      <c r="O5" s="19">
        <f t="shared" si="0"/>
        <v>28516</v>
      </c>
      <c r="P5" s="19">
        <f t="shared" si="0"/>
        <v>21992</v>
      </c>
      <c r="Q5" s="19">
        <f t="shared" si="0"/>
        <v>2470</v>
      </c>
      <c r="R5" s="19">
        <f t="shared" si="0"/>
        <v>550</v>
      </c>
      <c r="S5" s="19">
        <f t="shared" si="0"/>
        <v>59</v>
      </c>
      <c r="T5" s="19">
        <f t="shared" si="0"/>
        <v>13278</v>
      </c>
      <c r="U5" s="19">
        <f t="shared" si="0"/>
        <v>2274.75</v>
      </c>
      <c r="V5" s="19">
        <f>SUM(V9:V18,V23:V23,V28:V31,V36:V39,V44:V54,V59:V80,V85:V87)</f>
        <v>1128652</v>
      </c>
      <c r="W5" s="19">
        <f t="shared" si="0"/>
        <v>88995</v>
      </c>
      <c r="X5" s="19">
        <f t="shared" si="0"/>
        <v>105440</v>
      </c>
      <c r="Y5" s="19">
        <f t="shared" si="0"/>
        <v>263626</v>
      </c>
      <c r="Z5" s="19">
        <f t="shared" si="0"/>
        <v>19769296.300000001</v>
      </c>
      <c r="AA5" s="19">
        <f t="shared" si="0"/>
        <v>12242324.800000001</v>
      </c>
      <c r="AB5" s="19">
        <f t="shared" si="0"/>
        <v>7526971.5</v>
      </c>
      <c r="AC5" s="19">
        <f t="shared" si="0"/>
        <v>410740.8</v>
      </c>
      <c r="AD5" s="19">
        <f t="shared" si="0"/>
        <v>742667</v>
      </c>
      <c r="AE5" s="19">
        <f t="shared" si="0"/>
        <v>386593.55</v>
      </c>
      <c r="AF5" s="19">
        <f t="shared" si="0"/>
        <v>4413496.0999999996</v>
      </c>
      <c r="AG5" s="19">
        <f t="shared" si="0"/>
        <v>312958</v>
      </c>
      <c r="AH5" s="19">
        <f t="shared" si="0"/>
        <v>10485355.050000001</v>
      </c>
      <c r="AI5" s="19">
        <f t="shared" si="0"/>
        <v>137400</v>
      </c>
      <c r="AJ5" s="19">
        <f t="shared" si="0"/>
        <v>58033</v>
      </c>
      <c r="AK5" s="19">
        <f t="shared" si="0"/>
        <v>199551.2</v>
      </c>
      <c r="AL5" s="19">
        <f t="shared" si="0"/>
        <v>1486858</v>
      </c>
      <c r="AM5" s="19">
        <f t="shared" si="0"/>
        <v>1349012</v>
      </c>
      <c r="AN5" s="19">
        <f t="shared" si="0"/>
        <v>3168</v>
      </c>
      <c r="AO5" s="19">
        <f t="shared" si="0"/>
        <v>5333</v>
      </c>
      <c r="AP5" s="19">
        <f t="shared" si="0"/>
        <v>5692</v>
      </c>
      <c r="AQ5" s="19">
        <f t="shared" si="0"/>
        <v>2701</v>
      </c>
      <c r="AR5" s="19">
        <f t="shared" si="0"/>
        <v>104457</v>
      </c>
      <c r="AS5" s="19">
        <f t="shared" si="0"/>
        <v>16495</v>
      </c>
      <c r="AT5" s="19">
        <f t="shared" si="0"/>
        <v>103994</v>
      </c>
      <c r="AU5" s="19">
        <f t="shared" si="0"/>
        <v>2899</v>
      </c>
      <c r="AV5" s="19">
        <f t="shared" si="0"/>
        <v>8026</v>
      </c>
      <c r="AW5" s="19">
        <f t="shared" si="0"/>
        <v>95249</v>
      </c>
      <c r="AX5" s="19">
        <f t="shared" si="0"/>
        <v>80055</v>
      </c>
      <c r="AY5" s="19">
        <f t="shared" si="0"/>
        <v>83</v>
      </c>
      <c r="AZ5" s="19">
        <f t="shared" si="0"/>
        <v>269</v>
      </c>
      <c r="BA5" s="19">
        <f t="shared" si="0"/>
        <v>2</v>
      </c>
      <c r="BB5" s="19">
        <f t="shared" si="0"/>
        <v>1</v>
      </c>
      <c r="BC5" s="19">
        <f t="shared" si="0"/>
        <v>13051</v>
      </c>
      <c r="BD5" s="19">
        <f t="shared" si="0"/>
        <v>1857</v>
      </c>
      <c r="BE5" s="19">
        <f t="shared" si="0"/>
        <v>16095</v>
      </c>
      <c r="BF5" s="19">
        <f t="shared" si="0"/>
        <v>121</v>
      </c>
      <c r="BG5" s="19">
        <f t="shared" si="0"/>
        <v>1477</v>
      </c>
      <c r="BH5" s="19">
        <f t="shared" si="0"/>
        <v>778930</v>
      </c>
      <c r="BI5" s="19">
        <f t="shared" si="0"/>
        <v>52377</v>
      </c>
      <c r="BJ5" s="19">
        <f t="shared" si="0"/>
        <v>57121</v>
      </c>
      <c r="BK5" s="19">
        <f t="shared" si="0"/>
        <v>4137</v>
      </c>
      <c r="BL5" s="19">
        <f t="shared" si="0"/>
        <v>408</v>
      </c>
      <c r="BM5" s="19">
        <f t="shared" si="0"/>
        <v>125</v>
      </c>
      <c r="BN5" s="19">
        <f t="shared" si="0"/>
        <v>259</v>
      </c>
      <c r="BO5" s="19">
        <f t="shared" si="0"/>
        <v>20</v>
      </c>
      <c r="BP5" s="19">
        <f t="shared" si="0"/>
        <v>4</v>
      </c>
      <c r="BQ5" s="19">
        <f>SUM(BQ9:BQ18,BQ23:BQ23,BQ28:BQ31,BQ36:BQ39,BQ44:BQ54,BQ59:BQ80,BQ85:BQ87)</f>
        <v>56884</v>
      </c>
      <c r="BR5" s="19">
        <f>SUM(BR9:BR18,BR23:BR23,BR28:BR31,BR36:BR39,BR44:BR54,BR59:BR80,BR85:BR87)</f>
        <v>25018</v>
      </c>
      <c r="BS5" s="19">
        <f>SUM(BS9:BS18,BS23:BS23,BS28:BS31,BS36:BS39,BS44:BS54,BS59:BS80,BS85:BS87)</f>
        <v>187723</v>
      </c>
      <c r="BT5" s="19">
        <f>SUM(BT9:BT18,BT23:BT23,BT28:BT31,BT36:BT39,BT44:BT54,BT59:BT80,BT85:BT87)</f>
        <v>23674</v>
      </c>
      <c r="BU5" s="19">
        <f>SUM(BU9:BU18,BU23:BU23,BU28:BU31,BU36:BU39,BU44:BU54,BU59:BU80,BU85:BU87)</f>
        <v>38395</v>
      </c>
    </row>
    <row r="6" spans="1:73" s="24" customFormat="1" ht="12.75" customHeight="1" x14ac:dyDescent="0.2">
      <c r="A6" s="499"/>
      <c r="B6" s="21" t="s">
        <v>152</v>
      </c>
      <c r="C6" s="22">
        <v>57</v>
      </c>
      <c r="D6" s="23">
        <v>57</v>
      </c>
      <c r="E6" s="23">
        <v>57</v>
      </c>
      <c r="F6" s="23">
        <v>57</v>
      </c>
      <c r="G6" s="23">
        <v>57</v>
      </c>
      <c r="H6" s="23">
        <v>57</v>
      </c>
      <c r="I6" s="23">
        <v>57</v>
      </c>
      <c r="J6" s="23">
        <v>57</v>
      </c>
      <c r="K6" s="23">
        <v>57</v>
      </c>
      <c r="L6" s="23">
        <v>57</v>
      </c>
      <c r="M6" s="23">
        <v>57</v>
      </c>
      <c r="N6" s="23">
        <v>57</v>
      </c>
      <c r="O6" s="23">
        <v>57</v>
      </c>
      <c r="P6" s="23">
        <v>57</v>
      </c>
      <c r="Q6" s="23">
        <v>57</v>
      </c>
      <c r="R6" s="23">
        <v>57</v>
      </c>
      <c r="S6" s="23">
        <v>57</v>
      </c>
      <c r="T6" s="23">
        <v>57</v>
      </c>
      <c r="U6" s="23">
        <v>57</v>
      </c>
      <c r="V6" s="23">
        <v>57</v>
      </c>
      <c r="W6" s="23">
        <v>57</v>
      </c>
      <c r="X6" s="23">
        <v>57</v>
      </c>
      <c r="Y6" s="23">
        <v>57</v>
      </c>
      <c r="Z6" s="23">
        <v>57</v>
      </c>
      <c r="AA6" s="23">
        <v>57</v>
      </c>
      <c r="AB6" s="23">
        <v>57</v>
      </c>
      <c r="AC6" s="23">
        <v>57</v>
      </c>
      <c r="AD6" s="23">
        <v>57</v>
      </c>
      <c r="AE6" s="23">
        <v>57</v>
      </c>
      <c r="AF6" s="23">
        <v>57</v>
      </c>
      <c r="AG6" s="23">
        <v>57</v>
      </c>
      <c r="AH6" s="23">
        <v>57</v>
      </c>
      <c r="AI6" s="23">
        <v>57</v>
      </c>
      <c r="AJ6" s="23">
        <v>57</v>
      </c>
      <c r="AK6" s="23">
        <v>57</v>
      </c>
      <c r="AL6" s="23">
        <v>57</v>
      </c>
      <c r="AM6" s="23">
        <v>57</v>
      </c>
      <c r="AN6" s="23">
        <v>57</v>
      </c>
      <c r="AO6" s="23">
        <v>57</v>
      </c>
      <c r="AP6" s="23">
        <v>57</v>
      </c>
      <c r="AQ6" s="23">
        <v>57</v>
      </c>
      <c r="AR6" s="23">
        <v>57</v>
      </c>
      <c r="AS6" s="23">
        <v>57</v>
      </c>
      <c r="AT6" s="23">
        <v>57</v>
      </c>
      <c r="AU6" s="23">
        <v>57</v>
      </c>
      <c r="AV6" s="23">
        <v>57</v>
      </c>
      <c r="AW6" s="23">
        <v>57</v>
      </c>
      <c r="AX6" s="23">
        <v>57</v>
      </c>
      <c r="AY6" s="23">
        <v>57</v>
      </c>
      <c r="AZ6" s="23">
        <v>57</v>
      </c>
      <c r="BA6" s="23">
        <v>57</v>
      </c>
      <c r="BB6" s="23">
        <v>57</v>
      </c>
      <c r="BC6" s="23">
        <v>57</v>
      </c>
      <c r="BD6" s="23">
        <v>57</v>
      </c>
      <c r="BE6" s="23">
        <v>57</v>
      </c>
      <c r="BF6" s="23">
        <v>57</v>
      </c>
      <c r="BG6" s="23">
        <v>57</v>
      </c>
      <c r="BH6" s="23">
        <v>57</v>
      </c>
      <c r="BI6" s="23">
        <v>57</v>
      </c>
      <c r="BJ6" s="23">
        <v>57</v>
      </c>
      <c r="BK6" s="23">
        <v>57</v>
      </c>
      <c r="BL6" s="23">
        <v>57</v>
      </c>
      <c r="BM6" s="23">
        <v>57</v>
      </c>
      <c r="BN6" s="23">
        <v>57</v>
      </c>
      <c r="BO6" s="23">
        <v>57</v>
      </c>
      <c r="BP6" s="23">
        <v>57</v>
      </c>
      <c r="BQ6" s="23">
        <v>57</v>
      </c>
      <c r="BR6" s="23">
        <v>57</v>
      </c>
      <c r="BS6" s="23">
        <v>57</v>
      </c>
      <c r="BT6" s="23">
        <v>57</v>
      </c>
      <c r="BU6" s="23">
        <v>57</v>
      </c>
    </row>
    <row r="7" spans="1:73" s="24" customFormat="1" ht="12.75" customHeight="1" x14ac:dyDescent="0.2">
      <c r="A7" s="499"/>
      <c r="B7" s="25" t="s">
        <v>153</v>
      </c>
      <c r="C7" s="26">
        <v>54</v>
      </c>
      <c r="D7" s="27">
        <f>COUNT(D9:D18,D23:D23,D28:D31,D36:D39,D44:D54,D59:D80,D85:D87)</f>
        <v>51</v>
      </c>
      <c r="E7" s="27">
        <f t="shared" ref="E7:BP7" si="1">COUNT(E9:E18,E23:E23,E28:E31,E36:E39,E44:E54,E59:E80,E85:E87)</f>
        <v>12</v>
      </c>
      <c r="F7" s="27">
        <f t="shared" si="1"/>
        <v>54</v>
      </c>
      <c r="G7" s="27">
        <f t="shared" si="1"/>
        <v>52</v>
      </c>
      <c r="H7" s="27">
        <f t="shared" si="1"/>
        <v>52</v>
      </c>
      <c r="I7" s="27">
        <f t="shared" si="1"/>
        <v>52</v>
      </c>
      <c r="J7" s="27">
        <f t="shared" si="1"/>
        <v>54</v>
      </c>
      <c r="K7" s="27">
        <f t="shared" si="1"/>
        <v>52</v>
      </c>
      <c r="L7" s="27">
        <f t="shared" si="1"/>
        <v>52</v>
      </c>
      <c r="M7" s="27">
        <f t="shared" si="1"/>
        <v>51</v>
      </c>
      <c r="N7" s="27">
        <f t="shared" si="1"/>
        <v>54</v>
      </c>
      <c r="O7" s="27">
        <f t="shared" si="1"/>
        <v>52</v>
      </c>
      <c r="P7" s="27">
        <f t="shared" si="1"/>
        <v>51</v>
      </c>
      <c r="Q7" s="27">
        <f t="shared" si="1"/>
        <v>54</v>
      </c>
      <c r="R7" s="27">
        <f t="shared" si="1"/>
        <v>54</v>
      </c>
      <c r="S7" s="27">
        <f t="shared" si="1"/>
        <v>53</v>
      </c>
      <c r="T7" s="27">
        <f t="shared" si="1"/>
        <v>54</v>
      </c>
      <c r="U7" s="27">
        <f t="shared" si="1"/>
        <v>54</v>
      </c>
      <c r="V7" s="27">
        <f t="shared" si="1"/>
        <v>52</v>
      </c>
      <c r="W7" s="27">
        <f t="shared" si="1"/>
        <v>48</v>
      </c>
      <c r="X7" s="27">
        <f t="shared" si="1"/>
        <v>46</v>
      </c>
      <c r="Y7" s="27">
        <f t="shared" si="1"/>
        <v>47</v>
      </c>
      <c r="Z7" s="27">
        <f t="shared" si="1"/>
        <v>55</v>
      </c>
      <c r="AA7" s="27">
        <f t="shared" si="1"/>
        <v>23</v>
      </c>
      <c r="AB7" s="27">
        <f t="shared" si="1"/>
        <v>55</v>
      </c>
      <c r="AC7" s="27">
        <f t="shared" si="1"/>
        <v>19</v>
      </c>
      <c r="AD7" s="27">
        <f t="shared" si="1"/>
        <v>15</v>
      </c>
      <c r="AE7" s="27">
        <f t="shared" si="1"/>
        <v>19</v>
      </c>
      <c r="AF7" s="27">
        <f t="shared" si="1"/>
        <v>37</v>
      </c>
      <c r="AG7" s="27">
        <f t="shared" si="1"/>
        <v>19</v>
      </c>
      <c r="AH7" s="27">
        <f t="shared" si="1"/>
        <v>20</v>
      </c>
      <c r="AI7" s="27">
        <f t="shared" si="1"/>
        <v>22</v>
      </c>
      <c r="AJ7" s="27">
        <f t="shared" si="1"/>
        <v>23</v>
      </c>
      <c r="AK7" s="27">
        <f t="shared" si="1"/>
        <v>33</v>
      </c>
      <c r="AL7" s="27">
        <f t="shared" si="1"/>
        <v>54</v>
      </c>
      <c r="AM7" s="27">
        <f t="shared" si="1"/>
        <v>54</v>
      </c>
      <c r="AN7" s="27">
        <f t="shared" si="1"/>
        <v>52</v>
      </c>
      <c r="AO7" s="27">
        <f t="shared" si="1"/>
        <v>48</v>
      </c>
      <c r="AP7" s="27">
        <f t="shared" si="1"/>
        <v>48</v>
      </c>
      <c r="AQ7" s="27">
        <f t="shared" si="1"/>
        <v>51</v>
      </c>
      <c r="AR7" s="27">
        <f t="shared" si="1"/>
        <v>53</v>
      </c>
      <c r="AS7" s="27">
        <f t="shared" si="1"/>
        <v>50</v>
      </c>
      <c r="AT7" s="27">
        <f t="shared" si="1"/>
        <v>39</v>
      </c>
      <c r="AU7" s="27">
        <f t="shared" si="1"/>
        <v>38</v>
      </c>
      <c r="AV7" s="27">
        <f t="shared" si="1"/>
        <v>43</v>
      </c>
      <c r="AW7" s="27">
        <f t="shared" si="1"/>
        <v>54</v>
      </c>
      <c r="AX7" s="27">
        <f t="shared" si="1"/>
        <v>54</v>
      </c>
      <c r="AY7" s="27">
        <f t="shared" si="1"/>
        <v>50</v>
      </c>
      <c r="AZ7" s="27">
        <f t="shared" si="1"/>
        <v>47</v>
      </c>
      <c r="BA7" s="27">
        <f t="shared" si="1"/>
        <v>47</v>
      </c>
      <c r="BB7" s="27">
        <f t="shared" si="1"/>
        <v>49</v>
      </c>
      <c r="BC7" s="27">
        <f t="shared" si="1"/>
        <v>50</v>
      </c>
      <c r="BD7" s="27">
        <f t="shared" si="1"/>
        <v>48</v>
      </c>
      <c r="BE7" s="27">
        <f t="shared" si="1"/>
        <v>43</v>
      </c>
      <c r="BF7" s="27">
        <f t="shared" si="1"/>
        <v>53</v>
      </c>
      <c r="BG7" s="27">
        <f t="shared" si="1"/>
        <v>51</v>
      </c>
      <c r="BH7" s="27">
        <f t="shared" si="1"/>
        <v>53</v>
      </c>
      <c r="BI7" s="27">
        <f t="shared" si="1"/>
        <v>51</v>
      </c>
      <c r="BJ7" s="27">
        <f t="shared" si="1"/>
        <v>47</v>
      </c>
      <c r="BK7" s="27">
        <f t="shared" si="1"/>
        <v>42</v>
      </c>
      <c r="BL7" s="27">
        <f t="shared" si="1"/>
        <v>54</v>
      </c>
      <c r="BM7" s="27">
        <f t="shared" si="1"/>
        <v>47</v>
      </c>
      <c r="BN7" s="27">
        <f t="shared" si="1"/>
        <v>45</v>
      </c>
      <c r="BO7" s="27">
        <f t="shared" si="1"/>
        <v>38</v>
      </c>
      <c r="BP7" s="27">
        <f t="shared" si="1"/>
        <v>38</v>
      </c>
      <c r="BQ7" s="27">
        <f>COUNT(BQ9:BQ18,BQ23:BQ23,BQ28:BQ31,BQ36:BQ39,BQ44:BQ54,BQ59:BQ80,BQ85:BQ87)</f>
        <v>35</v>
      </c>
      <c r="BR7" s="27">
        <f>COUNT(BR9:BR18,BR23:BR23,BR28:BR31,BR36:BR39,BR44:BR54,BR59:BR80,BR85:BR87)</f>
        <v>36</v>
      </c>
      <c r="BS7" s="27">
        <f>COUNT(BS9:BS18,BS23:BS23,BS28:BS31,BS36:BS39,BS44:BS54,BS59:BS80,BS85:BS87)</f>
        <v>11</v>
      </c>
      <c r="BT7" s="27">
        <f>COUNT(BT9:BT18,BT23:BT23,BT28:BT31,BT36:BT39,BT44:BT54,BT59:BT80,BT85:BT87)</f>
        <v>7</v>
      </c>
      <c r="BU7" s="27">
        <f>COUNT(BU9:BU18,BU23:BU23,BU28:BU31,BU36:BU39,BU44:BU54,BU59:BU80,BU85:BU87)</f>
        <v>8</v>
      </c>
    </row>
    <row r="8" spans="1:73" s="24" customFormat="1" ht="12.75" customHeight="1" x14ac:dyDescent="0.2">
      <c r="A8" s="500"/>
      <c r="B8" s="28" t="s">
        <v>142</v>
      </c>
      <c r="C8" s="29">
        <f>C7/C6</f>
        <v>0.94736842105263153</v>
      </c>
      <c r="D8" s="30">
        <f>D7/D6</f>
        <v>0.89473684210526316</v>
      </c>
      <c r="E8" s="30">
        <f t="shared" ref="E8:BP8" si="2">E7/E6</f>
        <v>0.21052631578947367</v>
      </c>
      <c r="F8" s="30">
        <f t="shared" si="2"/>
        <v>0.94736842105263153</v>
      </c>
      <c r="G8" s="30">
        <f t="shared" si="2"/>
        <v>0.91228070175438591</v>
      </c>
      <c r="H8" s="30">
        <f t="shared" si="2"/>
        <v>0.91228070175438591</v>
      </c>
      <c r="I8" s="30">
        <f t="shared" si="2"/>
        <v>0.91228070175438591</v>
      </c>
      <c r="J8" s="30">
        <f t="shared" si="2"/>
        <v>0.94736842105263153</v>
      </c>
      <c r="K8" s="30">
        <f t="shared" si="2"/>
        <v>0.91228070175438591</v>
      </c>
      <c r="L8" s="30">
        <f t="shared" si="2"/>
        <v>0.91228070175438591</v>
      </c>
      <c r="M8" s="30">
        <f t="shared" si="2"/>
        <v>0.89473684210526316</v>
      </c>
      <c r="N8" s="30">
        <f t="shared" si="2"/>
        <v>0.94736842105263153</v>
      </c>
      <c r="O8" s="30">
        <f t="shared" si="2"/>
        <v>0.91228070175438591</v>
      </c>
      <c r="P8" s="30">
        <f t="shared" si="2"/>
        <v>0.89473684210526316</v>
      </c>
      <c r="Q8" s="30">
        <f t="shared" si="2"/>
        <v>0.94736842105263153</v>
      </c>
      <c r="R8" s="30">
        <f t="shared" si="2"/>
        <v>0.94736842105263153</v>
      </c>
      <c r="S8" s="30">
        <f t="shared" si="2"/>
        <v>0.92982456140350878</v>
      </c>
      <c r="T8" s="30">
        <f t="shared" si="2"/>
        <v>0.94736842105263153</v>
      </c>
      <c r="U8" s="30">
        <f t="shared" si="2"/>
        <v>0.94736842105263153</v>
      </c>
      <c r="V8" s="30">
        <f t="shared" si="2"/>
        <v>0.91228070175438591</v>
      </c>
      <c r="W8" s="30">
        <f t="shared" si="2"/>
        <v>0.84210526315789469</v>
      </c>
      <c r="X8" s="30">
        <f t="shared" si="2"/>
        <v>0.80701754385964908</v>
      </c>
      <c r="Y8" s="30">
        <f t="shared" si="2"/>
        <v>0.82456140350877194</v>
      </c>
      <c r="Z8" s="30">
        <f t="shared" si="2"/>
        <v>0.96491228070175439</v>
      </c>
      <c r="AA8" s="30">
        <f t="shared" si="2"/>
        <v>0.40350877192982454</v>
      </c>
      <c r="AB8" s="30">
        <f t="shared" si="2"/>
        <v>0.96491228070175439</v>
      </c>
      <c r="AC8" s="30">
        <f t="shared" si="2"/>
        <v>0.33333333333333331</v>
      </c>
      <c r="AD8" s="30">
        <f t="shared" si="2"/>
        <v>0.26315789473684209</v>
      </c>
      <c r="AE8" s="30">
        <f t="shared" si="2"/>
        <v>0.33333333333333331</v>
      </c>
      <c r="AF8" s="30">
        <f t="shared" si="2"/>
        <v>0.64912280701754388</v>
      </c>
      <c r="AG8" s="30">
        <f t="shared" si="2"/>
        <v>0.33333333333333331</v>
      </c>
      <c r="AH8" s="30">
        <f t="shared" si="2"/>
        <v>0.35087719298245612</v>
      </c>
      <c r="AI8" s="30">
        <f t="shared" si="2"/>
        <v>0.38596491228070173</v>
      </c>
      <c r="AJ8" s="30">
        <f t="shared" si="2"/>
        <v>0.40350877192982454</v>
      </c>
      <c r="AK8" s="30">
        <f t="shared" si="2"/>
        <v>0.57894736842105265</v>
      </c>
      <c r="AL8" s="30">
        <f t="shared" si="2"/>
        <v>0.94736842105263153</v>
      </c>
      <c r="AM8" s="30">
        <f t="shared" si="2"/>
        <v>0.94736842105263153</v>
      </c>
      <c r="AN8" s="30">
        <f t="shared" si="2"/>
        <v>0.91228070175438591</v>
      </c>
      <c r="AO8" s="30">
        <f t="shared" si="2"/>
        <v>0.84210526315789469</v>
      </c>
      <c r="AP8" s="30">
        <f t="shared" si="2"/>
        <v>0.84210526315789469</v>
      </c>
      <c r="AQ8" s="30">
        <f t="shared" si="2"/>
        <v>0.89473684210526316</v>
      </c>
      <c r="AR8" s="30">
        <f t="shared" si="2"/>
        <v>0.92982456140350878</v>
      </c>
      <c r="AS8" s="30">
        <f t="shared" si="2"/>
        <v>0.8771929824561403</v>
      </c>
      <c r="AT8" s="30">
        <f t="shared" si="2"/>
        <v>0.68421052631578949</v>
      </c>
      <c r="AU8" s="30">
        <f t="shared" si="2"/>
        <v>0.66666666666666663</v>
      </c>
      <c r="AV8" s="30">
        <f t="shared" si="2"/>
        <v>0.75438596491228072</v>
      </c>
      <c r="AW8" s="30">
        <f t="shared" si="2"/>
        <v>0.94736842105263153</v>
      </c>
      <c r="AX8" s="30">
        <f t="shared" si="2"/>
        <v>0.94736842105263153</v>
      </c>
      <c r="AY8" s="30">
        <f t="shared" si="2"/>
        <v>0.8771929824561403</v>
      </c>
      <c r="AZ8" s="30">
        <f t="shared" si="2"/>
        <v>0.82456140350877194</v>
      </c>
      <c r="BA8" s="30">
        <f t="shared" si="2"/>
        <v>0.82456140350877194</v>
      </c>
      <c r="BB8" s="30">
        <f t="shared" si="2"/>
        <v>0.85964912280701755</v>
      </c>
      <c r="BC8" s="30">
        <f t="shared" si="2"/>
        <v>0.8771929824561403</v>
      </c>
      <c r="BD8" s="30">
        <f t="shared" si="2"/>
        <v>0.84210526315789469</v>
      </c>
      <c r="BE8" s="30">
        <f t="shared" si="2"/>
        <v>0.75438596491228072</v>
      </c>
      <c r="BF8" s="30">
        <f t="shared" si="2"/>
        <v>0.92982456140350878</v>
      </c>
      <c r="BG8" s="30">
        <f t="shared" si="2"/>
        <v>0.89473684210526316</v>
      </c>
      <c r="BH8" s="30">
        <f t="shared" si="2"/>
        <v>0.92982456140350878</v>
      </c>
      <c r="BI8" s="30">
        <f t="shared" si="2"/>
        <v>0.89473684210526316</v>
      </c>
      <c r="BJ8" s="30">
        <f t="shared" si="2"/>
        <v>0.82456140350877194</v>
      </c>
      <c r="BK8" s="30">
        <f t="shared" si="2"/>
        <v>0.73684210526315785</v>
      </c>
      <c r="BL8" s="30">
        <f t="shared" si="2"/>
        <v>0.94736842105263153</v>
      </c>
      <c r="BM8" s="30">
        <f t="shared" si="2"/>
        <v>0.82456140350877194</v>
      </c>
      <c r="BN8" s="30">
        <f t="shared" si="2"/>
        <v>0.78947368421052633</v>
      </c>
      <c r="BO8" s="30">
        <f t="shared" si="2"/>
        <v>0.66666666666666663</v>
      </c>
      <c r="BP8" s="30">
        <f t="shared" si="2"/>
        <v>0.66666666666666663</v>
      </c>
      <c r="BQ8" s="30">
        <f>BQ7/BQ6</f>
        <v>0.61403508771929827</v>
      </c>
      <c r="BR8" s="30">
        <f>BR7/BR6</f>
        <v>0.63157894736842102</v>
      </c>
      <c r="BS8" s="30">
        <f>BS7/BS6</f>
        <v>0.19298245614035087</v>
      </c>
      <c r="BT8" s="30">
        <f>BT7/BT6</f>
        <v>0.12280701754385964</v>
      </c>
      <c r="BU8" s="30">
        <f>BU7/BU6</f>
        <v>0.14035087719298245</v>
      </c>
    </row>
    <row r="9" spans="1:73" s="24" customFormat="1" ht="12.75" customHeight="1" x14ac:dyDescent="0.2">
      <c r="A9" s="31" t="s">
        <v>300</v>
      </c>
      <c r="B9" s="73" t="s">
        <v>228</v>
      </c>
      <c r="C9" s="32"/>
      <c r="D9" s="33">
        <v>1542</v>
      </c>
      <c r="E9" s="33" t="s">
        <v>301</v>
      </c>
      <c r="F9" s="33">
        <v>3</v>
      </c>
      <c r="G9" s="33">
        <v>0</v>
      </c>
      <c r="H9" s="33">
        <v>3</v>
      </c>
      <c r="I9" s="33">
        <v>0</v>
      </c>
      <c r="J9" s="34">
        <v>1.9</v>
      </c>
      <c r="K9" s="35">
        <v>1.9</v>
      </c>
      <c r="L9" s="35">
        <v>0</v>
      </c>
      <c r="M9" s="35">
        <v>0</v>
      </c>
      <c r="N9" s="36">
        <v>1</v>
      </c>
      <c r="O9" s="36">
        <v>282</v>
      </c>
      <c r="P9" s="36">
        <v>282</v>
      </c>
      <c r="Q9" s="36">
        <v>34</v>
      </c>
      <c r="R9" s="36">
        <v>4</v>
      </c>
      <c r="S9" s="36">
        <v>0</v>
      </c>
      <c r="T9" s="35">
        <v>244</v>
      </c>
      <c r="U9" s="35">
        <v>47</v>
      </c>
      <c r="V9" s="36">
        <v>15159</v>
      </c>
      <c r="W9" s="36">
        <v>250</v>
      </c>
      <c r="X9" s="36">
        <v>0</v>
      </c>
      <c r="Y9" s="36">
        <v>0</v>
      </c>
      <c r="Z9" s="36">
        <v>263058</v>
      </c>
      <c r="AA9" s="36">
        <v>164217</v>
      </c>
      <c r="AB9" s="36">
        <v>98841</v>
      </c>
      <c r="AC9" s="36">
        <v>1283</v>
      </c>
      <c r="AD9" s="36">
        <v>0</v>
      </c>
      <c r="AE9" s="36">
        <v>9758</v>
      </c>
      <c r="AF9" s="36">
        <v>87800</v>
      </c>
      <c r="AG9" s="36">
        <v>5642</v>
      </c>
      <c r="AH9" s="36" t="s">
        <v>301</v>
      </c>
      <c r="AI9" s="36">
        <v>0</v>
      </c>
      <c r="AJ9" s="36">
        <v>19260</v>
      </c>
      <c r="AK9" s="36" t="s">
        <v>301</v>
      </c>
      <c r="AL9" s="36">
        <v>15173</v>
      </c>
      <c r="AM9" s="36">
        <v>14942</v>
      </c>
      <c r="AN9" s="36">
        <v>0</v>
      </c>
      <c r="AO9" s="36">
        <v>14</v>
      </c>
      <c r="AP9" s="36">
        <v>0</v>
      </c>
      <c r="AQ9" s="36">
        <v>0</v>
      </c>
      <c r="AR9" s="36">
        <v>217</v>
      </c>
      <c r="AS9" s="36">
        <v>0</v>
      </c>
      <c r="AT9" s="36">
        <v>1</v>
      </c>
      <c r="AU9" s="36" t="s">
        <v>301</v>
      </c>
      <c r="AV9" s="36">
        <v>1</v>
      </c>
      <c r="AW9" s="36">
        <v>2232</v>
      </c>
      <c r="AX9" s="36">
        <v>2226</v>
      </c>
      <c r="AY9" s="36">
        <v>0</v>
      </c>
      <c r="AZ9" s="36">
        <v>0</v>
      </c>
      <c r="BA9" s="36">
        <v>0</v>
      </c>
      <c r="BB9" s="36">
        <v>0</v>
      </c>
      <c r="BC9" s="36">
        <v>6</v>
      </c>
      <c r="BD9" s="36">
        <v>0</v>
      </c>
      <c r="BE9" s="36">
        <v>350</v>
      </c>
      <c r="BF9" s="36">
        <v>0</v>
      </c>
      <c r="BG9" s="36">
        <v>11</v>
      </c>
      <c r="BH9" s="36">
        <v>7863</v>
      </c>
      <c r="BI9" s="36">
        <v>2579</v>
      </c>
      <c r="BJ9" s="36">
        <v>651</v>
      </c>
      <c r="BK9" s="36">
        <v>24</v>
      </c>
      <c r="BL9" s="36">
        <v>0</v>
      </c>
      <c r="BM9" s="36">
        <v>0</v>
      </c>
      <c r="BN9" s="36">
        <v>0</v>
      </c>
      <c r="BO9" s="36">
        <v>0</v>
      </c>
      <c r="BP9" s="36">
        <v>0</v>
      </c>
      <c r="BQ9" s="36">
        <v>0</v>
      </c>
      <c r="BR9" s="36" t="s">
        <v>301</v>
      </c>
      <c r="BS9" s="36" t="s">
        <v>301</v>
      </c>
      <c r="BT9" s="36" t="s">
        <v>301</v>
      </c>
      <c r="BU9" s="36" t="s">
        <v>301</v>
      </c>
    </row>
    <row r="10" spans="1:73" s="24" customFormat="1" ht="12.75" customHeight="1" x14ac:dyDescent="0.2">
      <c r="A10" s="37" t="s">
        <v>302</v>
      </c>
      <c r="B10" s="501" t="s">
        <v>169</v>
      </c>
      <c r="C10" s="502"/>
      <c r="D10" s="79">
        <v>1034</v>
      </c>
      <c r="E10" s="79" t="s">
        <v>301</v>
      </c>
      <c r="F10" s="79">
        <v>2</v>
      </c>
      <c r="G10" s="79">
        <v>0</v>
      </c>
      <c r="H10" s="79">
        <v>2</v>
      </c>
      <c r="I10" s="79">
        <v>0</v>
      </c>
      <c r="J10" s="80">
        <v>1.2</v>
      </c>
      <c r="K10" s="81">
        <v>1.2</v>
      </c>
      <c r="L10" s="81">
        <v>0</v>
      </c>
      <c r="M10" s="81">
        <v>0</v>
      </c>
      <c r="N10" s="82">
        <v>1</v>
      </c>
      <c r="O10" s="82">
        <v>239</v>
      </c>
      <c r="P10" s="82">
        <v>239</v>
      </c>
      <c r="Q10" s="82">
        <v>12</v>
      </c>
      <c r="R10" s="82">
        <v>4</v>
      </c>
      <c r="S10" s="82">
        <v>0</v>
      </c>
      <c r="T10" s="81">
        <v>248</v>
      </c>
      <c r="U10" s="81">
        <v>40</v>
      </c>
      <c r="V10" s="82">
        <v>13042</v>
      </c>
      <c r="W10" s="82">
        <v>90</v>
      </c>
      <c r="X10" s="82">
        <v>0</v>
      </c>
      <c r="Y10" s="82">
        <v>0</v>
      </c>
      <c r="Z10" s="82">
        <v>76776</v>
      </c>
      <c r="AA10" s="82">
        <v>44509</v>
      </c>
      <c r="AB10" s="82">
        <v>32267</v>
      </c>
      <c r="AC10" s="82">
        <v>0</v>
      </c>
      <c r="AD10" s="82">
        <v>0</v>
      </c>
      <c r="AE10" s="82">
        <v>4867</v>
      </c>
      <c r="AF10" s="82">
        <v>27400</v>
      </c>
      <c r="AG10" s="82">
        <v>5642</v>
      </c>
      <c r="AH10" s="82" t="s">
        <v>301</v>
      </c>
      <c r="AI10" s="82">
        <v>0</v>
      </c>
      <c r="AJ10" s="82">
        <v>13773</v>
      </c>
      <c r="AK10" s="82" t="s">
        <v>301</v>
      </c>
      <c r="AL10" s="82">
        <v>13040</v>
      </c>
      <c r="AM10" s="82">
        <v>12952</v>
      </c>
      <c r="AN10" s="82">
        <v>0</v>
      </c>
      <c r="AO10" s="82">
        <v>1</v>
      </c>
      <c r="AP10" s="82">
        <v>0</v>
      </c>
      <c r="AQ10" s="82">
        <v>0</v>
      </c>
      <c r="AR10" s="82">
        <v>87</v>
      </c>
      <c r="AS10" s="82">
        <v>0</v>
      </c>
      <c r="AT10" s="82">
        <v>0</v>
      </c>
      <c r="AU10" s="82" t="s">
        <v>301</v>
      </c>
      <c r="AV10" s="82">
        <v>2</v>
      </c>
      <c r="AW10" s="82">
        <v>1820</v>
      </c>
      <c r="AX10" s="82">
        <v>1812</v>
      </c>
      <c r="AY10" s="82">
        <v>0</v>
      </c>
      <c r="AZ10" s="82">
        <v>0</v>
      </c>
      <c r="BA10" s="82">
        <v>0</v>
      </c>
      <c r="BB10" s="82">
        <v>0</v>
      </c>
      <c r="BC10" s="82">
        <v>8</v>
      </c>
      <c r="BD10" s="82" t="s">
        <v>301</v>
      </c>
      <c r="BE10" s="82">
        <v>400</v>
      </c>
      <c r="BF10" s="82">
        <v>0</v>
      </c>
      <c r="BG10" s="82">
        <v>31</v>
      </c>
      <c r="BH10" s="82">
        <v>9032</v>
      </c>
      <c r="BI10" s="82">
        <v>1676</v>
      </c>
      <c r="BJ10" s="82">
        <v>2603</v>
      </c>
      <c r="BK10" s="82">
        <v>5</v>
      </c>
      <c r="BL10" s="82">
        <v>0</v>
      </c>
      <c r="BM10" s="82">
        <v>0</v>
      </c>
      <c r="BN10" s="82">
        <v>0</v>
      </c>
      <c r="BO10" s="82" t="s">
        <v>301</v>
      </c>
      <c r="BP10" s="82" t="s">
        <v>301</v>
      </c>
      <c r="BQ10" s="82">
        <v>0</v>
      </c>
      <c r="BR10" s="82" t="s">
        <v>301</v>
      </c>
      <c r="BS10" s="82" t="s">
        <v>301</v>
      </c>
      <c r="BT10" s="82" t="s">
        <v>301</v>
      </c>
      <c r="BU10" s="82" t="s">
        <v>301</v>
      </c>
    </row>
    <row r="11" spans="1:73" s="24" customFormat="1" ht="12.75" customHeight="1" x14ac:dyDescent="0.2">
      <c r="A11" s="51" t="s">
        <v>303</v>
      </c>
      <c r="B11" s="52" t="s">
        <v>170</v>
      </c>
      <c r="C11" s="53"/>
      <c r="D11" s="79">
        <v>587</v>
      </c>
      <c r="E11" s="79" t="s">
        <v>301</v>
      </c>
      <c r="F11" s="79">
        <v>3</v>
      </c>
      <c r="G11" s="79">
        <v>0</v>
      </c>
      <c r="H11" s="79">
        <v>1</v>
      </c>
      <c r="I11" s="79">
        <v>2</v>
      </c>
      <c r="J11" s="80">
        <v>0.8</v>
      </c>
      <c r="K11" s="81">
        <v>0.8</v>
      </c>
      <c r="L11" s="81">
        <v>0</v>
      </c>
      <c r="M11" s="81">
        <v>0</v>
      </c>
      <c r="N11" s="82">
        <v>1</v>
      </c>
      <c r="O11" s="82">
        <v>295</v>
      </c>
      <c r="P11" s="82">
        <v>277</v>
      </c>
      <c r="Q11" s="82">
        <v>28</v>
      </c>
      <c r="R11" s="82">
        <v>14</v>
      </c>
      <c r="S11" s="82">
        <v>0</v>
      </c>
      <c r="T11" s="81">
        <v>230</v>
      </c>
      <c r="U11" s="81">
        <v>33</v>
      </c>
      <c r="V11" s="82">
        <v>6599</v>
      </c>
      <c r="W11" s="82">
        <v>417</v>
      </c>
      <c r="X11" s="82">
        <v>0</v>
      </c>
      <c r="Y11" s="82">
        <v>0</v>
      </c>
      <c r="Z11" s="82">
        <v>139553</v>
      </c>
      <c r="AA11" s="82">
        <v>71602</v>
      </c>
      <c r="AB11" s="82">
        <v>67951</v>
      </c>
      <c r="AC11" s="82">
        <v>0</v>
      </c>
      <c r="AD11" s="82">
        <v>29500</v>
      </c>
      <c r="AE11" s="82">
        <v>2000</v>
      </c>
      <c r="AF11" s="82">
        <v>36451</v>
      </c>
      <c r="AG11" s="82">
        <v>0</v>
      </c>
      <c r="AH11" s="82">
        <v>0</v>
      </c>
      <c r="AI11" s="82">
        <v>0</v>
      </c>
      <c r="AJ11" s="82">
        <v>0</v>
      </c>
      <c r="AK11" s="82">
        <v>1638</v>
      </c>
      <c r="AL11" s="82">
        <v>7016</v>
      </c>
      <c r="AM11" s="82">
        <v>6897</v>
      </c>
      <c r="AN11" s="82">
        <v>0</v>
      </c>
      <c r="AO11" s="82">
        <v>2</v>
      </c>
      <c r="AP11" s="82">
        <v>0</v>
      </c>
      <c r="AQ11" s="82">
        <v>0</v>
      </c>
      <c r="AR11" s="82">
        <v>117</v>
      </c>
      <c r="AS11" s="82">
        <v>0</v>
      </c>
      <c r="AT11" s="82">
        <v>0</v>
      </c>
      <c r="AU11" s="82">
        <v>0</v>
      </c>
      <c r="AV11" s="82">
        <v>0</v>
      </c>
      <c r="AW11" s="82">
        <v>537</v>
      </c>
      <c r="AX11" s="82">
        <v>532</v>
      </c>
      <c r="AY11" s="82">
        <v>0</v>
      </c>
      <c r="AZ11" s="82">
        <v>2</v>
      </c>
      <c r="BA11" s="82">
        <v>0</v>
      </c>
      <c r="BB11" s="82">
        <v>0</v>
      </c>
      <c r="BC11" s="82">
        <v>3</v>
      </c>
      <c r="BD11" s="82">
        <v>0</v>
      </c>
      <c r="BE11" s="82">
        <v>74</v>
      </c>
      <c r="BF11" s="82">
        <v>0</v>
      </c>
      <c r="BG11" s="82">
        <v>6</v>
      </c>
      <c r="BH11" s="82">
        <v>2993</v>
      </c>
      <c r="BI11" s="82">
        <v>762</v>
      </c>
      <c r="BJ11" s="82">
        <v>768</v>
      </c>
      <c r="BK11" s="82" t="s">
        <v>301</v>
      </c>
      <c r="BL11" s="82">
        <v>0</v>
      </c>
      <c r="BM11" s="82" t="s">
        <v>301</v>
      </c>
      <c r="BN11" s="82" t="s">
        <v>301</v>
      </c>
      <c r="BO11" s="82" t="s">
        <v>301</v>
      </c>
      <c r="BP11" s="82" t="s">
        <v>301</v>
      </c>
      <c r="BQ11" s="82">
        <v>0</v>
      </c>
      <c r="BR11" s="82">
        <v>15</v>
      </c>
      <c r="BS11" s="82" t="s">
        <v>301</v>
      </c>
      <c r="BT11" s="82" t="s">
        <v>301</v>
      </c>
      <c r="BU11" s="82" t="s">
        <v>301</v>
      </c>
    </row>
    <row r="12" spans="1:73" s="24" customFormat="1" ht="12.75" customHeight="1" x14ac:dyDescent="0.2">
      <c r="A12" s="51" t="s">
        <v>304</v>
      </c>
      <c r="B12" s="52" t="s">
        <v>171</v>
      </c>
      <c r="C12" s="53"/>
      <c r="D12" s="79">
        <v>535</v>
      </c>
      <c r="E12" s="79">
        <v>3448</v>
      </c>
      <c r="F12" s="79">
        <v>2</v>
      </c>
      <c r="G12" s="79">
        <v>0</v>
      </c>
      <c r="H12" s="79">
        <v>2</v>
      </c>
      <c r="I12" s="79">
        <v>0</v>
      </c>
      <c r="J12" s="80">
        <v>2</v>
      </c>
      <c r="K12" s="81">
        <v>2</v>
      </c>
      <c r="L12" s="81">
        <v>0</v>
      </c>
      <c r="M12" s="81">
        <v>0</v>
      </c>
      <c r="N12" s="82">
        <v>1</v>
      </c>
      <c r="O12" s="82">
        <v>161</v>
      </c>
      <c r="P12" s="82">
        <v>23</v>
      </c>
      <c r="Q12" s="82">
        <v>10</v>
      </c>
      <c r="R12" s="82">
        <v>6</v>
      </c>
      <c r="S12" s="82" t="s">
        <v>301</v>
      </c>
      <c r="T12" s="81">
        <v>197</v>
      </c>
      <c r="U12" s="81">
        <v>22</v>
      </c>
      <c r="V12" s="82">
        <v>4111</v>
      </c>
      <c r="W12" s="82">
        <v>113</v>
      </c>
      <c r="X12" s="82" t="s">
        <v>301</v>
      </c>
      <c r="Y12" s="82" t="s">
        <v>301</v>
      </c>
      <c r="Z12" s="82">
        <v>180000</v>
      </c>
      <c r="AA12" s="82" t="s">
        <v>301</v>
      </c>
      <c r="AB12" s="82">
        <v>180000</v>
      </c>
      <c r="AC12" s="82" t="s">
        <v>301</v>
      </c>
      <c r="AD12" s="82" t="s">
        <v>301</v>
      </c>
      <c r="AE12" s="82" t="s">
        <v>301</v>
      </c>
      <c r="AF12" s="82">
        <v>180000</v>
      </c>
      <c r="AG12" s="82">
        <v>30000</v>
      </c>
      <c r="AH12" s="82">
        <v>210000</v>
      </c>
      <c r="AI12" s="82" t="s">
        <v>301</v>
      </c>
      <c r="AJ12" s="82" t="s">
        <v>301</v>
      </c>
      <c r="AK12" s="82" t="s">
        <v>301</v>
      </c>
      <c r="AL12" s="82">
        <v>4214</v>
      </c>
      <c r="AM12" s="82">
        <v>4182</v>
      </c>
      <c r="AN12" s="82" t="s">
        <v>301</v>
      </c>
      <c r="AO12" s="82" t="s">
        <v>301</v>
      </c>
      <c r="AP12" s="82" t="s">
        <v>301</v>
      </c>
      <c r="AQ12" s="82" t="s">
        <v>301</v>
      </c>
      <c r="AR12" s="82">
        <v>23</v>
      </c>
      <c r="AS12" s="82">
        <v>9</v>
      </c>
      <c r="AT12" s="82">
        <v>8000</v>
      </c>
      <c r="AU12" s="82">
        <v>40</v>
      </c>
      <c r="AV12" s="82">
        <v>60</v>
      </c>
      <c r="AW12" s="82">
        <v>2252</v>
      </c>
      <c r="AX12" s="82">
        <v>2229</v>
      </c>
      <c r="AY12" s="82" t="s">
        <v>301</v>
      </c>
      <c r="AZ12" s="82" t="s">
        <v>301</v>
      </c>
      <c r="BA12" s="82" t="s">
        <v>301</v>
      </c>
      <c r="BB12" s="82" t="s">
        <v>301</v>
      </c>
      <c r="BC12" s="82">
        <v>17</v>
      </c>
      <c r="BD12" s="82">
        <v>6</v>
      </c>
      <c r="BE12" s="82">
        <v>112</v>
      </c>
      <c r="BF12" s="82">
        <v>1</v>
      </c>
      <c r="BG12" s="82">
        <v>2</v>
      </c>
      <c r="BH12" s="82">
        <v>3102</v>
      </c>
      <c r="BI12" s="82">
        <v>4</v>
      </c>
      <c r="BJ12" s="82" t="s">
        <v>301</v>
      </c>
      <c r="BK12" s="82" t="s">
        <v>301</v>
      </c>
      <c r="BL12" s="82">
        <v>0</v>
      </c>
      <c r="BM12" s="82" t="s">
        <v>301</v>
      </c>
      <c r="BN12" s="82" t="s">
        <v>301</v>
      </c>
      <c r="BO12" s="82" t="s">
        <v>301</v>
      </c>
      <c r="BP12" s="82" t="s">
        <v>301</v>
      </c>
      <c r="BQ12" s="82" t="s">
        <v>301</v>
      </c>
      <c r="BR12" s="82">
        <v>2000</v>
      </c>
      <c r="BS12" s="82">
        <v>1911</v>
      </c>
      <c r="BT12" s="82">
        <v>10000</v>
      </c>
      <c r="BU12" s="82">
        <v>10000</v>
      </c>
    </row>
    <row r="13" spans="1:73" s="24" customFormat="1" ht="12.75" customHeight="1" x14ac:dyDescent="0.2">
      <c r="A13" s="51" t="s">
        <v>305</v>
      </c>
      <c r="B13" s="52" t="s">
        <v>172</v>
      </c>
      <c r="C13" s="53"/>
      <c r="D13" s="79">
        <v>1013</v>
      </c>
      <c r="E13" s="79" t="s">
        <v>301</v>
      </c>
      <c r="F13" s="79">
        <v>2</v>
      </c>
      <c r="G13" s="79">
        <v>0</v>
      </c>
      <c r="H13" s="79">
        <v>2</v>
      </c>
      <c r="I13" s="79">
        <v>0</v>
      </c>
      <c r="J13" s="80">
        <v>1.4</v>
      </c>
      <c r="K13" s="81">
        <v>1.4</v>
      </c>
      <c r="L13" s="81">
        <v>0</v>
      </c>
      <c r="M13" s="81">
        <v>0</v>
      </c>
      <c r="N13" s="82">
        <v>1</v>
      </c>
      <c r="O13" s="82">
        <v>115</v>
      </c>
      <c r="P13" s="82">
        <v>115</v>
      </c>
      <c r="Q13" s="82">
        <v>17</v>
      </c>
      <c r="R13" s="82">
        <v>4</v>
      </c>
      <c r="S13" s="82">
        <v>2</v>
      </c>
      <c r="T13" s="81">
        <v>240</v>
      </c>
      <c r="U13" s="81">
        <v>30</v>
      </c>
      <c r="V13" s="82">
        <v>7908</v>
      </c>
      <c r="W13" s="82">
        <v>627</v>
      </c>
      <c r="X13" s="82">
        <v>0</v>
      </c>
      <c r="Y13" s="82">
        <v>54</v>
      </c>
      <c r="Z13" s="82">
        <v>122000</v>
      </c>
      <c r="AA13" s="82" t="s">
        <v>301</v>
      </c>
      <c r="AB13" s="82">
        <v>122000</v>
      </c>
      <c r="AC13" s="82" t="s">
        <v>301</v>
      </c>
      <c r="AD13" s="82" t="s">
        <v>301</v>
      </c>
      <c r="AE13" s="82" t="s">
        <v>301</v>
      </c>
      <c r="AF13" s="82">
        <v>122000</v>
      </c>
      <c r="AG13" s="82" t="s">
        <v>301</v>
      </c>
      <c r="AH13" s="82" t="s">
        <v>301</v>
      </c>
      <c r="AI13" s="82" t="s">
        <v>301</v>
      </c>
      <c r="AJ13" s="82" t="s">
        <v>301</v>
      </c>
      <c r="AK13" s="82">
        <v>5708</v>
      </c>
      <c r="AL13" s="82">
        <v>7531</v>
      </c>
      <c r="AM13" s="82">
        <v>6912</v>
      </c>
      <c r="AN13" s="82">
        <v>0</v>
      </c>
      <c r="AO13" s="82">
        <v>3</v>
      </c>
      <c r="AP13" s="82">
        <v>0</v>
      </c>
      <c r="AQ13" s="82">
        <v>0</v>
      </c>
      <c r="AR13" s="82">
        <v>465</v>
      </c>
      <c r="AS13" s="82">
        <v>151</v>
      </c>
      <c r="AT13" s="82">
        <v>79</v>
      </c>
      <c r="AU13" s="82">
        <v>65</v>
      </c>
      <c r="AV13" s="82">
        <v>106</v>
      </c>
      <c r="AW13" s="82">
        <v>1553</v>
      </c>
      <c r="AX13" s="82">
        <v>1408</v>
      </c>
      <c r="AY13" s="82">
        <v>0</v>
      </c>
      <c r="AZ13" s="82">
        <v>3</v>
      </c>
      <c r="BA13" s="82">
        <v>0</v>
      </c>
      <c r="BB13" s="82">
        <v>0</v>
      </c>
      <c r="BC13" s="82">
        <v>98</v>
      </c>
      <c r="BD13" s="82">
        <v>44</v>
      </c>
      <c r="BE13" s="82">
        <v>292</v>
      </c>
      <c r="BF13" s="82">
        <v>2</v>
      </c>
      <c r="BG13" s="82">
        <v>30</v>
      </c>
      <c r="BH13" s="82">
        <v>5249</v>
      </c>
      <c r="BI13" s="82">
        <v>21</v>
      </c>
      <c r="BJ13" s="82">
        <v>1</v>
      </c>
      <c r="BK13" s="82">
        <v>0</v>
      </c>
      <c r="BL13" s="82">
        <v>0</v>
      </c>
      <c r="BM13" s="82">
        <v>0</v>
      </c>
      <c r="BN13" s="82">
        <v>0</v>
      </c>
      <c r="BO13" s="82" t="s">
        <v>301</v>
      </c>
      <c r="BP13" s="82" t="s">
        <v>301</v>
      </c>
      <c r="BQ13" s="82">
        <v>0</v>
      </c>
      <c r="BR13" s="82">
        <v>200</v>
      </c>
      <c r="BS13" s="82" t="s">
        <v>301</v>
      </c>
      <c r="BT13" s="82" t="s">
        <v>301</v>
      </c>
      <c r="BU13" s="82" t="s">
        <v>301</v>
      </c>
    </row>
    <row r="14" spans="1:73" s="24" customFormat="1" ht="12.75" customHeight="1" x14ac:dyDescent="0.2">
      <c r="A14" s="51" t="s">
        <v>306</v>
      </c>
      <c r="B14" s="52" t="s">
        <v>173</v>
      </c>
      <c r="C14" s="53"/>
      <c r="D14" s="79">
        <v>2611</v>
      </c>
      <c r="E14" s="79" t="s">
        <v>301</v>
      </c>
      <c r="F14" s="79">
        <v>3</v>
      </c>
      <c r="G14" s="79">
        <v>0</v>
      </c>
      <c r="H14" s="79">
        <v>3</v>
      </c>
      <c r="I14" s="79">
        <v>0</v>
      </c>
      <c r="J14" s="80">
        <v>2.2000000000000002</v>
      </c>
      <c r="K14" s="81">
        <v>2.2000000000000002</v>
      </c>
      <c r="L14" s="81">
        <v>0</v>
      </c>
      <c r="M14" s="81">
        <v>0</v>
      </c>
      <c r="N14" s="82">
        <v>1</v>
      </c>
      <c r="O14" s="82">
        <v>385</v>
      </c>
      <c r="P14" s="82">
        <v>362</v>
      </c>
      <c r="Q14" s="82">
        <v>24</v>
      </c>
      <c r="R14" s="82">
        <v>4</v>
      </c>
      <c r="S14" s="82">
        <v>0</v>
      </c>
      <c r="T14" s="81">
        <v>230</v>
      </c>
      <c r="U14" s="81">
        <v>26</v>
      </c>
      <c r="V14" s="82">
        <v>16439</v>
      </c>
      <c r="W14" s="82">
        <v>899</v>
      </c>
      <c r="X14" s="82">
        <v>0</v>
      </c>
      <c r="Y14" s="82">
        <v>0</v>
      </c>
      <c r="Z14" s="82">
        <v>386078</v>
      </c>
      <c r="AA14" s="82">
        <v>172029</v>
      </c>
      <c r="AB14" s="82">
        <v>214049</v>
      </c>
      <c r="AC14" s="82">
        <v>36863</v>
      </c>
      <c r="AD14" s="82">
        <v>70712</v>
      </c>
      <c r="AE14" s="82">
        <v>11215</v>
      </c>
      <c r="AF14" s="82">
        <v>95259</v>
      </c>
      <c r="AG14" s="82" t="s">
        <v>301</v>
      </c>
      <c r="AH14" s="82" t="s">
        <v>301</v>
      </c>
      <c r="AI14" s="82" t="s">
        <v>301</v>
      </c>
      <c r="AJ14" s="82" t="s">
        <v>301</v>
      </c>
      <c r="AK14" s="82">
        <v>14704</v>
      </c>
      <c r="AL14" s="82">
        <v>17338</v>
      </c>
      <c r="AM14" s="82">
        <v>17127</v>
      </c>
      <c r="AN14" s="82">
        <v>0</v>
      </c>
      <c r="AO14" s="82">
        <v>0</v>
      </c>
      <c r="AP14" s="82">
        <v>0</v>
      </c>
      <c r="AQ14" s="82">
        <v>0</v>
      </c>
      <c r="AR14" s="82">
        <v>191</v>
      </c>
      <c r="AS14" s="82">
        <v>20</v>
      </c>
      <c r="AT14" s="82">
        <v>5</v>
      </c>
      <c r="AU14" s="82">
        <v>0</v>
      </c>
      <c r="AV14" s="82">
        <v>0</v>
      </c>
      <c r="AW14" s="82">
        <v>2036</v>
      </c>
      <c r="AX14" s="82">
        <v>1959</v>
      </c>
      <c r="AY14" s="82">
        <v>0</v>
      </c>
      <c r="AZ14" s="82">
        <v>0</v>
      </c>
      <c r="BA14" s="82">
        <v>0</v>
      </c>
      <c r="BB14" s="82">
        <v>0</v>
      </c>
      <c r="BC14" s="82">
        <v>74</v>
      </c>
      <c r="BD14" s="82">
        <v>3</v>
      </c>
      <c r="BE14" s="82">
        <v>79</v>
      </c>
      <c r="BF14" s="82">
        <v>0</v>
      </c>
      <c r="BG14" s="82">
        <v>4</v>
      </c>
      <c r="BH14" s="82">
        <v>20852</v>
      </c>
      <c r="BI14" s="82">
        <v>144</v>
      </c>
      <c r="BJ14" s="82">
        <v>0</v>
      </c>
      <c r="BK14" s="82">
        <v>0</v>
      </c>
      <c r="BL14" s="82">
        <v>0</v>
      </c>
      <c r="BM14" s="82">
        <v>0</v>
      </c>
      <c r="BN14" s="82">
        <v>0</v>
      </c>
      <c r="BO14" s="82">
        <v>0</v>
      </c>
      <c r="BP14" s="82">
        <v>0</v>
      </c>
      <c r="BQ14" s="82">
        <v>0</v>
      </c>
      <c r="BR14" s="82" t="s">
        <v>301</v>
      </c>
      <c r="BS14" s="82" t="s">
        <v>301</v>
      </c>
      <c r="BT14" s="82" t="s">
        <v>301</v>
      </c>
      <c r="BU14" s="82" t="s">
        <v>301</v>
      </c>
    </row>
    <row r="15" spans="1:73" s="24" customFormat="1" ht="12.75" customHeight="1" x14ac:dyDescent="0.2">
      <c r="A15" s="51" t="s">
        <v>307</v>
      </c>
      <c r="B15" s="52" t="s">
        <v>174</v>
      </c>
      <c r="C15" s="53"/>
      <c r="D15" s="79">
        <v>772</v>
      </c>
      <c r="E15" s="79" t="s">
        <v>301</v>
      </c>
      <c r="F15" s="79">
        <v>3</v>
      </c>
      <c r="G15" s="79">
        <v>0</v>
      </c>
      <c r="H15" s="79">
        <v>1</v>
      </c>
      <c r="I15" s="79">
        <v>2</v>
      </c>
      <c r="J15" s="80">
        <v>1.1000000000000001</v>
      </c>
      <c r="K15" s="81">
        <v>0.7</v>
      </c>
      <c r="L15" s="81">
        <v>0.4</v>
      </c>
      <c r="M15" s="81">
        <v>0</v>
      </c>
      <c r="N15" s="82">
        <v>1</v>
      </c>
      <c r="O15" s="82">
        <v>312</v>
      </c>
      <c r="P15" s="82">
        <v>253</v>
      </c>
      <c r="Q15" s="82">
        <v>27</v>
      </c>
      <c r="R15" s="82">
        <v>2</v>
      </c>
      <c r="S15" s="82">
        <v>0</v>
      </c>
      <c r="T15" s="81">
        <v>348</v>
      </c>
      <c r="U15" s="81">
        <v>35</v>
      </c>
      <c r="V15" s="82">
        <v>15554</v>
      </c>
      <c r="W15" s="82">
        <v>2639</v>
      </c>
      <c r="X15" s="82" t="s">
        <v>301</v>
      </c>
      <c r="Y15" s="82" t="s">
        <v>301</v>
      </c>
      <c r="Z15" s="82">
        <v>228103</v>
      </c>
      <c r="AA15" s="82">
        <v>88806</v>
      </c>
      <c r="AB15" s="82">
        <v>139297</v>
      </c>
      <c r="AC15" s="82">
        <v>44297</v>
      </c>
      <c r="AD15" s="82" t="s">
        <v>301</v>
      </c>
      <c r="AE15" s="82" t="s">
        <v>301</v>
      </c>
      <c r="AF15" s="82">
        <v>95000</v>
      </c>
      <c r="AG15" s="82" t="s">
        <v>301</v>
      </c>
      <c r="AH15" s="82" t="s">
        <v>301</v>
      </c>
      <c r="AI15" s="82" t="s">
        <v>301</v>
      </c>
      <c r="AJ15" s="82" t="s">
        <v>301</v>
      </c>
      <c r="AK15" s="82" t="s">
        <v>301</v>
      </c>
      <c r="AL15" s="82">
        <v>18193</v>
      </c>
      <c r="AM15" s="82">
        <v>16701</v>
      </c>
      <c r="AN15" s="82" t="s">
        <v>301</v>
      </c>
      <c r="AO15" s="82" t="s">
        <v>301</v>
      </c>
      <c r="AP15" s="82" t="s">
        <v>301</v>
      </c>
      <c r="AQ15" s="82" t="s">
        <v>301</v>
      </c>
      <c r="AR15" s="82">
        <v>1483</v>
      </c>
      <c r="AS15" s="82">
        <v>9</v>
      </c>
      <c r="AT15" s="82" t="s">
        <v>301</v>
      </c>
      <c r="AU15" s="82" t="s">
        <v>301</v>
      </c>
      <c r="AV15" s="82" t="s">
        <v>301</v>
      </c>
      <c r="AW15" s="82">
        <v>3937</v>
      </c>
      <c r="AX15" s="82">
        <v>3464</v>
      </c>
      <c r="AY15" s="82" t="s">
        <v>301</v>
      </c>
      <c r="AZ15" s="82" t="s">
        <v>301</v>
      </c>
      <c r="BA15" s="82" t="s">
        <v>301</v>
      </c>
      <c r="BB15" s="82" t="s">
        <v>301</v>
      </c>
      <c r="BC15" s="82">
        <v>469</v>
      </c>
      <c r="BD15" s="82">
        <v>4</v>
      </c>
      <c r="BE15" s="82">
        <v>1</v>
      </c>
      <c r="BF15" s="82" t="s">
        <v>301</v>
      </c>
      <c r="BG15" s="82">
        <v>6</v>
      </c>
      <c r="BH15" s="82">
        <v>21079</v>
      </c>
      <c r="BI15" s="82">
        <v>22</v>
      </c>
      <c r="BJ15" s="82" t="s">
        <v>301</v>
      </c>
      <c r="BK15" s="82" t="s">
        <v>301</v>
      </c>
      <c r="BL15" s="82">
        <v>0</v>
      </c>
      <c r="BM15" s="82" t="s">
        <v>301</v>
      </c>
      <c r="BN15" s="82" t="s">
        <v>301</v>
      </c>
      <c r="BO15" s="82" t="s">
        <v>301</v>
      </c>
      <c r="BP15" s="82" t="s">
        <v>301</v>
      </c>
      <c r="BQ15" s="82" t="s">
        <v>301</v>
      </c>
      <c r="BR15" s="82" t="s">
        <v>301</v>
      </c>
      <c r="BS15" s="82" t="s">
        <v>301</v>
      </c>
      <c r="BT15" s="82" t="s">
        <v>301</v>
      </c>
      <c r="BU15" s="82" t="s">
        <v>301</v>
      </c>
    </row>
    <row r="16" spans="1:73" s="24" customFormat="1" ht="12.75" customHeight="1" x14ac:dyDescent="0.2">
      <c r="A16" s="51" t="s">
        <v>308</v>
      </c>
      <c r="B16" s="52" t="s">
        <v>175</v>
      </c>
      <c r="C16" s="53"/>
      <c r="D16" s="79" t="s">
        <v>301</v>
      </c>
      <c r="E16" s="79" t="s">
        <v>301</v>
      </c>
      <c r="F16" s="79">
        <v>5</v>
      </c>
      <c r="G16" s="79">
        <v>0</v>
      </c>
      <c r="H16" s="79">
        <v>3</v>
      </c>
      <c r="I16" s="79">
        <v>2</v>
      </c>
      <c r="J16" s="80">
        <v>3.2</v>
      </c>
      <c r="K16" s="81">
        <v>3.15</v>
      </c>
      <c r="L16" s="81">
        <v>0</v>
      </c>
      <c r="M16" s="81">
        <v>0</v>
      </c>
      <c r="N16" s="82">
        <v>1</v>
      </c>
      <c r="O16" s="82">
        <v>680</v>
      </c>
      <c r="P16" s="82">
        <v>500</v>
      </c>
      <c r="Q16" s="82">
        <v>24</v>
      </c>
      <c r="R16" s="82">
        <v>10</v>
      </c>
      <c r="S16" s="82">
        <v>4</v>
      </c>
      <c r="T16" s="81">
        <v>220</v>
      </c>
      <c r="U16" s="81">
        <v>40</v>
      </c>
      <c r="V16" s="82">
        <v>30000</v>
      </c>
      <c r="W16" s="82">
        <v>5000</v>
      </c>
      <c r="X16" s="82">
        <v>0</v>
      </c>
      <c r="Y16" s="82">
        <v>25000</v>
      </c>
      <c r="Z16" s="82">
        <v>323000</v>
      </c>
      <c r="AA16" s="82">
        <v>274000</v>
      </c>
      <c r="AB16" s="82">
        <v>49000</v>
      </c>
      <c r="AC16" s="82">
        <v>5000</v>
      </c>
      <c r="AD16" s="82">
        <v>1000</v>
      </c>
      <c r="AE16" s="82">
        <v>3000</v>
      </c>
      <c r="AF16" s="82">
        <v>40000</v>
      </c>
      <c r="AG16" s="82">
        <v>3000</v>
      </c>
      <c r="AH16" s="82">
        <v>300000</v>
      </c>
      <c r="AI16" s="82">
        <v>0</v>
      </c>
      <c r="AJ16" s="82">
        <v>15000</v>
      </c>
      <c r="AK16" s="82">
        <v>8000</v>
      </c>
      <c r="AL16" s="82">
        <v>56600</v>
      </c>
      <c r="AM16" s="82">
        <v>50000</v>
      </c>
      <c r="AN16" s="82">
        <v>1000</v>
      </c>
      <c r="AO16" s="82">
        <v>0</v>
      </c>
      <c r="AP16" s="82">
        <v>100</v>
      </c>
      <c r="AQ16" s="82">
        <v>500</v>
      </c>
      <c r="AR16" s="82">
        <v>5000</v>
      </c>
      <c r="AS16" s="82">
        <v>0</v>
      </c>
      <c r="AT16" s="82">
        <v>10</v>
      </c>
      <c r="AU16" s="82">
        <v>100</v>
      </c>
      <c r="AV16" s="82">
        <v>60</v>
      </c>
      <c r="AW16" s="82">
        <v>2500</v>
      </c>
      <c r="AX16" s="82">
        <v>2000</v>
      </c>
      <c r="AY16" s="82">
        <v>0</v>
      </c>
      <c r="AZ16" s="82">
        <v>0</v>
      </c>
      <c r="BA16" s="82">
        <v>0</v>
      </c>
      <c r="BB16" s="82">
        <v>0</v>
      </c>
      <c r="BC16" s="82">
        <v>500</v>
      </c>
      <c r="BD16" s="82">
        <v>0</v>
      </c>
      <c r="BE16" s="82">
        <v>100</v>
      </c>
      <c r="BF16" s="82">
        <v>10</v>
      </c>
      <c r="BG16" s="82">
        <v>10</v>
      </c>
      <c r="BH16" s="82">
        <v>18000</v>
      </c>
      <c r="BI16" s="82">
        <v>20</v>
      </c>
      <c r="BJ16" s="82">
        <v>100</v>
      </c>
      <c r="BK16" s="82">
        <v>5</v>
      </c>
      <c r="BL16" s="82">
        <v>50</v>
      </c>
      <c r="BM16" s="82">
        <v>50</v>
      </c>
      <c r="BN16" s="82">
        <v>0</v>
      </c>
      <c r="BO16" s="82">
        <v>0</v>
      </c>
      <c r="BP16" s="82">
        <v>0</v>
      </c>
      <c r="BQ16" s="82">
        <v>10</v>
      </c>
      <c r="BR16" s="82">
        <v>300</v>
      </c>
      <c r="BS16" s="82" t="s">
        <v>301</v>
      </c>
      <c r="BT16" s="82" t="s">
        <v>301</v>
      </c>
      <c r="BU16" s="82" t="s">
        <v>301</v>
      </c>
    </row>
    <row r="17" spans="1:73" s="24" customFormat="1" ht="12.75" customHeight="1" x14ac:dyDescent="0.2">
      <c r="A17" s="51" t="s">
        <v>309</v>
      </c>
      <c r="B17" s="52" t="s">
        <v>176</v>
      </c>
      <c r="C17" s="53"/>
      <c r="D17" s="38">
        <v>361</v>
      </c>
      <c r="E17" s="38" t="s">
        <v>301</v>
      </c>
      <c r="F17" s="38">
        <v>2</v>
      </c>
      <c r="G17" s="38">
        <v>1</v>
      </c>
      <c r="H17" s="38">
        <v>0</v>
      </c>
      <c r="I17" s="38">
        <v>1</v>
      </c>
      <c r="J17" s="39">
        <v>1.3</v>
      </c>
      <c r="K17" s="40">
        <v>1.3</v>
      </c>
      <c r="L17" s="40">
        <v>0</v>
      </c>
      <c r="M17" s="40">
        <v>0</v>
      </c>
      <c r="N17" s="41">
        <v>1</v>
      </c>
      <c r="O17" s="41">
        <v>104</v>
      </c>
      <c r="P17" s="41">
        <v>39</v>
      </c>
      <c r="Q17" s="41">
        <v>7</v>
      </c>
      <c r="R17" s="41">
        <v>1</v>
      </c>
      <c r="S17" s="41">
        <v>0</v>
      </c>
      <c r="T17" s="40">
        <v>200</v>
      </c>
      <c r="U17" s="40">
        <v>42</v>
      </c>
      <c r="V17" s="41">
        <v>8058</v>
      </c>
      <c r="W17" s="41" t="s">
        <v>301</v>
      </c>
      <c r="X17" s="41" t="s">
        <v>301</v>
      </c>
      <c r="Y17" s="41">
        <v>0</v>
      </c>
      <c r="Z17" s="41">
        <v>0</v>
      </c>
      <c r="AA17" s="41" t="s">
        <v>301</v>
      </c>
      <c r="AB17" s="41">
        <v>0</v>
      </c>
      <c r="AC17" s="41" t="s">
        <v>301</v>
      </c>
      <c r="AD17" s="41" t="s">
        <v>301</v>
      </c>
      <c r="AE17" s="41" t="s">
        <v>301</v>
      </c>
      <c r="AF17" s="41" t="s">
        <v>301</v>
      </c>
      <c r="AG17" s="41" t="s">
        <v>301</v>
      </c>
      <c r="AH17" s="41" t="s">
        <v>301</v>
      </c>
      <c r="AI17" s="41" t="s">
        <v>301</v>
      </c>
      <c r="AJ17" s="41" t="s">
        <v>301</v>
      </c>
      <c r="AK17" s="41" t="s">
        <v>301</v>
      </c>
      <c r="AL17" s="41">
        <v>8058</v>
      </c>
      <c r="AM17" s="41">
        <v>7880</v>
      </c>
      <c r="AN17" s="41" t="s">
        <v>301</v>
      </c>
      <c r="AO17" s="41" t="s">
        <v>301</v>
      </c>
      <c r="AP17" s="41" t="s">
        <v>301</v>
      </c>
      <c r="AQ17" s="41" t="s">
        <v>301</v>
      </c>
      <c r="AR17" s="41">
        <v>178</v>
      </c>
      <c r="AS17" s="41" t="s">
        <v>301</v>
      </c>
      <c r="AT17" s="41" t="s">
        <v>301</v>
      </c>
      <c r="AU17" s="41" t="s">
        <v>301</v>
      </c>
      <c r="AV17" s="41" t="s">
        <v>301</v>
      </c>
      <c r="AW17" s="41">
        <v>0</v>
      </c>
      <c r="AX17" s="41" t="s">
        <v>301</v>
      </c>
      <c r="AY17" s="41" t="s">
        <v>301</v>
      </c>
      <c r="AZ17" s="41" t="s">
        <v>301</v>
      </c>
      <c r="BA17" s="41" t="s">
        <v>301</v>
      </c>
      <c r="BB17" s="41" t="s">
        <v>301</v>
      </c>
      <c r="BC17" s="41" t="s">
        <v>301</v>
      </c>
      <c r="BD17" s="41" t="s">
        <v>301</v>
      </c>
      <c r="BE17" s="41">
        <v>1064</v>
      </c>
      <c r="BF17" s="41">
        <v>0</v>
      </c>
      <c r="BG17" s="41">
        <v>7</v>
      </c>
      <c r="BH17" s="41">
        <v>3231</v>
      </c>
      <c r="BI17" s="41" t="s">
        <v>301</v>
      </c>
      <c r="BJ17" s="41">
        <v>1529</v>
      </c>
      <c r="BK17" s="41" t="s">
        <v>301</v>
      </c>
      <c r="BL17" s="41">
        <v>0</v>
      </c>
      <c r="BM17" s="41" t="s">
        <v>301</v>
      </c>
      <c r="BN17" s="41" t="s">
        <v>301</v>
      </c>
      <c r="BO17" s="41" t="s">
        <v>301</v>
      </c>
      <c r="BP17" s="41" t="s">
        <v>301</v>
      </c>
      <c r="BQ17" s="41" t="s">
        <v>301</v>
      </c>
      <c r="BR17" s="41" t="s">
        <v>301</v>
      </c>
      <c r="BS17" s="41" t="s">
        <v>301</v>
      </c>
      <c r="BT17" s="41" t="s">
        <v>301</v>
      </c>
      <c r="BU17" s="41" t="s">
        <v>301</v>
      </c>
    </row>
    <row r="18" spans="1:73" s="24" customFormat="1" ht="12.75" customHeight="1" x14ac:dyDescent="0.2">
      <c r="A18" s="42" t="s">
        <v>310</v>
      </c>
      <c r="B18" s="76" t="s">
        <v>234</v>
      </c>
      <c r="C18" s="43"/>
      <c r="D18" s="44">
        <v>1559</v>
      </c>
      <c r="E18" s="44" t="s">
        <v>301</v>
      </c>
      <c r="F18" s="44">
        <v>4</v>
      </c>
      <c r="G18" s="44">
        <v>3</v>
      </c>
      <c r="H18" s="44">
        <v>1</v>
      </c>
      <c r="I18" s="44">
        <v>0</v>
      </c>
      <c r="J18" s="45">
        <v>3</v>
      </c>
      <c r="K18" s="46">
        <v>3</v>
      </c>
      <c r="L18" s="46">
        <v>0</v>
      </c>
      <c r="M18" s="46">
        <v>0</v>
      </c>
      <c r="N18" s="47">
        <v>1</v>
      </c>
      <c r="O18" s="47">
        <v>600</v>
      </c>
      <c r="P18" s="47">
        <v>350</v>
      </c>
      <c r="Q18" s="47">
        <v>15</v>
      </c>
      <c r="R18" s="47">
        <v>3</v>
      </c>
      <c r="S18" s="47">
        <v>3</v>
      </c>
      <c r="T18" s="46">
        <v>250</v>
      </c>
      <c r="U18" s="46">
        <v>40</v>
      </c>
      <c r="V18" s="47">
        <v>11654</v>
      </c>
      <c r="W18" s="47">
        <v>157</v>
      </c>
      <c r="X18" s="47">
        <v>0</v>
      </c>
      <c r="Y18" s="47">
        <v>22176</v>
      </c>
      <c r="Z18" s="47">
        <v>403000</v>
      </c>
      <c r="AA18" s="47">
        <v>300000</v>
      </c>
      <c r="AB18" s="47">
        <v>103000</v>
      </c>
      <c r="AC18" s="47" t="s">
        <v>301</v>
      </c>
      <c r="AD18" s="47" t="s">
        <v>301</v>
      </c>
      <c r="AE18" s="47" t="s">
        <v>301</v>
      </c>
      <c r="AF18" s="47">
        <v>103000</v>
      </c>
      <c r="AG18" s="47">
        <v>10000</v>
      </c>
      <c r="AH18" s="47">
        <v>403000</v>
      </c>
      <c r="AI18" s="47">
        <v>0</v>
      </c>
      <c r="AJ18" s="47">
        <v>0</v>
      </c>
      <c r="AK18" s="47">
        <v>20000</v>
      </c>
      <c r="AL18" s="47">
        <v>40006</v>
      </c>
      <c r="AM18" s="47">
        <v>36534</v>
      </c>
      <c r="AN18" s="47">
        <v>0</v>
      </c>
      <c r="AO18" s="47">
        <v>0</v>
      </c>
      <c r="AP18" s="47">
        <v>0</v>
      </c>
      <c r="AQ18" s="47">
        <v>1200</v>
      </c>
      <c r="AR18" s="47">
        <v>2133</v>
      </c>
      <c r="AS18" s="47">
        <v>139</v>
      </c>
      <c r="AT18" s="47">
        <v>20</v>
      </c>
      <c r="AU18" s="47">
        <v>0</v>
      </c>
      <c r="AV18" s="47">
        <v>1</v>
      </c>
      <c r="AW18" s="47">
        <v>2108</v>
      </c>
      <c r="AX18" s="47">
        <v>1979</v>
      </c>
      <c r="AY18" s="47">
        <v>0</v>
      </c>
      <c r="AZ18" s="47">
        <v>0</v>
      </c>
      <c r="BA18" s="47">
        <v>0</v>
      </c>
      <c r="BB18" s="47">
        <v>1</v>
      </c>
      <c r="BC18" s="47">
        <v>108</v>
      </c>
      <c r="BD18" s="47">
        <v>20</v>
      </c>
      <c r="BE18" s="47">
        <v>1</v>
      </c>
      <c r="BF18" s="47">
        <v>1</v>
      </c>
      <c r="BG18" s="47">
        <v>54</v>
      </c>
      <c r="BH18" s="47">
        <v>12787</v>
      </c>
      <c r="BI18" s="47">
        <v>96</v>
      </c>
      <c r="BJ18" s="47">
        <v>45</v>
      </c>
      <c r="BK18" s="47">
        <v>942</v>
      </c>
      <c r="BL18" s="47">
        <v>0</v>
      </c>
      <c r="BM18" s="47">
        <v>0</v>
      </c>
      <c r="BN18" s="47">
        <v>0</v>
      </c>
      <c r="BO18" s="47">
        <v>0</v>
      </c>
      <c r="BP18" s="47">
        <v>0</v>
      </c>
      <c r="BQ18" s="47">
        <v>612</v>
      </c>
      <c r="BR18" s="47">
        <v>52</v>
      </c>
      <c r="BS18" s="47" t="s">
        <v>301</v>
      </c>
      <c r="BT18" s="47" t="s">
        <v>301</v>
      </c>
      <c r="BU18" s="47" t="s">
        <v>301</v>
      </c>
    </row>
    <row r="19" spans="1:73" s="24" customFormat="1" ht="12.75" customHeight="1" x14ac:dyDescent="0.2">
      <c r="A19" s="14"/>
      <c r="B19" s="62" t="s">
        <v>154</v>
      </c>
      <c r="C19" s="59"/>
      <c r="D19" s="63">
        <f>SUM(D9:D18)</f>
        <v>10014</v>
      </c>
      <c r="E19" s="63">
        <f t="shared" ref="E19:BP19" si="3">SUM(E9:E18)</f>
        <v>3448</v>
      </c>
      <c r="F19" s="63">
        <f t="shared" si="3"/>
        <v>29</v>
      </c>
      <c r="G19" s="63">
        <f t="shared" si="3"/>
        <v>4</v>
      </c>
      <c r="H19" s="63">
        <f t="shared" si="3"/>
        <v>18</v>
      </c>
      <c r="I19" s="63">
        <f t="shared" si="3"/>
        <v>7</v>
      </c>
      <c r="J19" s="64">
        <f t="shared" si="3"/>
        <v>18.100000000000001</v>
      </c>
      <c r="K19" s="64">
        <f t="shared" si="3"/>
        <v>17.649999999999999</v>
      </c>
      <c r="L19" s="64">
        <f t="shared" si="3"/>
        <v>0.4</v>
      </c>
      <c r="M19" s="64">
        <f t="shared" si="3"/>
        <v>0</v>
      </c>
      <c r="N19" s="63">
        <f t="shared" si="3"/>
        <v>10</v>
      </c>
      <c r="O19" s="63">
        <f t="shared" si="3"/>
        <v>3173</v>
      </c>
      <c r="P19" s="63">
        <f t="shared" si="3"/>
        <v>2440</v>
      </c>
      <c r="Q19" s="63">
        <f t="shared" si="3"/>
        <v>198</v>
      </c>
      <c r="R19" s="63">
        <f t="shared" si="3"/>
        <v>52</v>
      </c>
      <c r="S19" s="63">
        <f t="shared" si="3"/>
        <v>9</v>
      </c>
      <c r="T19" s="64">
        <f t="shared" si="3"/>
        <v>2407</v>
      </c>
      <c r="U19" s="64">
        <f t="shared" si="3"/>
        <v>355</v>
      </c>
      <c r="V19" s="63">
        <f t="shared" si="3"/>
        <v>128524</v>
      </c>
      <c r="W19" s="63">
        <f t="shared" si="3"/>
        <v>10192</v>
      </c>
      <c r="X19" s="63">
        <f t="shared" si="3"/>
        <v>0</v>
      </c>
      <c r="Y19" s="63">
        <f t="shared" si="3"/>
        <v>47230</v>
      </c>
      <c r="Z19" s="63">
        <f t="shared" si="3"/>
        <v>2121568</v>
      </c>
      <c r="AA19" s="63">
        <f t="shared" si="3"/>
        <v>1115163</v>
      </c>
      <c r="AB19" s="63">
        <f t="shared" si="3"/>
        <v>1006405</v>
      </c>
      <c r="AC19" s="63">
        <f t="shared" si="3"/>
        <v>87443</v>
      </c>
      <c r="AD19" s="63">
        <f t="shared" si="3"/>
        <v>101212</v>
      </c>
      <c r="AE19" s="63">
        <f t="shared" si="3"/>
        <v>30840</v>
      </c>
      <c r="AF19" s="63">
        <f t="shared" si="3"/>
        <v>786910</v>
      </c>
      <c r="AG19" s="63">
        <f t="shared" si="3"/>
        <v>54284</v>
      </c>
      <c r="AH19" s="63">
        <f t="shared" si="3"/>
        <v>913000</v>
      </c>
      <c r="AI19" s="63">
        <f t="shared" si="3"/>
        <v>0</v>
      </c>
      <c r="AJ19" s="63">
        <f t="shared" si="3"/>
        <v>48033</v>
      </c>
      <c r="AK19" s="63">
        <f t="shared" si="3"/>
        <v>50050</v>
      </c>
      <c r="AL19" s="63">
        <f t="shared" si="3"/>
        <v>187169</v>
      </c>
      <c r="AM19" s="63">
        <f t="shared" si="3"/>
        <v>174127</v>
      </c>
      <c r="AN19" s="63">
        <f t="shared" si="3"/>
        <v>1000</v>
      </c>
      <c r="AO19" s="63">
        <f t="shared" si="3"/>
        <v>20</v>
      </c>
      <c r="AP19" s="63">
        <f t="shared" si="3"/>
        <v>100</v>
      </c>
      <c r="AQ19" s="63">
        <f t="shared" si="3"/>
        <v>1700</v>
      </c>
      <c r="AR19" s="63">
        <f t="shared" si="3"/>
        <v>9894</v>
      </c>
      <c r="AS19" s="63">
        <f t="shared" si="3"/>
        <v>328</v>
      </c>
      <c r="AT19" s="63">
        <f t="shared" si="3"/>
        <v>8115</v>
      </c>
      <c r="AU19" s="63">
        <f t="shared" si="3"/>
        <v>205</v>
      </c>
      <c r="AV19" s="63">
        <f t="shared" si="3"/>
        <v>230</v>
      </c>
      <c r="AW19" s="63">
        <f t="shared" si="3"/>
        <v>18975</v>
      </c>
      <c r="AX19" s="63">
        <f t="shared" si="3"/>
        <v>17609</v>
      </c>
      <c r="AY19" s="63">
        <f t="shared" si="3"/>
        <v>0</v>
      </c>
      <c r="AZ19" s="63">
        <f t="shared" si="3"/>
        <v>5</v>
      </c>
      <c r="BA19" s="63">
        <f t="shared" si="3"/>
        <v>0</v>
      </c>
      <c r="BB19" s="63">
        <f t="shared" si="3"/>
        <v>1</v>
      </c>
      <c r="BC19" s="63">
        <f t="shared" si="3"/>
        <v>1283</v>
      </c>
      <c r="BD19" s="63">
        <f t="shared" si="3"/>
        <v>77</v>
      </c>
      <c r="BE19" s="63">
        <f t="shared" si="3"/>
        <v>2473</v>
      </c>
      <c r="BF19" s="63">
        <f t="shared" si="3"/>
        <v>14</v>
      </c>
      <c r="BG19" s="63">
        <f t="shared" si="3"/>
        <v>161</v>
      </c>
      <c r="BH19" s="63">
        <f t="shared" si="3"/>
        <v>104188</v>
      </c>
      <c r="BI19" s="63">
        <f t="shared" si="3"/>
        <v>5324</v>
      </c>
      <c r="BJ19" s="63">
        <f t="shared" si="3"/>
        <v>5697</v>
      </c>
      <c r="BK19" s="63">
        <f t="shared" si="3"/>
        <v>976</v>
      </c>
      <c r="BL19" s="63">
        <f t="shared" si="3"/>
        <v>50</v>
      </c>
      <c r="BM19" s="63">
        <f t="shared" si="3"/>
        <v>50</v>
      </c>
      <c r="BN19" s="63">
        <f t="shared" si="3"/>
        <v>0</v>
      </c>
      <c r="BO19" s="63">
        <f t="shared" si="3"/>
        <v>0</v>
      </c>
      <c r="BP19" s="63">
        <f t="shared" si="3"/>
        <v>0</v>
      </c>
      <c r="BQ19" s="63">
        <f>SUM(BQ9:BQ18)</f>
        <v>622</v>
      </c>
      <c r="BR19" s="63">
        <f>SUM(BR9:BR18)</f>
        <v>2567</v>
      </c>
      <c r="BS19" s="63">
        <f>SUM(BS9:BS18)</f>
        <v>1911</v>
      </c>
      <c r="BT19" s="63">
        <f>SUM(BT9:BT18)</f>
        <v>10000</v>
      </c>
      <c r="BU19" s="63">
        <f>SUM(BU9:BU18)</f>
        <v>10000</v>
      </c>
    </row>
    <row r="20" spans="1:73" s="24" customFormat="1" ht="12.75" customHeight="1" x14ac:dyDescent="0.2">
      <c r="A20" s="60"/>
      <c r="B20" s="25" t="s">
        <v>150</v>
      </c>
      <c r="C20" s="65">
        <v>10</v>
      </c>
      <c r="D20" s="65">
        <v>10</v>
      </c>
      <c r="E20" s="65">
        <v>10</v>
      </c>
      <c r="F20" s="65">
        <v>10</v>
      </c>
      <c r="G20" s="65">
        <v>10</v>
      </c>
      <c r="H20" s="65">
        <v>10</v>
      </c>
      <c r="I20" s="65">
        <v>10</v>
      </c>
      <c r="J20" s="65">
        <v>10</v>
      </c>
      <c r="K20" s="65">
        <v>10</v>
      </c>
      <c r="L20" s="65">
        <v>10</v>
      </c>
      <c r="M20" s="65">
        <v>10</v>
      </c>
      <c r="N20" s="65">
        <v>10</v>
      </c>
      <c r="O20" s="65">
        <v>10</v>
      </c>
      <c r="P20" s="65">
        <v>10</v>
      </c>
      <c r="Q20" s="65">
        <v>10</v>
      </c>
      <c r="R20" s="65">
        <v>10</v>
      </c>
      <c r="S20" s="65">
        <v>10</v>
      </c>
      <c r="T20" s="65">
        <v>10</v>
      </c>
      <c r="U20" s="65">
        <v>10</v>
      </c>
      <c r="V20" s="65">
        <v>10</v>
      </c>
      <c r="W20" s="65">
        <v>10</v>
      </c>
      <c r="X20" s="65">
        <v>10</v>
      </c>
      <c r="Y20" s="65">
        <v>10</v>
      </c>
      <c r="Z20" s="65">
        <v>10</v>
      </c>
      <c r="AA20" s="65">
        <v>10</v>
      </c>
      <c r="AB20" s="65">
        <v>10</v>
      </c>
      <c r="AC20" s="65">
        <v>10</v>
      </c>
      <c r="AD20" s="65">
        <v>10</v>
      </c>
      <c r="AE20" s="65">
        <v>10</v>
      </c>
      <c r="AF20" s="65">
        <v>10</v>
      </c>
      <c r="AG20" s="65">
        <v>10</v>
      </c>
      <c r="AH20" s="65">
        <v>10</v>
      </c>
      <c r="AI20" s="65">
        <v>10</v>
      </c>
      <c r="AJ20" s="65">
        <v>10</v>
      </c>
      <c r="AK20" s="65">
        <v>10</v>
      </c>
      <c r="AL20" s="65">
        <v>10</v>
      </c>
      <c r="AM20" s="65">
        <v>10</v>
      </c>
      <c r="AN20" s="65">
        <v>10</v>
      </c>
      <c r="AO20" s="65">
        <v>10</v>
      </c>
      <c r="AP20" s="65">
        <v>10</v>
      </c>
      <c r="AQ20" s="65">
        <v>10</v>
      </c>
      <c r="AR20" s="65">
        <v>10</v>
      </c>
      <c r="AS20" s="65">
        <v>10</v>
      </c>
      <c r="AT20" s="65">
        <v>10</v>
      </c>
      <c r="AU20" s="65">
        <v>10</v>
      </c>
      <c r="AV20" s="65">
        <v>10</v>
      </c>
      <c r="AW20" s="65">
        <v>10</v>
      </c>
      <c r="AX20" s="65">
        <v>10</v>
      </c>
      <c r="AY20" s="65">
        <v>10</v>
      </c>
      <c r="AZ20" s="65">
        <v>10</v>
      </c>
      <c r="BA20" s="65">
        <v>10</v>
      </c>
      <c r="BB20" s="65">
        <v>10</v>
      </c>
      <c r="BC20" s="65">
        <v>10</v>
      </c>
      <c r="BD20" s="65">
        <v>10</v>
      </c>
      <c r="BE20" s="65">
        <v>10</v>
      </c>
      <c r="BF20" s="65">
        <v>10</v>
      </c>
      <c r="BG20" s="65">
        <v>10</v>
      </c>
      <c r="BH20" s="65">
        <v>10</v>
      </c>
      <c r="BI20" s="65">
        <v>10</v>
      </c>
      <c r="BJ20" s="65">
        <v>10</v>
      </c>
      <c r="BK20" s="65">
        <v>10</v>
      </c>
      <c r="BL20" s="65">
        <v>10</v>
      </c>
      <c r="BM20" s="65">
        <v>10</v>
      </c>
      <c r="BN20" s="65">
        <v>10</v>
      </c>
      <c r="BO20" s="65">
        <v>10</v>
      </c>
      <c r="BP20" s="65">
        <v>10</v>
      </c>
      <c r="BQ20" s="65">
        <v>10</v>
      </c>
      <c r="BR20" s="65">
        <v>10</v>
      </c>
      <c r="BS20" s="65">
        <v>10</v>
      </c>
      <c r="BT20" s="65">
        <v>10</v>
      </c>
      <c r="BU20" s="65">
        <v>10</v>
      </c>
    </row>
    <row r="21" spans="1:73" s="24" customFormat="1" ht="12.75" customHeight="1" x14ac:dyDescent="0.2">
      <c r="A21" s="60"/>
      <c r="B21" s="25" t="s">
        <v>151</v>
      </c>
      <c r="C21" s="65">
        <v>10</v>
      </c>
      <c r="D21" s="65">
        <f>COUNT(D9:D18)</f>
        <v>9</v>
      </c>
      <c r="E21" s="65">
        <f>COUNT(E9:E18)</f>
        <v>1</v>
      </c>
      <c r="F21" s="65">
        <f t="shared" ref="F21:BP21" si="4">COUNT(F9:F18)</f>
        <v>10</v>
      </c>
      <c r="G21" s="65">
        <f t="shared" si="4"/>
        <v>10</v>
      </c>
      <c r="H21" s="65">
        <f t="shared" si="4"/>
        <v>10</v>
      </c>
      <c r="I21" s="65">
        <f t="shared" si="4"/>
        <v>10</v>
      </c>
      <c r="J21" s="65">
        <f t="shared" si="4"/>
        <v>10</v>
      </c>
      <c r="K21" s="65">
        <f t="shared" si="4"/>
        <v>10</v>
      </c>
      <c r="L21" s="65">
        <f t="shared" si="4"/>
        <v>10</v>
      </c>
      <c r="M21" s="65">
        <f t="shared" si="4"/>
        <v>10</v>
      </c>
      <c r="N21" s="65">
        <f t="shared" si="4"/>
        <v>10</v>
      </c>
      <c r="O21" s="65">
        <f t="shared" si="4"/>
        <v>10</v>
      </c>
      <c r="P21" s="65">
        <f t="shared" si="4"/>
        <v>10</v>
      </c>
      <c r="Q21" s="65">
        <f t="shared" si="4"/>
        <v>10</v>
      </c>
      <c r="R21" s="65">
        <f t="shared" si="4"/>
        <v>10</v>
      </c>
      <c r="S21" s="65">
        <f t="shared" si="4"/>
        <v>9</v>
      </c>
      <c r="T21" s="65">
        <f t="shared" si="4"/>
        <v>10</v>
      </c>
      <c r="U21" s="65">
        <f t="shared" si="4"/>
        <v>10</v>
      </c>
      <c r="V21" s="65">
        <f t="shared" si="4"/>
        <v>10</v>
      </c>
      <c r="W21" s="65">
        <f t="shared" si="4"/>
        <v>9</v>
      </c>
      <c r="X21" s="65">
        <f t="shared" si="4"/>
        <v>7</v>
      </c>
      <c r="Y21" s="65">
        <f t="shared" si="4"/>
        <v>8</v>
      </c>
      <c r="Z21" s="65">
        <f t="shared" si="4"/>
        <v>10</v>
      </c>
      <c r="AA21" s="65">
        <f t="shared" si="4"/>
        <v>7</v>
      </c>
      <c r="AB21" s="65">
        <f t="shared" si="4"/>
        <v>10</v>
      </c>
      <c r="AC21" s="65">
        <f t="shared" si="4"/>
        <v>6</v>
      </c>
      <c r="AD21" s="65">
        <f t="shared" si="4"/>
        <v>5</v>
      </c>
      <c r="AE21" s="65">
        <f t="shared" si="4"/>
        <v>5</v>
      </c>
      <c r="AF21" s="65">
        <f t="shared" si="4"/>
        <v>9</v>
      </c>
      <c r="AG21" s="65">
        <f t="shared" si="4"/>
        <v>6</v>
      </c>
      <c r="AH21" s="65">
        <f t="shared" si="4"/>
        <v>4</v>
      </c>
      <c r="AI21" s="65">
        <f t="shared" si="4"/>
        <v>5</v>
      </c>
      <c r="AJ21" s="65">
        <f t="shared" si="4"/>
        <v>5</v>
      </c>
      <c r="AK21" s="65">
        <f t="shared" si="4"/>
        <v>5</v>
      </c>
      <c r="AL21" s="65">
        <f t="shared" si="4"/>
        <v>10</v>
      </c>
      <c r="AM21" s="65">
        <f t="shared" si="4"/>
        <v>10</v>
      </c>
      <c r="AN21" s="65">
        <f t="shared" si="4"/>
        <v>7</v>
      </c>
      <c r="AO21" s="65">
        <f t="shared" si="4"/>
        <v>7</v>
      </c>
      <c r="AP21" s="65">
        <f t="shared" si="4"/>
        <v>7</v>
      </c>
      <c r="AQ21" s="65">
        <f t="shared" si="4"/>
        <v>7</v>
      </c>
      <c r="AR21" s="65">
        <f t="shared" si="4"/>
        <v>10</v>
      </c>
      <c r="AS21" s="65">
        <f t="shared" si="4"/>
        <v>9</v>
      </c>
      <c r="AT21" s="65">
        <f t="shared" si="4"/>
        <v>8</v>
      </c>
      <c r="AU21" s="65">
        <f t="shared" si="4"/>
        <v>6</v>
      </c>
      <c r="AV21" s="65">
        <f t="shared" si="4"/>
        <v>8</v>
      </c>
      <c r="AW21" s="65">
        <f t="shared" si="4"/>
        <v>10</v>
      </c>
      <c r="AX21" s="65">
        <f t="shared" si="4"/>
        <v>9</v>
      </c>
      <c r="AY21" s="65">
        <f t="shared" si="4"/>
        <v>7</v>
      </c>
      <c r="AZ21" s="65">
        <f t="shared" si="4"/>
        <v>7</v>
      </c>
      <c r="BA21" s="65">
        <f t="shared" si="4"/>
        <v>7</v>
      </c>
      <c r="BB21" s="65">
        <f t="shared" si="4"/>
        <v>7</v>
      </c>
      <c r="BC21" s="65">
        <f t="shared" si="4"/>
        <v>9</v>
      </c>
      <c r="BD21" s="65">
        <f t="shared" si="4"/>
        <v>8</v>
      </c>
      <c r="BE21" s="65">
        <f t="shared" si="4"/>
        <v>10</v>
      </c>
      <c r="BF21" s="65">
        <f t="shared" si="4"/>
        <v>9</v>
      </c>
      <c r="BG21" s="65">
        <f t="shared" si="4"/>
        <v>10</v>
      </c>
      <c r="BH21" s="65">
        <f t="shared" si="4"/>
        <v>10</v>
      </c>
      <c r="BI21" s="65">
        <f t="shared" si="4"/>
        <v>9</v>
      </c>
      <c r="BJ21" s="65">
        <f t="shared" si="4"/>
        <v>8</v>
      </c>
      <c r="BK21" s="65">
        <f t="shared" si="4"/>
        <v>6</v>
      </c>
      <c r="BL21" s="65">
        <f t="shared" si="4"/>
        <v>10</v>
      </c>
      <c r="BM21" s="65">
        <f t="shared" si="4"/>
        <v>6</v>
      </c>
      <c r="BN21" s="65">
        <f t="shared" si="4"/>
        <v>6</v>
      </c>
      <c r="BO21" s="65">
        <f t="shared" si="4"/>
        <v>4</v>
      </c>
      <c r="BP21" s="65">
        <f t="shared" si="4"/>
        <v>4</v>
      </c>
      <c r="BQ21" s="65">
        <f>COUNT(BQ9:BQ18)</f>
        <v>7</v>
      </c>
      <c r="BR21" s="65">
        <f>COUNT(BR9:BR18)</f>
        <v>5</v>
      </c>
      <c r="BS21" s="65">
        <f>COUNT(BS9:BS18)</f>
        <v>1</v>
      </c>
      <c r="BT21" s="65">
        <f>COUNT(BT9:BT18)</f>
        <v>1</v>
      </c>
      <c r="BU21" s="65">
        <f>COUNT(BU9:BU18)</f>
        <v>1</v>
      </c>
    </row>
    <row r="22" spans="1:73" s="24" customFormat="1" ht="12.75" customHeight="1" x14ac:dyDescent="0.2">
      <c r="A22" s="61"/>
      <c r="B22" s="28" t="s">
        <v>149</v>
      </c>
      <c r="C22" s="86">
        <f>C21/C20</f>
        <v>1</v>
      </c>
      <c r="D22" s="86">
        <f>D21/D20</f>
        <v>0.9</v>
      </c>
      <c r="E22" s="86">
        <f t="shared" ref="E22:BP22" si="5">E21/E20</f>
        <v>0.1</v>
      </c>
      <c r="F22" s="86">
        <f t="shared" si="5"/>
        <v>1</v>
      </c>
      <c r="G22" s="86">
        <f t="shared" si="5"/>
        <v>1</v>
      </c>
      <c r="H22" s="86">
        <f t="shared" si="5"/>
        <v>1</v>
      </c>
      <c r="I22" s="86">
        <f t="shared" si="5"/>
        <v>1</v>
      </c>
      <c r="J22" s="86">
        <f t="shared" si="5"/>
        <v>1</v>
      </c>
      <c r="K22" s="86">
        <f t="shared" si="5"/>
        <v>1</v>
      </c>
      <c r="L22" s="86">
        <f t="shared" si="5"/>
        <v>1</v>
      </c>
      <c r="M22" s="86">
        <f t="shared" si="5"/>
        <v>1</v>
      </c>
      <c r="N22" s="86">
        <f t="shared" si="5"/>
        <v>1</v>
      </c>
      <c r="O22" s="86">
        <f t="shared" si="5"/>
        <v>1</v>
      </c>
      <c r="P22" s="86">
        <f t="shared" si="5"/>
        <v>1</v>
      </c>
      <c r="Q22" s="86">
        <f t="shared" si="5"/>
        <v>1</v>
      </c>
      <c r="R22" s="86">
        <f t="shared" si="5"/>
        <v>1</v>
      </c>
      <c r="S22" s="86">
        <f t="shared" si="5"/>
        <v>0.9</v>
      </c>
      <c r="T22" s="86">
        <f t="shared" si="5"/>
        <v>1</v>
      </c>
      <c r="U22" s="86">
        <f t="shared" si="5"/>
        <v>1</v>
      </c>
      <c r="V22" s="86">
        <f t="shared" si="5"/>
        <v>1</v>
      </c>
      <c r="W22" s="86">
        <f t="shared" si="5"/>
        <v>0.9</v>
      </c>
      <c r="X22" s="86">
        <f t="shared" si="5"/>
        <v>0.7</v>
      </c>
      <c r="Y22" s="86">
        <f t="shared" si="5"/>
        <v>0.8</v>
      </c>
      <c r="Z22" s="86">
        <f t="shared" si="5"/>
        <v>1</v>
      </c>
      <c r="AA22" s="86">
        <f t="shared" si="5"/>
        <v>0.7</v>
      </c>
      <c r="AB22" s="86">
        <f t="shared" si="5"/>
        <v>1</v>
      </c>
      <c r="AC22" s="86">
        <f t="shared" si="5"/>
        <v>0.6</v>
      </c>
      <c r="AD22" s="86">
        <f t="shared" si="5"/>
        <v>0.5</v>
      </c>
      <c r="AE22" s="86">
        <f t="shared" si="5"/>
        <v>0.5</v>
      </c>
      <c r="AF22" s="86">
        <f t="shared" si="5"/>
        <v>0.9</v>
      </c>
      <c r="AG22" s="86">
        <f t="shared" si="5"/>
        <v>0.6</v>
      </c>
      <c r="AH22" s="86">
        <f t="shared" si="5"/>
        <v>0.4</v>
      </c>
      <c r="AI22" s="86">
        <f t="shared" si="5"/>
        <v>0.5</v>
      </c>
      <c r="AJ22" s="86">
        <f t="shared" si="5"/>
        <v>0.5</v>
      </c>
      <c r="AK22" s="86">
        <f t="shared" si="5"/>
        <v>0.5</v>
      </c>
      <c r="AL22" s="86">
        <f t="shared" si="5"/>
        <v>1</v>
      </c>
      <c r="AM22" s="86">
        <f t="shared" si="5"/>
        <v>1</v>
      </c>
      <c r="AN22" s="86">
        <f t="shared" si="5"/>
        <v>0.7</v>
      </c>
      <c r="AO22" s="86">
        <f t="shared" si="5"/>
        <v>0.7</v>
      </c>
      <c r="AP22" s="86">
        <f t="shared" si="5"/>
        <v>0.7</v>
      </c>
      <c r="AQ22" s="86">
        <f t="shared" si="5"/>
        <v>0.7</v>
      </c>
      <c r="AR22" s="86">
        <f t="shared" si="5"/>
        <v>1</v>
      </c>
      <c r="AS22" s="86">
        <f t="shared" si="5"/>
        <v>0.9</v>
      </c>
      <c r="AT22" s="86">
        <f t="shared" si="5"/>
        <v>0.8</v>
      </c>
      <c r="AU22" s="86">
        <f t="shared" si="5"/>
        <v>0.6</v>
      </c>
      <c r="AV22" s="86">
        <f t="shared" si="5"/>
        <v>0.8</v>
      </c>
      <c r="AW22" s="86">
        <f t="shared" si="5"/>
        <v>1</v>
      </c>
      <c r="AX22" s="86">
        <f t="shared" si="5"/>
        <v>0.9</v>
      </c>
      <c r="AY22" s="86">
        <f t="shared" si="5"/>
        <v>0.7</v>
      </c>
      <c r="AZ22" s="86">
        <f t="shared" si="5"/>
        <v>0.7</v>
      </c>
      <c r="BA22" s="86">
        <f t="shared" si="5"/>
        <v>0.7</v>
      </c>
      <c r="BB22" s="86">
        <f t="shared" si="5"/>
        <v>0.7</v>
      </c>
      <c r="BC22" s="86">
        <f t="shared" si="5"/>
        <v>0.9</v>
      </c>
      <c r="BD22" s="86">
        <f t="shared" si="5"/>
        <v>0.8</v>
      </c>
      <c r="BE22" s="86">
        <f t="shared" si="5"/>
        <v>1</v>
      </c>
      <c r="BF22" s="86">
        <f t="shared" si="5"/>
        <v>0.9</v>
      </c>
      <c r="BG22" s="86">
        <f t="shared" si="5"/>
        <v>1</v>
      </c>
      <c r="BH22" s="86">
        <f t="shared" si="5"/>
        <v>1</v>
      </c>
      <c r="BI22" s="86">
        <f t="shared" si="5"/>
        <v>0.9</v>
      </c>
      <c r="BJ22" s="86">
        <f t="shared" si="5"/>
        <v>0.8</v>
      </c>
      <c r="BK22" s="86">
        <f t="shared" si="5"/>
        <v>0.6</v>
      </c>
      <c r="BL22" s="86">
        <f t="shared" si="5"/>
        <v>1</v>
      </c>
      <c r="BM22" s="86">
        <f t="shared" si="5"/>
        <v>0.6</v>
      </c>
      <c r="BN22" s="86">
        <f t="shared" si="5"/>
        <v>0.6</v>
      </c>
      <c r="BO22" s="86">
        <f t="shared" si="5"/>
        <v>0.4</v>
      </c>
      <c r="BP22" s="86">
        <f t="shared" si="5"/>
        <v>0.4</v>
      </c>
      <c r="BQ22" s="86">
        <f>BQ21/BQ20</f>
        <v>0.7</v>
      </c>
      <c r="BR22" s="86">
        <f>BR21/BR20</f>
        <v>0.5</v>
      </c>
      <c r="BS22" s="86">
        <f>BS21/BS20</f>
        <v>0.1</v>
      </c>
      <c r="BT22" s="86">
        <f>BT21/BT20</f>
        <v>0.1</v>
      </c>
      <c r="BU22" s="86">
        <f>BU21/BU20</f>
        <v>0.1</v>
      </c>
    </row>
    <row r="23" spans="1:73" s="24" customFormat="1" ht="12.75" customHeight="1" x14ac:dyDescent="0.25">
      <c r="A23" s="68" t="s">
        <v>311</v>
      </c>
      <c r="B23" s="505" t="s">
        <v>396</v>
      </c>
      <c r="C23" s="506"/>
      <c r="D23" s="33">
        <v>1478</v>
      </c>
      <c r="E23" s="33" t="s">
        <v>301</v>
      </c>
      <c r="F23" s="33">
        <v>7</v>
      </c>
      <c r="G23" s="33">
        <v>2</v>
      </c>
      <c r="H23" s="33">
        <v>5</v>
      </c>
      <c r="I23" s="33">
        <v>0</v>
      </c>
      <c r="J23" s="34">
        <v>4</v>
      </c>
      <c r="K23" s="35">
        <v>3</v>
      </c>
      <c r="L23" s="35">
        <v>0</v>
      </c>
      <c r="M23" s="35">
        <v>1</v>
      </c>
      <c r="N23" s="36">
        <v>4</v>
      </c>
      <c r="O23" s="36">
        <v>608</v>
      </c>
      <c r="P23" s="36">
        <v>543</v>
      </c>
      <c r="Q23" s="36">
        <v>109</v>
      </c>
      <c r="R23" s="36">
        <v>7</v>
      </c>
      <c r="S23" s="36">
        <v>1</v>
      </c>
      <c r="T23" s="35">
        <v>236</v>
      </c>
      <c r="U23" s="35">
        <v>40</v>
      </c>
      <c r="V23" s="36">
        <v>47402</v>
      </c>
      <c r="W23" s="36">
        <v>3281</v>
      </c>
      <c r="X23" s="36">
        <v>100</v>
      </c>
      <c r="Y23" s="36">
        <v>4416</v>
      </c>
      <c r="Z23" s="36">
        <v>579468</v>
      </c>
      <c r="AA23" s="36">
        <v>426579</v>
      </c>
      <c r="AB23" s="36">
        <v>152889</v>
      </c>
      <c r="AC23" s="36" t="s">
        <v>301</v>
      </c>
      <c r="AD23" s="36" t="s">
        <v>301</v>
      </c>
      <c r="AE23" s="36" t="s">
        <v>301</v>
      </c>
      <c r="AF23" s="36">
        <v>152889</v>
      </c>
      <c r="AG23" s="36">
        <v>22703</v>
      </c>
      <c r="AH23" s="36" t="s">
        <v>301</v>
      </c>
      <c r="AI23" s="36" t="s">
        <v>301</v>
      </c>
      <c r="AJ23" s="36" t="s">
        <v>301</v>
      </c>
      <c r="AK23" s="36">
        <v>2088</v>
      </c>
      <c r="AL23" s="36">
        <v>50232</v>
      </c>
      <c r="AM23" s="36">
        <v>43118</v>
      </c>
      <c r="AN23" s="36">
        <v>0</v>
      </c>
      <c r="AO23" s="36">
        <v>429</v>
      </c>
      <c r="AP23" s="36">
        <v>4904</v>
      </c>
      <c r="AQ23" s="36">
        <v>0</v>
      </c>
      <c r="AR23" s="36">
        <v>1781</v>
      </c>
      <c r="AS23" s="36">
        <v>0</v>
      </c>
      <c r="AT23" s="36">
        <v>0</v>
      </c>
      <c r="AU23" s="36">
        <v>0</v>
      </c>
      <c r="AV23" s="36">
        <v>1</v>
      </c>
      <c r="AW23" s="36">
        <v>1976</v>
      </c>
      <c r="AX23" s="36">
        <v>1532</v>
      </c>
      <c r="AY23" s="36">
        <v>0</v>
      </c>
      <c r="AZ23" s="36">
        <v>0</v>
      </c>
      <c r="BA23" s="36">
        <v>0</v>
      </c>
      <c r="BB23" s="36">
        <v>0</v>
      </c>
      <c r="BC23" s="36">
        <v>444</v>
      </c>
      <c r="BD23" s="36">
        <v>0</v>
      </c>
      <c r="BE23" s="36" t="s">
        <v>301</v>
      </c>
      <c r="BF23" s="36">
        <v>0</v>
      </c>
      <c r="BG23" s="36">
        <v>21</v>
      </c>
      <c r="BH23" s="36">
        <v>8606</v>
      </c>
      <c r="BI23" s="36" t="s">
        <v>301</v>
      </c>
      <c r="BJ23" s="36">
        <v>1337</v>
      </c>
      <c r="BK23" s="36">
        <v>130</v>
      </c>
      <c r="BL23" s="36">
        <v>0</v>
      </c>
      <c r="BM23" s="36" t="s">
        <v>301</v>
      </c>
      <c r="BN23" s="36" t="s">
        <v>301</v>
      </c>
      <c r="BO23" s="36" t="s">
        <v>301</v>
      </c>
      <c r="BP23" s="36" t="s">
        <v>301</v>
      </c>
      <c r="BQ23" s="36" t="s">
        <v>301</v>
      </c>
      <c r="BR23" s="36">
        <v>517</v>
      </c>
      <c r="BS23" s="36">
        <v>15898</v>
      </c>
      <c r="BT23" s="36" t="s">
        <v>301</v>
      </c>
      <c r="BU23" s="36" t="s">
        <v>301</v>
      </c>
    </row>
    <row r="24" spans="1:73" s="24" customFormat="1" ht="12.75" customHeight="1" x14ac:dyDescent="0.2">
      <c r="A24" s="14"/>
      <c r="B24" s="62" t="s">
        <v>155</v>
      </c>
      <c r="C24" s="59"/>
      <c r="D24" s="63">
        <f t="shared" ref="D24:AI24" si="6">SUM(D23:D23)</f>
        <v>1478</v>
      </c>
      <c r="E24" s="63">
        <f t="shared" si="6"/>
        <v>0</v>
      </c>
      <c r="F24" s="63">
        <f t="shared" si="6"/>
        <v>7</v>
      </c>
      <c r="G24" s="63">
        <f t="shared" si="6"/>
        <v>2</v>
      </c>
      <c r="H24" s="63">
        <f t="shared" si="6"/>
        <v>5</v>
      </c>
      <c r="I24" s="63">
        <f t="shared" si="6"/>
        <v>0</v>
      </c>
      <c r="J24" s="64">
        <f t="shared" si="6"/>
        <v>4</v>
      </c>
      <c r="K24" s="64">
        <f t="shared" si="6"/>
        <v>3</v>
      </c>
      <c r="L24" s="64">
        <f t="shared" si="6"/>
        <v>0</v>
      </c>
      <c r="M24" s="64">
        <f t="shared" si="6"/>
        <v>1</v>
      </c>
      <c r="N24" s="63">
        <f t="shared" si="6"/>
        <v>4</v>
      </c>
      <c r="O24" s="63">
        <f t="shared" si="6"/>
        <v>608</v>
      </c>
      <c r="P24" s="63">
        <f t="shared" si="6"/>
        <v>543</v>
      </c>
      <c r="Q24" s="63">
        <f t="shared" si="6"/>
        <v>109</v>
      </c>
      <c r="R24" s="63">
        <f t="shared" si="6"/>
        <v>7</v>
      </c>
      <c r="S24" s="63">
        <f t="shared" si="6"/>
        <v>1</v>
      </c>
      <c r="T24" s="64">
        <f t="shared" si="6"/>
        <v>236</v>
      </c>
      <c r="U24" s="64">
        <f t="shared" si="6"/>
        <v>40</v>
      </c>
      <c r="V24" s="63">
        <f t="shared" si="6"/>
        <v>47402</v>
      </c>
      <c r="W24" s="63">
        <f t="shared" si="6"/>
        <v>3281</v>
      </c>
      <c r="X24" s="63">
        <f t="shared" si="6"/>
        <v>100</v>
      </c>
      <c r="Y24" s="63">
        <f t="shared" si="6"/>
        <v>4416</v>
      </c>
      <c r="Z24" s="63">
        <f t="shared" si="6"/>
        <v>579468</v>
      </c>
      <c r="AA24" s="63">
        <f t="shared" si="6"/>
        <v>426579</v>
      </c>
      <c r="AB24" s="63">
        <f t="shared" si="6"/>
        <v>152889</v>
      </c>
      <c r="AC24" s="63">
        <f t="shared" si="6"/>
        <v>0</v>
      </c>
      <c r="AD24" s="63">
        <f t="shared" si="6"/>
        <v>0</v>
      </c>
      <c r="AE24" s="63">
        <f t="shared" si="6"/>
        <v>0</v>
      </c>
      <c r="AF24" s="63">
        <f t="shared" si="6"/>
        <v>152889</v>
      </c>
      <c r="AG24" s="63">
        <f t="shared" si="6"/>
        <v>22703</v>
      </c>
      <c r="AH24" s="63">
        <f t="shared" si="6"/>
        <v>0</v>
      </c>
      <c r="AI24" s="63">
        <f t="shared" si="6"/>
        <v>0</v>
      </c>
      <c r="AJ24" s="63">
        <f t="shared" ref="AJ24:BO24" si="7">SUM(AJ23:AJ23)</f>
        <v>0</v>
      </c>
      <c r="AK24" s="63">
        <f t="shared" si="7"/>
        <v>2088</v>
      </c>
      <c r="AL24" s="63">
        <f t="shared" si="7"/>
        <v>50232</v>
      </c>
      <c r="AM24" s="63">
        <f t="shared" si="7"/>
        <v>43118</v>
      </c>
      <c r="AN24" s="63">
        <f t="shared" si="7"/>
        <v>0</v>
      </c>
      <c r="AO24" s="63">
        <f t="shared" si="7"/>
        <v>429</v>
      </c>
      <c r="AP24" s="63">
        <f t="shared" si="7"/>
        <v>4904</v>
      </c>
      <c r="AQ24" s="63">
        <f t="shared" si="7"/>
        <v>0</v>
      </c>
      <c r="AR24" s="63">
        <f t="shared" si="7"/>
        <v>1781</v>
      </c>
      <c r="AS24" s="63">
        <f t="shared" si="7"/>
        <v>0</v>
      </c>
      <c r="AT24" s="63">
        <f t="shared" si="7"/>
        <v>0</v>
      </c>
      <c r="AU24" s="63">
        <f t="shared" si="7"/>
        <v>0</v>
      </c>
      <c r="AV24" s="63">
        <f t="shared" si="7"/>
        <v>1</v>
      </c>
      <c r="AW24" s="63">
        <f t="shared" si="7"/>
        <v>1976</v>
      </c>
      <c r="AX24" s="63">
        <f t="shared" si="7"/>
        <v>1532</v>
      </c>
      <c r="AY24" s="63">
        <f t="shared" si="7"/>
        <v>0</v>
      </c>
      <c r="AZ24" s="63">
        <f t="shared" si="7"/>
        <v>0</v>
      </c>
      <c r="BA24" s="63">
        <f t="shared" si="7"/>
        <v>0</v>
      </c>
      <c r="BB24" s="63">
        <f t="shared" si="7"/>
        <v>0</v>
      </c>
      <c r="BC24" s="63">
        <f t="shared" si="7"/>
        <v>444</v>
      </c>
      <c r="BD24" s="63">
        <f t="shared" si="7"/>
        <v>0</v>
      </c>
      <c r="BE24" s="63">
        <f t="shared" si="7"/>
        <v>0</v>
      </c>
      <c r="BF24" s="63">
        <f t="shared" si="7"/>
        <v>0</v>
      </c>
      <c r="BG24" s="63">
        <f t="shared" si="7"/>
        <v>21</v>
      </c>
      <c r="BH24" s="63">
        <f t="shared" si="7"/>
        <v>8606</v>
      </c>
      <c r="BI24" s="63">
        <f t="shared" si="7"/>
        <v>0</v>
      </c>
      <c r="BJ24" s="63">
        <f t="shared" si="7"/>
        <v>1337</v>
      </c>
      <c r="BK24" s="63">
        <f t="shared" si="7"/>
        <v>130</v>
      </c>
      <c r="BL24" s="63">
        <f t="shared" si="7"/>
        <v>0</v>
      </c>
      <c r="BM24" s="63">
        <f t="shared" si="7"/>
        <v>0</v>
      </c>
      <c r="BN24" s="63">
        <f t="shared" si="7"/>
        <v>0</v>
      </c>
      <c r="BO24" s="63">
        <f t="shared" si="7"/>
        <v>0</v>
      </c>
      <c r="BP24" s="63">
        <f>SUM(BP23:BP23)</f>
        <v>0</v>
      </c>
      <c r="BQ24" s="63">
        <f>SUM(BQ23:BQ23)</f>
        <v>0</v>
      </c>
      <c r="BR24" s="63">
        <f>SUM(BR23:BR23)</f>
        <v>517</v>
      </c>
      <c r="BS24" s="63">
        <f>SUM(BS23:BS23)</f>
        <v>15898</v>
      </c>
      <c r="BT24" s="63" t="s">
        <v>357</v>
      </c>
      <c r="BU24" s="63" t="s">
        <v>357</v>
      </c>
    </row>
    <row r="25" spans="1:73" s="24" customFormat="1" ht="12.75" customHeight="1" x14ac:dyDescent="0.2">
      <c r="A25" s="60"/>
      <c r="B25" s="25" t="s">
        <v>150</v>
      </c>
      <c r="C25" s="65">
        <v>1</v>
      </c>
      <c r="D25" s="65">
        <v>1</v>
      </c>
      <c r="E25" s="65">
        <v>1</v>
      </c>
      <c r="F25" s="65">
        <v>1</v>
      </c>
      <c r="G25" s="65">
        <v>1</v>
      </c>
      <c r="H25" s="65">
        <v>1</v>
      </c>
      <c r="I25" s="65">
        <v>1</v>
      </c>
      <c r="J25" s="65">
        <v>1</v>
      </c>
      <c r="K25" s="65">
        <v>1</v>
      </c>
      <c r="L25" s="65">
        <v>1</v>
      </c>
      <c r="M25" s="65">
        <v>1</v>
      </c>
      <c r="N25" s="65">
        <v>1</v>
      </c>
      <c r="O25" s="65">
        <v>1</v>
      </c>
      <c r="P25" s="65">
        <v>1</v>
      </c>
      <c r="Q25" s="65">
        <v>1</v>
      </c>
      <c r="R25" s="65">
        <v>1</v>
      </c>
      <c r="S25" s="65">
        <v>1</v>
      </c>
      <c r="T25" s="65">
        <v>1</v>
      </c>
      <c r="U25" s="65">
        <v>1</v>
      </c>
      <c r="V25" s="65">
        <v>1</v>
      </c>
      <c r="W25" s="65">
        <v>1</v>
      </c>
      <c r="X25" s="65">
        <v>1</v>
      </c>
      <c r="Y25" s="65">
        <v>1</v>
      </c>
      <c r="Z25" s="65">
        <v>1</v>
      </c>
      <c r="AA25" s="65">
        <v>1</v>
      </c>
      <c r="AB25" s="65">
        <v>1</v>
      </c>
      <c r="AC25" s="65">
        <v>1</v>
      </c>
      <c r="AD25" s="65">
        <v>1</v>
      </c>
      <c r="AE25" s="65">
        <v>1</v>
      </c>
      <c r="AF25" s="65">
        <v>1</v>
      </c>
      <c r="AG25" s="65">
        <v>1</v>
      </c>
      <c r="AH25" s="65">
        <v>1</v>
      </c>
      <c r="AI25" s="65">
        <v>1</v>
      </c>
      <c r="AJ25" s="65">
        <v>1</v>
      </c>
      <c r="AK25" s="65">
        <v>1</v>
      </c>
      <c r="AL25" s="65">
        <v>1</v>
      </c>
      <c r="AM25" s="65">
        <v>1</v>
      </c>
      <c r="AN25" s="65">
        <v>1</v>
      </c>
      <c r="AO25" s="65">
        <v>1</v>
      </c>
      <c r="AP25" s="65">
        <v>1</v>
      </c>
      <c r="AQ25" s="65">
        <v>1</v>
      </c>
      <c r="AR25" s="65">
        <v>1</v>
      </c>
      <c r="AS25" s="65">
        <v>1</v>
      </c>
      <c r="AT25" s="65">
        <v>1</v>
      </c>
      <c r="AU25" s="65">
        <v>1</v>
      </c>
      <c r="AV25" s="65">
        <v>1</v>
      </c>
      <c r="AW25" s="65">
        <v>1</v>
      </c>
      <c r="AX25" s="65">
        <v>1</v>
      </c>
      <c r="AY25" s="65">
        <v>1</v>
      </c>
      <c r="AZ25" s="65">
        <v>1</v>
      </c>
      <c r="BA25" s="65">
        <v>1</v>
      </c>
      <c r="BB25" s="65">
        <v>1</v>
      </c>
      <c r="BC25" s="65">
        <v>1</v>
      </c>
      <c r="BD25" s="65">
        <v>1</v>
      </c>
      <c r="BE25" s="65">
        <v>1</v>
      </c>
      <c r="BF25" s="65">
        <v>1</v>
      </c>
      <c r="BG25" s="65">
        <v>1</v>
      </c>
      <c r="BH25" s="65">
        <v>1</v>
      </c>
      <c r="BI25" s="65">
        <v>1</v>
      </c>
      <c r="BJ25" s="65">
        <v>1</v>
      </c>
      <c r="BK25" s="65">
        <v>1</v>
      </c>
      <c r="BL25" s="65">
        <v>1</v>
      </c>
      <c r="BM25" s="65">
        <v>1</v>
      </c>
      <c r="BN25" s="65">
        <v>1</v>
      </c>
      <c r="BO25" s="65">
        <v>1</v>
      </c>
      <c r="BP25" s="65">
        <v>1</v>
      </c>
      <c r="BQ25" s="65">
        <v>1</v>
      </c>
      <c r="BR25" s="65">
        <v>1</v>
      </c>
      <c r="BS25" s="65">
        <v>1</v>
      </c>
      <c r="BT25" s="65">
        <v>1</v>
      </c>
      <c r="BU25" s="65">
        <v>1</v>
      </c>
    </row>
    <row r="26" spans="1:73" s="24" customFormat="1" ht="12.75" customHeight="1" x14ac:dyDescent="0.2">
      <c r="A26" s="60"/>
      <c r="B26" s="25" t="s">
        <v>151</v>
      </c>
      <c r="C26" s="65">
        <v>1</v>
      </c>
      <c r="D26" s="65">
        <f t="shared" ref="D26:AI26" si="8">COUNT(D23:D23)</f>
        <v>1</v>
      </c>
      <c r="E26" s="65">
        <f t="shared" si="8"/>
        <v>0</v>
      </c>
      <c r="F26" s="65">
        <f t="shared" si="8"/>
        <v>1</v>
      </c>
      <c r="G26" s="65">
        <f t="shared" si="8"/>
        <v>1</v>
      </c>
      <c r="H26" s="65">
        <f t="shared" si="8"/>
        <v>1</v>
      </c>
      <c r="I26" s="65">
        <f t="shared" si="8"/>
        <v>1</v>
      </c>
      <c r="J26" s="65">
        <f t="shared" si="8"/>
        <v>1</v>
      </c>
      <c r="K26" s="65">
        <f t="shared" si="8"/>
        <v>1</v>
      </c>
      <c r="L26" s="65">
        <f t="shared" si="8"/>
        <v>1</v>
      </c>
      <c r="M26" s="65">
        <f t="shared" si="8"/>
        <v>1</v>
      </c>
      <c r="N26" s="65">
        <f t="shared" si="8"/>
        <v>1</v>
      </c>
      <c r="O26" s="65">
        <f t="shared" si="8"/>
        <v>1</v>
      </c>
      <c r="P26" s="65">
        <f t="shared" si="8"/>
        <v>1</v>
      </c>
      <c r="Q26" s="65">
        <f t="shared" si="8"/>
        <v>1</v>
      </c>
      <c r="R26" s="65">
        <f t="shared" si="8"/>
        <v>1</v>
      </c>
      <c r="S26" s="65">
        <f t="shared" si="8"/>
        <v>1</v>
      </c>
      <c r="T26" s="65">
        <f t="shared" si="8"/>
        <v>1</v>
      </c>
      <c r="U26" s="65">
        <f t="shared" si="8"/>
        <v>1</v>
      </c>
      <c r="V26" s="65">
        <f t="shared" si="8"/>
        <v>1</v>
      </c>
      <c r="W26" s="65">
        <f t="shared" si="8"/>
        <v>1</v>
      </c>
      <c r="X26" s="65">
        <f t="shared" si="8"/>
        <v>1</v>
      </c>
      <c r="Y26" s="65">
        <f t="shared" si="8"/>
        <v>1</v>
      </c>
      <c r="Z26" s="65">
        <f t="shared" si="8"/>
        <v>1</v>
      </c>
      <c r="AA26" s="65">
        <f t="shared" si="8"/>
        <v>1</v>
      </c>
      <c r="AB26" s="65">
        <f t="shared" si="8"/>
        <v>1</v>
      </c>
      <c r="AC26" s="65">
        <f t="shared" si="8"/>
        <v>0</v>
      </c>
      <c r="AD26" s="65">
        <f t="shared" si="8"/>
        <v>0</v>
      </c>
      <c r="AE26" s="65">
        <f t="shared" si="8"/>
        <v>0</v>
      </c>
      <c r="AF26" s="65">
        <f t="shared" si="8"/>
        <v>1</v>
      </c>
      <c r="AG26" s="65">
        <f t="shared" si="8"/>
        <v>1</v>
      </c>
      <c r="AH26" s="65">
        <f t="shared" si="8"/>
        <v>0</v>
      </c>
      <c r="AI26" s="65">
        <f t="shared" si="8"/>
        <v>0</v>
      </c>
      <c r="AJ26" s="65">
        <f t="shared" ref="AJ26:BO26" si="9">COUNT(AJ23:AJ23)</f>
        <v>0</v>
      </c>
      <c r="AK26" s="65">
        <f t="shared" si="9"/>
        <v>1</v>
      </c>
      <c r="AL26" s="65">
        <f t="shared" si="9"/>
        <v>1</v>
      </c>
      <c r="AM26" s="65">
        <f t="shared" si="9"/>
        <v>1</v>
      </c>
      <c r="AN26" s="65">
        <f t="shared" si="9"/>
        <v>1</v>
      </c>
      <c r="AO26" s="65">
        <f t="shared" si="9"/>
        <v>1</v>
      </c>
      <c r="AP26" s="65">
        <f t="shared" si="9"/>
        <v>1</v>
      </c>
      <c r="AQ26" s="65">
        <f t="shared" si="9"/>
        <v>1</v>
      </c>
      <c r="AR26" s="65">
        <f t="shared" si="9"/>
        <v>1</v>
      </c>
      <c r="AS26" s="65">
        <f t="shared" si="9"/>
        <v>1</v>
      </c>
      <c r="AT26" s="65">
        <f t="shared" si="9"/>
        <v>1</v>
      </c>
      <c r="AU26" s="65">
        <f t="shared" si="9"/>
        <v>1</v>
      </c>
      <c r="AV26" s="65">
        <f t="shared" si="9"/>
        <v>1</v>
      </c>
      <c r="AW26" s="65">
        <f t="shared" si="9"/>
        <v>1</v>
      </c>
      <c r="AX26" s="65">
        <f t="shared" si="9"/>
        <v>1</v>
      </c>
      <c r="AY26" s="65">
        <f t="shared" si="9"/>
        <v>1</v>
      </c>
      <c r="AZ26" s="65">
        <f t="shared" si="9"/>
        <v>1</v>
      </c>
      <c r="BA26" s="65">
        <f t="shared" si="9"/>
        <v>1</v>
      </c>
      <c r="BB26" s="65">
        <f t="shared" si="9"/>
        <v>1</v>
      </c>
      <c r="BC26" s="65">
        <f t="shared" si="9"/>
        <v>1</v>
      </c>
      <c r="BD26" s="65">
        <f t="shared" si="9"/>
        <v>1</v>
      </c>
      <c r="BE26" s="65">
        <f t="shared" si="9"/>
        <v>0</v>
      </c>
      <c r="BF26" s="65">
        <f t="shared" si="9"/>
        <v>1</v>
      </c>
      <c r="BG26" s="65">
        <f t="shared" si="9"/>
        <v>1</v>
      </c>
      <c r="BH26" s="65">
        <f t="shared" si="9"/>
        <v>1</v>
      </c>
      <c r="BI26" s="65">
        <f t="shared" si="9"/>
        <v>0</v>
      </c>
      <c r="BJ26" s="65">
        <f t="shared" si="9"/>
        <v>1</v>
      </c>
      <c r="BK26" s="65">
        <f t="shared" si="9"/>
        <v>1</v>
      </c>
      <c r="BL26" s="65">
        <f t="shared" si="9"/>
        <v>1</v>
      </c>
      <c r="BM26" s="65">
        <f t="shared" si="9"/>
        <v>0</v>
      </c>
      <c r="BN26" s="65">
        <f t="shared" si="9"/>
        <v>0</v>
      </c>
      <c r="BO26" s="65">
        <f t="shared" si="9"/>
        <v>0</v>
      </c>
      <c r="BP26" s="65">
        <f t="shared" ref="BP26:BU26" si="10">COUNT(BP23:BP23)</f>
        <v>0</v>
      </c>
      <c r="BQ26" s="65">
        <f t="shared" si="10"/>
        <v>0</v>
      </c>
      <c r="BR26" s="65">
        <f t="shared" si="10"/>
        <v>1</v>
      </c>
      <c r="BS26" s="65">
        <f t="shared" si="10"/>
        <v>1</v>
      </c>
      <c r="BT26" s="65">
        <f t="shared" si="10"/>
        <v>0</v>
      </c>
      <c r="BU26" s="65">
        <f t="shared" si="10"/>
        <v>0</v>
      </c>
    </row>
    <row r="27" spans="1:73" s="24" customFormat="1" ht="12.75" customHeight="1" x14ac:dyDescent="0.2">
      <c r="A27" s="61"/>
      <c r="B27" s="28" t="s">
        <v>149</v>
      </c>
      <c r="C27" s="86">
        <f>C26/C25</f>
        <v>1</v>
      </c>
      <c r="D27" s="86">
        <f t="shared" ref="D27:BO27" si="11">D26/D25</f>
        <v>1</v>
      </c>
      <c r="E27" s="86">
        <f t="shared" si="11"/>
        <v>0</v>
      </c>
      <c r="F27" s="86">
        <f t="shared" si="11"/>
        <v>1</v>
      </c>
      <c r="G27" s="86">
        <f t="shared" si="11"/>
        <v>1</v>
      </c>
      <c r="H27" s="86">
        <f t="shared" si="11"/>
        <v>1</v>
      </c>
      <c r="I27" s="86">
        <f t="shared" si="11"/>
        <v>1</v>
      </c>
      <c r="J27" s="86">
        <f t="shared" si="11"/>
        <v>1</v>
      </c>
      <c r="K27" s="86">
        <f t="shared" si="11"/>
        <v>1</v>
      </c>
      <c r="L27" s="86">
        <f t="shared" si="11"/>
        <v>1</v>
      </c>
      <c r="M27" s="86">
        <f t="shared" si="11"/>
        <v>1</v>
      </c>
      <c r="N27" s="86">
        <f t="shared" si="11"/>
        <v>1</v>
      </c>
      <c r="O27" s="86">
        <f t="shared" si="11"/>
        <v>1</v>
      </c>
      <c r="P27" s="86">
        <f t="shared" si="11"/>
        <v>1</v>
      </c>
      <c r="Q27" s="86">
        <f t="shared" si="11"/>
        <v>1</v>
      </c>
      <c r="R27" s="86">
        <f t="shared" si="11"/>
        <v>1</v>
      </c>
      <c r="S27" s="86">
        <f t="shared" si="11"/>
        <v>1</v>
      </c>
      <c r="T27" s="86">
        <f t="shared" si="11"/>
        <v>1</v>
      </c>
      <c r="U27" s="86">
        <f t="shared" si="11"/>
        <v>1</v>
      </c>
      <c r="V27" s="86">
        <f t="shared" si="11"/>
        <v>1</v>
      </c>
      <c r="W27" s="86">
        <f t="shared" si="11"/>
        <v>1</v>
      </c>
      <c r="X27" s="86">
        <f t="shared" si="11"/>
        <v>1</v>
      </c>
      <c r="Y27" s="86">
        <f t="shared" si="11"/>
        <v>1</v>
      </c>
      <c r="Z27" s="86">
        <f t="shared" si="11"/>
        <v>1</v>
      </c>
      <c r="AA27" s="86">
        <f t="shared" si="11"/>
        <v>1</v>
      </c>
      <c r="AB27" s="86">
        <f t="shared" si="11"/>
        <v>1</v>
      </c>
      <c r="AC27" s="86">
        <f t="shared" si="11"/>
        <v>0</v>
      </c>
      <c r="AD27" s="86">
        <f t="shared" si="11"/>
        <v>0</v>
      </c>
      <c r="AE27" s="86">
        <f t="shared" si="11"/>
        <v>0</v>
      </c>
      <c r="AF27" s="86">
        <f t="shared" si="11"/>
        <v>1</v>
      </c>
      <c r="AG27" s="86">
        <f t="shared" si="11"/>
        <v>1</v>
      </c>
      <c r="AH27" s="86">
        <f t="shared" si="11"/>
        <v>0</v>
      </c>
      <c r="AI27" s="86">
        <f t="shared" si="11"/>
        <v>0</v>
      </c>
      <c r="AJ27" s="86">
        <f t="shared" si="11"/>
        <v>0</v>
      </c>
      <c r="AK27" s="86">
        <f t="shared" si="11"/>
        <v>1</v>
      </c>
      <c r="AL27" s="86">
        <f t="shared" si="11"/>
        <v>1</v>
      </c>
      <c r="AM27" s="86">
        <f t="shared" si="11"/>
        <v>1</v>
      </c>
      <c r="AN27" s="86">
        <f t="shared" si="11"/>
        <v>1</v>
      </c>
      <c r="AO27" s="86">
        <f t="shared" si="11"/>
        <v>1</v>
      </c>
      <c r="AP27" s="86">
        <f t="shared" si="11"/>
        <v>1</v>
      </c>
      <c r="AQ27" s="86">
        <f t="shared" si="11"/>
        <v>1</v>
      </c>
      <c r="AR27" s="86">
        <f t="shared" si="11"/>
        <v>1</v>
      </c>
      <c r="AS27" s="86">
        <f t="shared" si="11"/>
        <v>1</v>
      </c>
      <c r="AT27" s="86">
        <f t="shared" si="11"/>
        <v>1</v>
      </c>
      <c r="AU27" s="86">
        <f t="shared" si="11"/>
        <v>1</v>
      </c>
      <c r="AV27" s="86">
        <f t="shared" si="11"/>
        <v>1</v>
      </c>
      <c r="AW27" s="86">
        <f t="shared" si="11"/>
        <v>1</v>
      </c>
      <c r="AX27" s="86">
        <f t="shared" si="11"/>
        <v>1</v>
      </c>
      <c r="AY27" s="86">
        <f t="shared" si="11"/>
        <v>1</v>
      </c>
      <c r="AZ27" s="86">
        <f t="shared" si="11"/>
        <v>1</v>
      </c>
      <c r="BA27" s="86">
        <f t="shared" si="11"/>
        <v>1</v>
      </c>
      <c r="BB27" s="86">
        <f t="shared" si="11"/>
        <v>1</v>
      </c>
      <c r="BC27" s="86">
        <f t="shared" si="11"/>
        <v>1</v>
      </c>
      <c r="BD27" s="86">
        <f t="shared" si="11"/>
        <v>1</v>
      </c>
      <c r="BE27" s="86">
        <f t="shared" si="11"/>
        <v>0</v>
      </c>
      <c r="BF27" s="86">
        <f t="shared" si="11"/>
        <v>1</v>
      </c>
      <c r="BG27" s="86">
        <f t="shared" si="11"/>
        <v>1</v>
      </c>
      <c r="BH27" s="86">
        <f t="shared" si="11"/>
        <v>1</v>
      </c>
      <c r="BI27" s="86">
        <f t="shared" si="11"/>
        <v>0</v>
      </c>
      <c r="BJ27" s="86">
        <f t="shared" si="11"/>
        <v>1</v>
      </c>
      <c r="BK27" s="86">
        <f t="shared" si="11"/>
        <v>1</v>
      </c>
      <c r="BL27" s="86">
        <f t="shared" si="11"/>
        <v>1</v>
      </c>
      <c r="BM27" s="86">
        <f t="shared" si="11"/>
        <v>0</v>
      </c>
      <c r="BN27" s="86">
        <f t="shared" si="11"/>
        <v>0</v>
      </c>
      <c r="BO27" s="86">
        <f t="shared" si="11"/>
        <v>0</v>
      </c>
      <c r="BP27" s="86">
        <f t="shared" ref="BP27:BU27" si="12">BP26/BP25</f>
        <v>0</v>
      </c>
      <c r="BQ27" s="86">
        <f t="shared" si="12"/>
        <v>0</v>
      </c>
      <c r="BR27" s="86">
        <f t="shared" si="12"/>
        <v>1</v>
      </c>
      <c r="BS27" s="86">
        <f t="shared" si="12"/>
        <v>1</v>
      </c>
      <c r="BT27" s="86">
        <f t="shared" si="12"/>
        <v>0</v>
      </c>
      <c r="BU27" s="86">
        <f t="shared" si="12"/>
        <v>0</v>
      </c>
    </row>
    <row r="28" spans="1:73" s="24" customFormat="1" ht="12.75" customHeight="1" x14ac:dyDescent="0.2">
      <c r="A28" s="69" t="s">
        <v>312</v>
      </c>
      <c r="B28" s="52" t="s">
        <v>177</v>
      </c>
      <c r="C28" s="53"/>
      <c r="D28" s="33">
        <v>2105</v>
      </c>
      <c r="E28" s="33" t="s">
        <v>301</v>
      </c>
      <c r="F28" s="33">
        <v>4</v>
      </c>
      <c r="G28" s="33">
        <v>1</v>
      </c>
      <c r="H28" s="33">
        <v>0</v>
      </c>
      <c r="I28" s="33">
        <v>3</v>
      </c>
      <c r="J28" s="34">
        <v>2</v>
      </c>
      <c r="K28" s="35">
        <v>2</v>
      </c>
      <c r="L28" s="35">
        <v>0</v>
      </c>
      <c r="M28" s="35">
        <v>0</v>
      </c>
      <c r="N28" s="36">
        <v>2</v>
      </c>
      <c r="O28" s="36">
        <v>664</v>
      </c>
      <c r="P28" s="36">
        <v>616</v>
      </c>
      <c r="Q28" s="36">
        <v>32</v>
      </c>
      <c r="R28" s="36">
        <v>11</v>
      </c>
      <c r="S28" s="36">
        <v>0</v>
      </c>
      <c r="T28" s="35">
        <v>245</v>
      </c>
      <c r="U28" s="35">
        <v>75</v>
      </c>
      <c r="V28" s="36">
        <v>14197</v>
      </c>
      <c r="W28" s="36">
        <v>1000</v>
      </c>
      <c r="X28" s="36">
        <v>0</v>
      </c>
      <c r="Y28" s="36">
        <v>445</v>
      </c>
      <c r="Z28" s="36">
        <v>357643</v>
      </c>
      <c r="AA28" s="36">
        <v>197567</v>
      </c>
      <c r="AB28" s="36">
        <v>160076</v>
      </c>
      <c r="AC28" s="36">
        <v>44060</v>
      </c>
      <c r="AD28" s="36" t="s">
        <v>301</v>
      </c>
      <c r="AE28" s="36" t="s">
        <v>301</v>
      </c>
      <c r="AF28" s="36">
        <v>116016</v>
      </c>
      <c r="AG28" s="36" t="s">
        <v>301</v>
      </c>
      <c r="AH28" s="36" t="s">
        <v>301</v>
      </c>
      <c r="AI28" s="36" t="s">
        <v>301</v>
      </c>
      <c r="AJ28" s="36" t="s">
        <v>301</v>
      </c>
      <c r="AK28" s="36" t="s">
        <v>301</v>
      </c>
      <c r="AL28" s="36">
        <v>16388</v>
      </c>
      <c r="AM28" s="36">
        <v>15632</v>
      </c>
      <c r="AN28" s="36">
        <v>0</v>
      </c>
      <c r="AO28" s="36">
        <v>331</v>
      </c>
      <c r="AP28" s="36">
        <v>0</v>
      </c>
      <c r="AQ28" s="36">
        <v>0</v>
      </c>
      <c r="AR28" s="36">
        <v>425</v>
      </c>
      <c r="AS28" s="36">
        <v>0</v>
      </c>
      <c r="AT28" s="36">
        <v>6000</v>
      </c>
      <c r="AU28" s="36">
        <v>12</v>
      </c>
      <c r="AV28" s="36">
        <v>60</v>
      </c>
      <c r="AW28" s="36">
        <v>2997</v>
      </c>
      <c r="AX28" s="36">
        <v>2808</v>
      </c>
      <c r="AY28" s="36">
        <v>0</v>
      </c>
      <c r="AZ28" s="36">
        <v>1</v>
      </c>
      <c r="BA28" s="36">
        <v>0</v>
      </c>
      <c r="BB28" s="36">
        <v>0</v>
      </c>
      <c r="BC28" s="36">
        <v>188</v>
      </c>
      <c r="BD28" s="36">
        <v>0</v>
      </c>
      <c r="BE28" s="36">
        <v>426</v>
      </c>
      <c r="BF28" s="36">
        <v>3</v>
      </c>
      <c r="BG28" s="36">
        <v>45</v>
      </c>
      <c r="BH28" s="36">
        <v>15345</v>
      </c>
      <c r="BI28" s="36">
        <v>1630</v>
      </c>
      <c r="BJ28" s="36">
        <v>6011</v>
      </c>
      <c r="BK28" s="36">
        <v>0</v>
      </c>
      <c r="BL28" s="36">
        <v>0</v>
      </c>
      <c r="BM28" s="36">
        <v>0</v>
      </c>
      <c r="BN28" s="36">
        <v>0</v>
      </c>
      <c r="BO28" s="36" t="s">
        <v>301</v>
      </c>
      <c r="BP28" s="36">
        <v>0</v>
      </c>
      <c r="BQ28" s="36">
        <v>0</v>
      </c>
      <c r="BR28" s="36">
        <v>35</v>
      </c>
      <c r="BS28" s="36" t="s">
        <v>301</v>
      </c>
      <c r="BT28" s="36" t="s">
        <v>301</v>
      </c>
      <c r="BU28" s="36" t="s">
        <v>301</v>
      </c>
    </row>
    <row r="29" spans="1:73" s="24" customFormat="1" ht="12.75" customHeight="1" x14ac:dyDescent="0.2">
      <c r="A29" s="69" t="s">
        <v>313</v>
      </c>
      <c r="B29" s="52" t="s">
        <v>235</v>
      </c>
      <c r="C29" s="53"/>
      <c r="D29" s="79">
        <v>1005</v>
      </c>
      <c r="E29" s="79" t="s">
        <v>301</v>
      </c>
      <c r="F29" s="79">
        <v>3</v>
      </c>
      <c r="G29" s="79">
        <v>1</v>
      </c>
      <c r="H29" s="79">
        <v>1</v>
      </c>
      <c r="I29" s="79">
        <v>1</v>
      </c>
      <c r="J29" s="80">
        <v>2.2999999999999998</v>
      </c>
      <c r="K29" s="81">
        <v>1.25</v>
      </c>
      <c r="L29" s="81">
        <v>0</v>
      </c>
      <c r="M29" s="81">
        <v>1</v>
      </c>
      <c r="N29" s="82">
        <v>2</v>
      </c>
      <c r="O29" s="82">
        <v>130</v>
      </c>
      <c r="P29" s="82">
        <v>119</v>
      </c>
      <c r="Q29" s="82">
        <v>12</v>
      </c>
      <c r="R29" s="82">
        <v>0</v>
      </c>
      <c r="S29" s="82">
        <v>0</v>
      </c>
      <c r="T29" s="81">
        <v>263</v>
      </c>
      <c r="U29" s="81">
        <v>42</v>
      </c>
      <c r="V29" s="82">
        <v>23358</v>
      </c>
      <c r="W29" s="82">
        <v>192</v>
      </c>
      <c r="X29" s="82">
        <v>0</v>
      </c>
      <c r="Y29" s="82">
        <v>0</v>
      </c>
      <c r="Z29" s="82">
        <v>73000</v>
      </c>
      <c r="AA29" s="82" t="s">
        <v>301</v>
      </c>
      <c r="AB29" s="82">
        <v>73000</v>
      </c>
      <c r="AC29" s="82" t="s">
        <v>301</v>
      </c>
      <c r="AD29" s="82" t="s">
        <v>301</v>
      </c>
      <c r="AE29" s="82">
        <v>10000</v>
      </c>
      <c r="AF29" s="82">
        <v>63000</v>
      </c>
      <c r="AG29" s="82">
        <v>3000</v>
      </c>
      <c r="AH29" s="82" t="s">
        <v>301</v>
      </c>
      <c r="AI29" s="82" t="s">
        <v>301</v>
      </c>
      <c r="AJ29" s="82">
        <v>0</v>
      </c>
      <c r="AK29" s="82" t="s">
        <v>301</v>
      </c>
      <c r="AL29" s="82">
        <v>23550</v>
      </c>
      <c r="AM29" s="82">
        <v>18679</v>
      </c>
      <c r="AN29" s="82">
        <v>0</v>
      </c>
      <c r="AO29" s="82">
        <v>0</v>
      </c>
      <c r="AP29" s="82">
        <v>0</v>
      </c>
      <c r="AQ29" s="82">
        <v>0</v>
      </c>
      <c r="AR29" s="82">
        <v>1257</v>
      </c>
      <c r="AS29" s="82">
        <v>3614</v>
      </c>
      <c r="AT29" s="82">
        <v>6500</v>
      </c>
      <c r="AU29" s="82">
        <v>612</v>
      </c>
      <c r="AV29" s="82">
        <v>60</v>
      </c>
      <c r="AW29" s="82">
        <v>2790</v>
      </c>
      <c r="AX29" s="82">
        <v>2434</v>
      </c>
      <c r="AY29" s="82">
        <v>0</v>
      </c>
      <c r="AZ29" s="82">
        <v>0</v>
      </c>
      <c r="BA29" s="82">
        <v>0</v>
      </c>
      <c r="BB29" s="82">
        <v>0</v>
      </c>
      <c r="BC29" s="82">
        <v>249</v>
      </c>
      <c r="BD29" s="82">
        <v>107</v>
      </c>
      <c r="BE29" s="82" t="s">
        <v>301</v>
      </c>
      <c r="BF29" s="82">
        <v>0</v>
      </c>
      <c r="BG29" s="82">
        <v>8</v>
      </c>
      <c r="BH29" s="82">
        <v>10012</v>
      </c>
      <c r="BI29" s="82">
        <v>0</v>
      </c>
      <c r="BJ29" s="82">
        <v>0</v>
      </c>
      <c r="BK29" s="82">
        <v>0</v>
      </c>
      <c r="BL29" s="82">
        <v>0</v>
      </c>
      <c r="BM29" s="82">
        <v>0</v>
      </c>
      <c r="BN29" s="82">
        <v>0</v>
      </c>
      <c r="BO29" s="82">
        <v>0</v>
      </c>
      <c r="BP29" s="82">
        <v>0</v>
      </c>
      <c r="BQ29" s="82">
        <v>0</v>
      </c>
      <c r="BR29" s="82" t="s">
        <v>301</v>
      </c>
      <c r="BS29" s="82" t="s">
        <v>301</v>
      </c>
      <c r="BT29" s="82" t="s">
        <v>301</v>
      </c>
      <c r="BU29" s="82" t="s">
        <v>301</v>
      </c>
    </row>
    <row r="30" spans="1:73" s="24" customFormat="1" ht="12.75" customHeight="1" x14ac:dyDescent="0.2">
      <c r="A30" s="51" t="s">
        <v>314</v>
      </c>
      <c r="B30" s="52" t="s">
        <v>236</v>
      </c>
      <c r="C30" s="53"/>
      <c r="D30" s="79">
        <v>667</v>
      </c>
      <c r="E30" s="79">
        <v>13487</v>
      </c>
      <c r="F30" s="79">
        <v>5</v>
      </c>
      <c r="G30" s="79">
        <v>1</v>
      </c>
      <c r="H30" s="79">
        <v>2</v>
      </c>
      <c r="I30" s="79">
        <v>2</v>
      </c>
      <c r="J30" s="80">
        <v>3</v>
      </c>
      <c r="K30" s="81">
        <v>3</v>
      </c>
      <c r="L30" s="81">
        <v>0</v>
      </c>
      <c r="M30" s="81">
        <v>0</v>
      </c>
      <c r="N30" s="82">
        <v>1</v>
      </c>
      <c r="O30" s="82">
        <v>740</v>
      </c>
      <c r="P30" s="82">
        <v>600</v>
      </c>
      <c r="Q30" s="82">
        <v>72</v>
      </c>
      <c r="R30" s="82">
        <v>16</v>
      </c>
      <c r="S30" s="82">
        <v>0</v>
      </c>
      <c r="T30" s="81">
        <v>237</v>
      </c>
      <c r="U30" s="81">
        <v>42.5</v>
      </c>
      <c r="V30" s="82">
        <v>32500</v>
      </c>
      <c r="W30" s="82">
        <v>1000</v>
      </c>
      <c r="X30" s="82">
        <v>0</v>
      </c>
      <c r="Y30" s="82">
        <v>1300</v>
      </c>
      <c r="Z30" s="82">
        <v>541876</v>
      </c>
      <c r="AA30" s="82">
        <v>343240</v>
      </c>
      <c r="AB30" s="82">
        <v>198636</v>
      </c>
      <c r="AC30" s="82">
        <v>16933</v>
      </c>
      <c r="AD30" s="82">
        <v>64971</v>
      </c>
      <c r="AE30" s="82">
        <v>26406</v>
      </c>
      <c r="AF30" s="82">
        <v>90326</v>
      </c>
      <c r="AG30" s="82">
        <v>13218</v>
      </c>
      <c r="AH30" s="82">
        <v>541876</v>
      </c>
      <c r="AI30" s="82">
        <v>0</v>
      </c>
      <c r="AJ30" s="82">
        <v>0</v>
      </c>
      <c r="AK30" s="82">
        <v>0</v>
      </c>
      <c r="AL30" s="82">
        <v>34800</v>
      </c>
      <c r="AM30" s="82">
        <v>33778</v>
      </c>
      <c r="AN30" s="82">
        <v>0</v>
      </c>
      <c r="AO30" s="82">
        <v>950</v>
      </c>
      <c r="AP30" s="82">
        <v>0</v>
      </c>
      <c r="AQ30" s="82">
        <v>0</v>
      </c>
      <c r="AR30" s="82">
        <v>72</v>
      </c>
      <c r="AS30" s="82">
        <v>0</v>
      </c>
      <c r="AT30" s="82">
        <v>6000</v>
      </c>
      <c r="AU30" s="82">
        <v>0</v>
      </c>
      <c r="AV30" s="82">
        <v>60</v>
      </c>
      <c r="AW30" s="82">
        <v>1031</v>
      </c>
      <c r="AX30" s="82">
        <v>997</v>
      </c>
      <c r="AY30" s="82">
        <v>0</v>
      </c>
      <c r="AZ30" s="82">
        <v>8</v>
      </c>
      <c r="BA30" s="82">
        <v>0</v>
      </c>
      <c r="BB30" s="82">
        <v>0</v>
      </c>
      <c r="BC30" s="82">
        <v>26</v>
      </c>
      <c r="BD30" s="82">
        <v>0</v>
      </c>
      <c r="BE30" s="82">
        <v>100</v>
      </c>
      <c r="BF30" s="82">
        <v>3</v>
      </c>
      <c r="BG30" s="82">
        <v>10</v>
      </c>
      <c r="BH30" s="82">
        <v>7331</v>
      </c>
      <c r="BI30" s="82">
        <v>30</v>
      </c>
      <c r="BJ30" s="82">
        <v>606</v>
      </c>
      <c r="BK30" s="82" t="s">
        <v>301</v>
      </c>
      <c r="BL30" s="82">
        <v>0</v>
      </c>
      <c r="BM30" s="82">
        <v>0</v>
      </c>
      <c r="BN30" s="82">
        <v>0</v>
      </c>
      <c r="BO30" s="82" t="s">
        <v>301</v>
      </c>
      <c r="BP30" s="82" t="s">
        <v>301</v>
      </c>
      <c r="BQ30" s="82" t="s">
        <v>301</v>
      </c>
      <c r="BR30" s="82" t="s">
        <v>301</v>
      </c>
      <c r="BS30" s="82" t="s">
        <v>301</v>
      </c>
      <c r="BT30" s="82" t="s">
        <v>301</v>
      </c>
      <c r="BU30" s="82" t="s">
        <v>301</v>
      </c>
    </row>
    <row r="31" spans="1:73" s="24" customFormat="1" ht="12.75" customHeight="1" x14ac:dyDescent="0.2">
      <c r="A31" s="51" t="s">
        <v>315</v>
      </c>
      <c r="B31" s="52" t="s">
        <v>229</v>
      </c>
      <c r="C31" s="53"/>
      <c r="D31" s="79">
        <v>805</v>
      </c>
      <c r="E31" s="79" t="s">
        <v>301</v>
      </c>
      <c r="F31" s="79">
        <v>2</v>
      </c>
      <c r="G31" s="79">
        <v>0</v>
      </c>
      <c r="H31" s="79">
        <v>2</v>
      </c>
      <c r="I31" s="79">
        <v>0</v>
      </c>
      <c r="J31" s="80">
        <v>1.4</v>
      </c>
      <c r="K31" s="81">
        <v>1.4</v>
      </c>
      <c r="L31" s="81">
        <v>0</v>
      </c>
      <c r="M31" s="81">
        <v>0</v>
      </c>
      <c r="N31" s="82">
        <v>1</v>
      </c>
      <c r="O31" s="82">
        <v>320</v>
      </c>
      <c r="P31" s="82">
        <v>320</v>
      </c>
      <c r="Q31" s="82">
        <v>14</v>
      </c>
      <c r="R31" s="82">
        <v>2</v>
      </c>
      <c r="S31" s="82">
        <v>0</v>
      </c>
      <c r="T31" s="81">
        <v>240</v>
      </c>
      <c r="U31" s="81">
        <v>50</v>
      </c>
      <c r="V31" s="82">
        <v>23476</v>
      </c>
      <c r="W31" s="82" t="s">
        <v>301</v>
      </c>
      <c r="X31" s="82">
        <v>0</v>
      </c>
      <c r="Y31" s="82">
        <v>0</v>
      </c>
      <c r="Z31" s="82">
        <v>264812</v>
      </c>
      <c r="AA31" s="82">
        <v>143000</v>
      </c>
      <c r="AB31" s="82">
        <v>121812</v>
      </c>
      <c r="AC31" s="82">
        <v>1368</v>
      </c>
      <c r="AD31" s="82" t="s">
        <v>301</v>
      </c>
      <c r="AE31" s="82">
        <v>20444</v>
      </c>
      <c r="AF31" s="82">
        <v>100000</v>
      </c>
      <c r="AG31" s="82" t="s">
        <v>301</v>
      </c>
      <c r="AH31" s="82">
        <v>251814</v>
      </c>
      <c r="AI31" s="82">
        <v>0</v>
      </c>
      <c r="AJ31" s="82">
        <v>10000</v>
      </c>
      <c r="AK31" s="82">
        <v>2998</v>
      </c>
      <c r="AL31" s="82">
        <v>27607</v>
      </c>
      <c r="AM31" s="82">
        <v>26530</v>
      </c>
      <c r="AN31" s="82">
        <v>0</v>
      </c>
      <c r="AO31" s="82">
        <v>642</v>
      </c>
      <c r="AP31" s="82">
        <v>0</v>
      </c>
      <c r="AQ31" s="82">
        <v>0</v>
      </c>
      <c r="AR31" s="82">
        <v>191</v>
      </c>
      <c r="AS31" s="82">
        <v>244</v>
      </c>
      <c r="AT31" s="82">
        <v>6000</v>
      </c>
      <c r="AU31" s="82">
        <v>239</v>
      </c>
      <c r="AV31" s="82">
        <v>60</v>
      </c>
      <c r="AW31" s="82">
        <v>645</v>
      </c>
      <c r="AX31" s="82">
        <v>609</v>
      </c>
      <c r="AY31" s="82">
        <v>0</v>
      </c>
      <c r="AZ31" s="82">
        <v>3</v>
      </c>
      <c r="BA31" s="82">
        <v>0</v>
      </c>
      <c r="BB31" s="82">
        <v>0</v>
      </c>
      <c r="BC31" s="82">
        <v>29</v>
      </c>
      <c r="BD31" s="82">
        <v>4</v>
      </c>
      <c r="BE31" s="82" t="s">
        <v>301</v>
      </c>
      <c r="BF31" s="82">
        <v>2</v>
      </c>
      <c r="BG31" s="82">
        <v>20</v>
      </c>
      <c r="BH31" s="82">
        <v>4098</v>
      </c>
      <c r="BI31" s="82">
        <v>1244</v>
      </c>
      <c r="BJ31" s="82">
        <v>976</v>
      </c>
      <c r="BK31" s="82">
        <v>0</v>
      </c>
      <c r="BL31" s="82">
        <v>0</v>
      </c>
      <c r="BM31" s="82">
        <v>0</v>
      </c>
      <c r="BN31" s="82">
        <v>0</v>
      </c>
      <c r="BO31" s="82" t="s">
        <v>301</v>
      </c>
      <c r="BP31" s="82" t="s">
        <v>301</v>
      </c>
      <c r="BQ31" s="82" t="s">
        <v>301</v>
      </c>
      <c r="BR31" s="82" t="s">
        <v>301</v>
      </c>
      <c r="BS31" s="82">
        <v>15441</v>
      </c>
      <c r="BT31" s="82" t="s">
        <v>301</v>
      </c>
      <c r="BU31" s="82" t="s">
        <v>301</v>
      </c>
    </row>
    <row r="32" spans="1:73" s="24" customFormat="1" ht="12.75" customHeight="1" x14ac:dyDescent="0.2">
      <c r="A32" s="14"/>
      <c r="B32" s="62" t="s">
        <v>156</v>
      </c>
      <c r="C32" s="59"/>
      <c r="D32" s="63">
        <f>SUM(D28:D31)</f>
        <v>4582</v>
      </c>
      <c r="E32" s="63">
        <f>SUM(E28:E31)</f>
        <v>13487</v>
      </c>
      <c r="F32" s="63">
        <f t="shared" ref="F32:BQ32" si="13">SUM(F28:F31)</f>
        <v>14</v>
      </c>
      <c r="G32" s="63">
        <f t="shared" si="13"/>
        <v>3</v>
      </c>
      <c r="H32" s="63">
        <f t="shared" si="13"/>
        <v>5</v>
      </c>
      <c r="I32" s="63">
        <f t="shared" si="13"/>
        <v>6</v>
      </c>
      <c r="J32" s="64">
        <f t="shared" si="13"/>
        <v>8.6999999999999993</v>
      </c>
      <c r="K32" s="64">
        <f t="shared" si="13"/>
        <v>7.65</v>
      </c>
      <c r="L32" s="64">
        <f t="shared" si="13"/>
        <v>0</v>
      </c>
      <c r="M32" s="64">
        <f t="shared" si="13"/>
        <v>1</v>
      </c>
      <c r="N32" s="63">
        <f t="shared" si="13"/>
        <v>6</v>
      </c>
      <c r="O32" s="63">
        <f t="shared" si="13"/>
        <v>1854</v>
      </c>
      <c r="P32" s="63">
        <f t="shared" si="13"/>
        <v>1655</v>
      </c>
      <c r="Q32" s="63">
        <f t="shared" si="13"/>
        <v>130</v>
      </c>
      <c r="R32" s="63">
        <f t="shared" si="13"/>
        <v>29</v>
      </c>
      <c r="S32" s="63">
        <f t="shared" si="13"/>
        <v>0</v>
      </c>
      <c r="T32" s="64">
        <f t="shared" si="13"/>
        <v>985</v>
      </c>
      <c r="U32" s="64">
        <f t="shared" si="13"/>
        <v>209.5</v>
      </c>
      <c r="V32" s="63">
        <f t="shared" si="13"/>
        <v>93531</v>
      </c>
      <c r="W32" s="63">
        <f t="shared" si="13"/>
        <v>2192</v>
      </c>
      <c r="X32" s="63">
        <f t="shared" si="13"/>
        <v>0</v>
      </c>
      <c r="Y32" s="63">
        <f t="shared" si="13"/>
        <v>1745</v>
      </c>
      <c r="Z32" s="63">
        <f t="shared" si="13"/>
        <v>1237331</v>
      </c>
      <c r="AA32" s="63">
        <f t="shared" si="13"/>
        <v>683807</v>
      </c>
      <c r="AB32" s="63">
        <f t="shared" si="13"/>
        <v>553524</v>
      </c>
      <c r="AC32" s="63">
        <f t="shared" si="13"/>
        <v>62361</v>
      </c>
      <c r="AD32" s="63">
        <f t="shared" si="13"/>
        <v>64971</v>
      </c>
      <c r="AE32" s="63">
        <f t="shared" si="13"/>
        <v>56850</v>
      </c>
      <c r="AF32" s="63">
        <f t="shared" si="13"/>
        <v>369342</v>
      </c>
      <c r="AG32" s="63">
        <f t="shared" si="13"/>
        <v>16218</v>
      </c>
      <c r="AH32" s="63">
        <f t="shared" si="13"/>
        <v>793690</v>
      </c>
      <c r="AI32" s="63">
        <f t="shared" si="13"/>
        <v>0</v>
      </c>
      <c r="AJ32" s="63">
        <f t="shared" si="13"/>
        <v>10000</v>
      </c>
      <c r="AK32" s="63">
        <f t="shared" si="13"/>
        <v>2998</v>
      </c>
      <c r="AL32" s="63">
        <f t="shared" si="13"/>
        <v>102345</v>
      </c>
      <c r="AM32" s="63">
        <f t="shared" si="13"/>
        <v>94619</v>
      </c>
      <c r="AN32" s="63">
        <f t="shared" si="13"/>
        <v>0</v>
      </c>
      <c r="AO32" s="63">
        <f t="shared" si="13"/>
        <v>1923</v>
      </c>
      <c r="AP32" s="63">
        <f t="shared" si="13"/>
        <v>0</v>
      </c>
      <c r="AQ32" s="63">
        <f t="shared" si="13"/>
        <v>0</v>
      </c>
      <c r="AR32" s="63">
        <f t="shared" si="13"/>
        <v>1945</v>
      </c>
      <c r="AS32" s="63">
        <f t="shared" si="13"/>
        <v>3858</v>
      </c>
      <c r="AT32" s="63">
        <f t="shared" si="13"/>
        <v>24500</v>
      </c>
      <c r="AU32" s="63">
        <f t="shared" si="13"/>
        <v>863</v>
      </c>
      <c r="AV32" s="63">
        <f t="shared" si="13"/>
        <v>240</v>
      </c>
      <c r="AW32" s="63">
        <f t="shared" si="13"/>
        <v>7463</v>
      </c>
      <c r="AX32" s="63">
        <f t="shared" si="13"/>
        <v>6848</v>
      </c>
      <c r="AY32" s="63">
        <f t="shared" si="13"/>
        <v>0</v>
      </c>
      <c r="AZ32" s="63">
        <f t="shared" si="13"/>
        <v>12</v>
      </c>
      <c r="BA32" s="63">
        <f t="shared" si="13"/>
        <v>0</v>
      </c>
      <c r="BB32" s="63">
        <f t="shared" si="13"/>
        <v>0</v>
      </c>
      <c r="BC32" s="63">
        <f t="shared" si="13"/>
        <v>492</v>
      </c>
      <c r="BD32" s="63">
        <f t="shared" si="13"/>
        <v>111</v>
      </c>
      <c r="BE32" s="63">
        <f t="shared" si="13"/>
        <v>526</v>
      </c>
      <c r="BF32" s="63">
        <f t="shared" si="13"/>
        <v>8</v>
      </c>
      <c r="BG32" s="63">
        <f t="shared" si="13"/>
        <v>83</v>
      </c>
      <c r="BH32" s="63">
        <f t="shared" si="13"/>
        <v>36786</v>
      </c>
      <c r="BI32" s="63">
        <f t="shared" si="13"/>
        <v>2904</v>
      </c>
      <c r="BJ32" s="63">
        <f t="shared" si="13"/>
        <v>7593</v>
      </c>
      <c r="BK32" s="63">
        <f t="shared" si="13"/>
        <v>0</v>
      </c>
      <c r="BL32" s="63">
        <f t="shared" si="13"/>
        <v>0</v>
      </c>
      <c r="BM32" s="63">
        <f t="shared" si="13"/>
        <v>0</v>
      </c>
      <c r="BN32" s="63">
        <f t="shared" si="13"/>
        <v>0</v>
      </c>
      <c r="BO32" s="63">
        <f t="shared" si="13"/>
        <v>0</v>
      </c>
      <c r="BP32" s="63">
        <f t="shared" si="13"/>
        <v>0</v>
      </c>
      <c r="BQ32" s="63">
        <f t="shared" si="13"/>
        <v>0</v>
      </c>
      <c r="BR32" s="63">
        <f>SUM(BR28:BR31)</f>
        <v>35</v>
      </c>
      <c r="BS32" s="63">
        <f>SUM(BS28:BS31)</f>
        <v>15441</v>
      </c>
      <c r="BT32" s="63" t="s">
        <v>357</v>
      </c>
      <c r="BU32" s="63" t="s">
        <v>357</v>
      </c>
    </row>
    <row r="33" spans="1:73" s="24" customFormat="1" ht="12.75" customHeight="1" x14ac:dyDescent="0.2">
      <c r="A33" s="60"/>
      <c r="B33" s="25" t="s">
        <v>150</v>
      </c>
      <c r="C33" s="65">
        <v>4</v>
      </c>
      <c r="D33" s="65">
        <v>4</v>
      </c>
      <c r="E33" s="65">
        <v>4</v>
      </c>
      <c r="F33" s="65">
        <v>4</v>
      </c>
      <c r="G33" s="65">
        <v>4</v>
      </c>
      <c r="H33" s="65">
        <v>4</v>
      </c>
      <c r="I33" s="65">
        <v>4</v>
      </c>
      <c r="J33" s="65">
        <v>4</v>
      </c>
      <c r="K33" s="65">
        <v>4</v>
      </c>
      <c r="L33" s="65">
        <v>4</v>
      </c>
      <c r="M33" s="65">
        <v>4</v>
      </c>
      <c r="N33" s="65">
        <v>4</v>
      </c>
      <c r="O33" s="65">
        <v>4</v>
      </c>
      <c r="P33" s="65">
        <v>4</v>
      </c>
      <c r="Q33" s="65">
        <v>4</v>
      </c>
      <c r="R33" s="65">
        <v>4</v>
      </c>
      <c r="S33" s="65">
        <v>4</v>
      </c>
      <c r="T33" s="65">
        <v>4</v>
      </c>
      <c r="U33" s="65">
        <v>4</v>
      </c>
      <c r="V33" s="65">
        <v>4</v>
      </c>
      <c r="W33" s="65">
        <v>4</v>
      </c>
      <c r="X33" s="65">
        <v>4</v>
      </c>
      <c r="Y33" s="65">
        <v>4</v>
      </c>
      <c r="Z33" s="65">
        <v>4</v>
      </c>
      <c r="AA33" s="65">
        <v>4</v>
      </c>
      <c r="AB33" s="65">
        <v>4</v>
      </c>
      <c r="AC33" s="65">
        <v>4</v>
      </c>
      <c r="AD33" s="65">
        <v>4</v>
      </c>
      <c r="AE33" s="65">
        <v>4</v>
      </c>
      <c r="AF33" s="65">
        <v>4</v>
      </c>
      <c r="AG33" s="65">
        <v>4</v>
      </c>
      <c r="AH33" s="65">
        <v>4</v>
      </c>
      <c r="AI33" s="65">
        <v>4</v>
      </c>
      <c r="AJ33" s="65">
        <v>4</v>
      </c>
      <c r="AK33" s="65">
        <v>4</v>
      </c>
      <c r="AL33" s="65">
        <v>4</v>
      </c>
      <c r="AM33" s="65">
        <v>4</v>
      </c>
      <c r="AN33" s="65">
        <v>4</v>
      </c>
      <c r="AO33" s="65">
        <v>4</v>
      </c>
      <c r="AP33" s="65">
        <v>4</v>
      </c>
      <c r="AQ33" s="65">
        <v>4</v>
      </c>
      <c r="AR33" s="65">
        <v>4</v>
      </c>
      <c r="AS33" s="65">
        <v>4</v>
      </c>
      <c r="AT33" s="65">
        <v>4</v>
      </c>
      <c r="AU33" s="65">
        <v>4</v>
      </c>
      <c r="AV33" s="65">
        <v>4</v>
      </c>
      <c r="AW33" s="65">
        <v>4</v>
      </c>
      <c r="AX33" s="65">
        <v>4</v>
      </c>
      <c r="AY33" s="65">
        <v>4</v>
      </c>
      <c r="AZ33" s="65">
        <v>4</v>
      </c>
      <c r="BA33" s="65">
        <v>4</v>
      </c>
      <c r="BB33" s="65">
        <v>4</v>
      </c>
      <c r="BC33" s="65">
        <v>4</v>
      </c>
      <c r="BD33" s="65">
        <v>4</v>
      </c>
      <c r="BE33" s="65">
        <v>4</v>
      </c>
      <c r="BF33" s="65">
        <v>4</v>
      </c>
      <c r="BG33" s="65">
        <v>4</v>
      </c>
      <c r="BH33" s="65">
        <v>4</v>
      </c>
      <c r="BI33" s="65">
        <v>4</v>
      </c>
      <c r="BJ33" s="65">
        <v>4</v>
      </c>
      <c r="BK33" s="65">
        <v>4</v>
      </c>
      <c r="BL33" s="65">
        <v>4</v>
      </c>
      <c r="BM33" s="65">
        <v>4</v>
      </c>
      <c r="BN33" s="65">
        <v>4</v>
      </c>
      <c r="BO33" s="65">
        <v>4</v>
      </c>
      <c r="BP33" s="65">
        <v>4</v>
      </c>
      <c r="BQ33" s="65">
        <v>4</v>
      </c>
      <c r="BR33" s="65">
        <v>4</v>
      </c>
      <c r="BS33" s="65">
        <v>4</v>
      </c>
      <c r="BT33" s="65">
        <v>4</v>
      </c>
      <c r="BU33" s="65">
        <v>4</v>
      </c>
    </row>
    <row r="34" spans="1:73" s="24" customFormat="1" ht="12.75" customHeight="1" x14ac:dyDescent="0.2">
      <c r="A34" s="60"/>
      <c r="B34" s="25" t="s">
        <v>151</v>
      </c>
      <c r="C34" s="65">
        <v>4</v>
      </c>
      <c r="D34" s="65">
        <f>COUNT(D28:D31)</f>
        <v>4</v>
      </c>
      <c r="E34" s="65">
        <f>COUNT(E28:E31)</f>
        <v>1</v>
      </c>
      <c r="F34" s="65">
        <f t="shared" ref="F34:BQ34" si="14">COUNT(F28:F31)</f>
        <v>4</v>
      </c>
      <c r="G34" s="65">
        <f t="shared" si="14"/>
        <v>4</v>
      </c>
      <c r="H34" s="65">
        <f t="shared" si="14"/>
        <v>4</v>
      </c>
      <c r="I34" s="65">
        <f t="shared" si="14"/>
        <v>4</v>
      </c>
      <c r="J34" s="65">
        <f t="shared" si="14"/>
        <v>4</v>
      </c>
      <c r="K34" s="65">
        <f t="shared" si="14"/>
        <v>4</v>
      </c>
      <c r="L34" s="65">
        <f t="shared" si="14"/>
        <v>4</v>
      </c>
      <c r="M34" s="65">
        <f t="shared" si="14"/>
        <v>4</v>
      </c>
      <c r="N34" s="65">
        <f t="shared" si="14"/>
        <v>4</v>
      </c>
      <c r="O34" s="65">
        <f t="shared" si="14"/>
        <v>4</v>
      </c>
      <c r="P34" s="65">
        <f t="shared" si="14"/>
        <v>4</v>
      </c>
      <c r="Q34" s="65">
        <f t="shared" si="14"/>
        <v>4</v>
      </c>
      <c r="R34" s="65">
        <f t="shared" si="14"/>
        <v>4</v>
      </c>
      <c r="S34" s="65">
        <f t="shared" si="14"/>
        <v>4</v>
      </c>
      <c r="T34" s="65">
        <f t="shared" si="14"/>
        <v>4</v>
      </c>
      <c r="U34" s="65">
        <f t="shared" si="14"/>
        <v>4</v>
      </c>
      <c r="V34" s="65">
        <f t="shared" si="14"/>
        <v>4</v>
      </c>
      <c r="W34" s="65">
        <f t="shared" si="14"/>
        <v>3</v>
      </c>
      <c r="X34" s="65">
        <f t="shared" si="14"/>
        <v>4</v>
      </c>
      <c r="Y34" s="65">
        <f t="shared" si="14"/>
        <v>4</v>
      </c>
      <c r="Z34" s="65">
        <f t="shared" si="14"/>
        <v>4</v>
      </c>
      <c r="AA34" s="65">
        <f t="shared" si="14"/>
        <v>3</v>
      </c>
      <c r="AB34" s="65">
        <f t="shared" si="14"/>
        <v>4</v>
      </c>
      <c r="AC34" s="65">
        <f t="shared" si="14"/>
        <v>3</v>
      </c>
      <c r="AD34" s="65">
        <f t="shared" si="14"/>
        <v>1</v>
      </c>
      <c r="AE34" s="65">
        <f t="shared" si="14"/>
        <v>3</v>
      </c>
      <c r="AF34" s="65">
        <f t="shared" si="14"/>
        <v>4</v>
      </c>
      <c r="AG34" s="65">
        <f t="shared" si="14"/>
        <v>2</v>
      </c>
      <c r="AH34" s="65">
        <f t="shared" si="14"/>
        <v>2</v>
      </c>
      <c r="AI34" s="65">
        <f t="shared" si="14"/>
        <v>2</v>
      </c>
      <c r="AJ34" s="65">
        <f t="shared" si="14"/>
        <v>3</v>
      </c>
      <c r="AK34" s="65">
        <f t="shared" si="14"/>
        <v>2</v>
      </c>
      <c r="AL34" s="65">
        <f t="shared" si="14"/>
        <v>4</v>
      </c>
      <c r="AM34" s="65">
        <f t="shared" si="14"/>
        <v>4</v>
      </c>
      <c r="AN34" s="65">
        <f t="shared" si="14"/>
        <v>4</v>
      </c>
      <c r="AO34" s="65">
        <f t="shared" si="14"/>
        <v>4</v>
      </c>
      <c r="AP34" s="65">
        <f t="shared" si="14"/>
        <v>4</v>
      </c>
      <c r="AQ34" s="65">
        <f t="shared" si="14"/>
        <v>4</v>
      </c>
      <c r="AR34" s="65">
        <f t="shared" si="14"/>
        <v>4</v>
      </c>
      <c r="AS34" s="65">
        <f t="shared" si="14"/>
        <v>4</v>
      </c>
      <c r="AT34" s="65">
        <f t="shared" si="14"/>
        <v>4</v>
      </c>
      <c r="AU34" s="65">
        <f t="shared" si="14"/>
        <v>4</v>
      </c>
      <c r="AV34" s="65">
        <f t="shared" si="14"/>
        <v>4</v>
      </c>
      <c r="AW34" s="65">
        <f t="shared" si="14"/>
        <v>4</v>
      </c>
      <c r="AX34" s="65">
        <f t="shared" si="14"/>
        <v>4</v>
      </c>
      <c r="AY34" s="65">
        <f t="shared" si="14"/>
        <v>4</v>
      </c>
      <c r="AZ34" s="65">
        <f t="shared" si="14"/>
        <v>4</v>
      </c>
      <c r="BA34" s="65">
        <f t="shared" si="14"/>
        <v>4</v>
      </c>
      <c r="BB34" s="65">
        <f t="shared" si="14"/>
        <v>4</v>
      </c>
      <c r="BC34" s="65">
        <f t="shared" si="14"/>
        <v>4</v>
      </c>
      <c r="BD34" s="65">
        <f t="shared" si="14"/>
        <v>4</v>
      </c>
      <c r="BE34" s="65">
        <f t="shared" si="14"/>
        <v>2</v>
      </c>
      <c r="BF34" s="65">
        <f t="shared" si="14"/>
        <v>4</v>
      </c>
      <c r="BG34" s="65">
        <f t="shared" si="14"/>
        <v>4</v>
      </c>
      <c r="BH34" s="65">
        <f t="shared" si="14"/>
        <v>4</v>
      </c>
      <c r="BI34" s="65">
        <f t="shared" si="14"/>
        <v>4</v>
      </c>
      <c r="BJ34" s="65">
        <f t="shared" si="14"/>
        <v>4</v>
      </c>
      <c r="BK34" s="65">
        <f t="shared" si="14"/>
        <v>3</v>
      </c>
      <c r="BL34" s="65">
        <f t="shared" si="14"/>
        <v>4</v>
      </c>
      <c r="BM34" s="65">
        <f t="shared" si="14"/>
        <v>4</v>
      </c>
      <c r="BN34" s="65">
        <f t="shared" si="14"/>
        <v>4</v>
      </c>
      <c r="BO34" s="65">
        <f t="shared" si="14"/>
        <v>1</v>
      </c>
      <c r="BP34" s="65">
        <f t="shared" si="14"/>
        <v>2</v>
      </c>
      <c r="BQ34" s="65">
        <f t="shared" si="14"/>
        <v>2</v>
      </c>
      <c r="BR34" s="65">
        <f>COUNT(BR28:BR31)</f>
        <v>1</v>
      </c>
      <c r="BS34" s="65">
        <f>COUNT(BS28:BS31)</f>
        <v>1</v>
      </c>
      <c r="BT34" s="65">
        <f>COUNT(BT28:BT31)</f>
        <v>0</v>
      </c>
      <c r="BU34" s="65">
        <f>COUNT(BU28:BU31)</f>
        <v>0</v>
      </c>
    </row>
    <row r="35" spans="1:73" s="24" customFormat="1" ht="12.75" customHeight="1" x14ac:dyDescent="0.2">
      <c r="A35" s="61"/>
      <c r="B35" s="28" t="s">
        <v>149</v>
      </c>
      <c r="C35" s="86">
        <f>C34/C33</f>
        <v>1</v>
      </c>
      <c r="D35" s="86">
        <f t="shared" ref="D35:BO35" si="15">D34/D33</f>
        <v>1</v>
      </c>
      <c r="E35" s="86">
        <f t="shared" si="15"/>
        <v>0.25</v>
      </c>
      <c r="F35" s="86">
        <f t="shared" si="15"/>
        <v>1</v>
      </c>
      <c r="G35" s="86">
        <f t="shared" si="15"/>
        <v>1</v>
      </c>
      <c r="H35" s="86">
        <f t="shared" si="15"/>
        <v>1</v>
      </c>
      <c r="I35" s="86">
        <f t="shared" si="15"/>
        <v>1</v>
      </c>
      <c r="J35" s="86">
        <f t="shared" si="15"/>
        <v>1</v>
      </c>
      <c r="K35" s="86">
        <f t="shared" si="15"/>
        <v>1</v>
      </c>
      <c r="L35" s="86">
        <f t="shared" si="15"/>
        <v>1</v>
      </c>
      <c r="M35" s="86">
        <f t="shared" si="15"/>
        <v>1</v>
      </c>
      <c r="N35" s="86">
        <f t="shared" si="15"/>
        <v>1</v>
      </c>
      <c r="O35" s="86">
        <f t="shared" si="15"/>
        <v>1</v>
      </c>
      <c r="P35" s="86">
        <f t="shared" si="15"/>
        <v>1</v>
      </c>
      <c r="Q35" s="86">
        <f t="shared" si="15"/>
        <v>1</v>
      </c>
      <c r="R35" s="86">
        <f t="shared" si="15"/>
        <v>1</v>
      </c>
      <c r="S35" s="86">
        <f t="shared" si="15"/>
        <v>1</v>
      </c>
      <c r="T35" s="86">
        <f t="shared" si="15"/>
        <v>1</v>
      </c>
      <c r="U35" s="86">
        <f t="shared" si="15"/>
        <v>1</v>
      </c>
      <c r="V35" s="86">
        <f t="shared" si="15"/>
        <v>1</v>
      </c>
      <c r="W35" s="86">
        <f t="shared" si="15"/>
        <v>0.75</v>
      </c>
      <c r="X35" s="86">
        <f t="shared" si="15"/>
        <v>1</v>
      </c>
      <c r="Y35" s="86">
        <f t="shared" si="15"/>
        <v>1</v>
      </c>
      <c r="Z35" s="86">
        <f t="shared" si="15"/>
        <v>1</v>
      </c>
      <c r="AA35" s="86">
        <f t="shared" si="15"/>
        <v>0.75</v>
      </c>
      <c r="AB35" s="86">
        <f t="shared" si="15"/>
        <v>1</v>
      </c>
      <c r="AC35" s="86">
        <f t="shared" si="15"/>
        <v>0.75</v>
      </c>
      <c r="AD35" s="86">
        <f t="shared" si="15"/>
        <v>0.25</v>
      </c>
      <c r="AE35" s="86">
        <f t="shared" si="15"/>
        <v>0.75</v>
      </c>
      <c r="AF35" s="86">
        <f t="shared" si="15"/>
        <v>1</v>
      </c>
      <c r="AG35" s="86">
        <f t="shared" si="15"/>
        <v>0.5</v>
      </c>
      <c r="AH35" s="86">
        <f t="shared" si="15"/>
        <v>0.5</v>
      </c>
      <c r="AI35" s="86">
        <f t="shared" si="15"/>
        <v>0.5</v>
      </c>
      <c r="AJ35" s="86">
        <f t="shared" si="15"/>
        <v>0.75</v>
      </c>
      <c r="AK35" s="86">
        <f t="shared" si="15"/>
        <v>0.5</v>
      </c>
      <c r="AL35" s="86">
        <f t="shared" si="15"/>
        <v>1</v>
      </c>
      <c r="AM35" s="86">
        <f t="shared" si="15"/>
        <v>1</v>
      </c>
      <c r="AN35" s="86">
        <f t="shared" si="15"/>
        <v>1</v>
      </c>
      <c r="AO35" s="86">
        <f t="shared" si="15"/>
        <v>1</v>
      </c>
      <c r="AP35" s="86">
        <f t="shared" si="15"/>
        <v>1</v>
      </c>
      <c r="AQ35" s="86">
        <f t="shared" si="15"/>
        <v>1</v>
      </c>
      <c r="AR35" s="86">
        <f t="shared" si="15"/>
        <v>1</v>
      </c>
      <c r="AS35" s="86">
        <f t="shared" si="15"/>
        <v>1</v>
      </c>
      <c r="AT35" s="86">
        <f t="shared" si="15"/>
        <v>1</v>
      </c>
      <c r="AU35" s="86">
        <f t="shared" si="15"/>
        <v>1</v>
      </c>
      <c r="AV35" s="86">
        <f t="shared" si="15"/>
        <v>1</v>
      </c>
      <c r="AW35" s="86">
        <f t="shared" si="15"/>
        <v>1</v>
      </c>
      <c r="AX35" s="86">
        <f t="shared" si="15"/>
        <v>1</v>
      </c>
      <c r="AY35" s="86">
        <f t="shared" si="15"/>
        <v>1</v>
      </c>
      <c r="AZ35" s="86">
        <f t="shared" si="15"/>
        <v>1</v>
      </c>
      <c r="BA35" s="86">
        <f t="shared" si="15"/>
        <v>1</v>
      </c>
      <c r="BB35" s="86">
        <f t="shared" si="15"/>
        <v>1</v>
      </c>
      <c r="BC35" s="86">
        <f t="shared" si="15"/>
        <v>1</v>
      </c>
      <c r="BD35" s="86">
        <f t="shared" si="15"/>
        <v>1</v>
      </c>
      <c r="BE35" s="86">
        <f t="shared" si="15"/>
        <v>0.5</v>
      </c>
      <c r="BF35" s="86">
        <f t="shared" si="15"/>
        <v>1</v>
      </c>
      <c r="BG35" s="86">
        <f t="shared" si="15"/>
        <v>1</v>
      </c>
      <c r="BH35" s="86">
        <f t="shared" si="15"/>
        <v>1</v>
      </c>
      <c r="BI35" s="86">
        <f t="shared" si="15"/>
        <v>1</v>
      </c>
      <c r="BJ35" s="86">
        <f t="shared" si="15"/>
        <v>1</v>
      </c>
      <c r="BK35" s="86">
        <f t="shared" si="15"/>
        <v>0.75</v>
      </c>
      <c r="BL35" s="86">
        <f t="shared" si="15"/>
        <v>1</v>
      </c>
      <c r="BM35" s="86">
        <f t="shared" si="15"/>
        <v>1</v>
      </c>
      <c r="BN35" s="86">
        <f t="shared" si="15"/>
        <v>1</v>
      </c>
      <c r="BO35" s="86">
        <f t="shared" si="15"/>
        <v>0.25</v>
      </c>
      <c r="BP35" s="86">
        <f t="shared" ref="BP35:BU35" si="16">BP34/BP33</f>
        <v>0.5</v>
      </c>
      <c r="BQ35" s="86">
        <f t="shared" si="16"/>
        <v>0.5</v>
      </c>
      <c r="BR35" s="86">
        <f t="shared" si="16"/>
        <v>0.25</v>
      </c>
      <c r="BS35" s="86">
        <f t="shared" si="16"/>
        <v>0.25</v>
      </c>
      <c r="BT35" s="86">
        <f t="shared" si="16"/>
        <v>0</v>
      </c>
      <c r="BU35" s="86">
        <f t="shared" si="16"/>
        <v>0</v>
      </c>
    </row>
    <row r="36" spans="1:73" s="24" customFormat="1" ht="12.75" customHeight="1" x14ac:dyDescent="0.2">
      <c r="A36" s="69" t="s">
        <v>316</v>
      </c>
      <c r="B36" s="58" t="s">
        <v>180</v>
      </c>
      <c r="C36" s="53"/>
      <c r="D36" s="33">
        <v>1331</v>
      </c>
      <c r="E36" s="33" t="s">
        <v>301</v>
      </c>
      <c r="F36" s="33">
        <v>3</v>
      </c>
      <c r="G36" s="33">
        <v>0</v>
      </c>
      <c r="H36" s="33">
        <v>2</v>
      </c>
      <c r="I36" s="33">
        <v>1</v>
      </c>
      <c r="J36" s="34">
        <v>1.9</v>
      </c>
      <c r="K36" s="35">
        <v>1.9</v>
      </c>
      <c r="L36" s="35">
        <v>0</v>
      </c>
      <c r="M36" s="35">
        <v>0</v>
      </c>
      <c r="N36" s="36">
        <v>345</v>
      </c>
      <c r="O36" s="36">
        <v>345</v>
      </c>
      <c r="P36" s="36">
        <v>275</v>
      </c>
      <c r="Q36" s="36">
        <v>21</v>
      </c>
      <c r="R36" s="36">
        <v>4</v>
      </c>
      <c r="S36" s="36">
        <v>0</v>
      </c>
      <c r="T36" s="35">
        <v>280</v>
      </c>
      <c r="U36" s="35">
        <v>51</v>
      </c>
      <c r="V36" s="36">
        <v>29191</v>
      </c>
      <c r="W36" s="36">
        <v>1093</v>
      </c>
      <c r="X36" s="36">
        <v>1068</v>
      </c>
      <c r="Y36" s="36">
        <v>0</v>
      </c>
      <c r="Z36" s="36">
        <v>437598</v>
      </c>
      <c r="AA36" s="36">
        <v>178309</v>
      </c>
      <c r="AB36" s="36">
        <v>259289</v>
      </c>
      <c r="AC36" s="36">
        <v>1470</v>
      </c>
      <c r="AD36" s="36">
        <v>98205</v>
      </c>
      <c r="AE36" s="36">
        <v>34819</v>
      </c>
      <c r="AF36" s="36">
        <v>124795</v>
      </c>
      <c r="AG36" s="36">
        <v>1771</v>
      </c>
      <c r="AH36" s="36">
        <v>433854</v>
      </c>
      <c r="AI36" s="36">
        <v>0</v>
      </c>
      <c r="AJ36" s="36">
        <v>0</v>
      </c>
      <c r="AK36" s="36">
        <v>3744</v>
      </c>
      <c r="AL36" s="36">
        <v>32733</v>
      </c>
      <c r="AM36" s="36">
        <v>30741</v>
      </c>
      <c r="AN36" s="36">
        <v>0</v>
      </c>
      <c r="AO36" s="36">
        <v>31</v>
      </c>
      <c r="AP36" s="36">
        <v>0</v>
      </c>
      <c r="AQ36" s="36">
        <v>0</v>
      </c>
      <c r="AR36" s="36">
        <v>611</v>
      </c>
      <c r="AS36" s="36">
        <v>1350</v>
      </c>
      <c r="AT36" s="36">
        <v>6000</v>
      </c>
      <c r="AU36" s="36">
        <v>65</v>
      </c>
      <c r="AV36" s="36">
        <v>5</v>
      </c>
      <c r="AW36" s="36">
        <v>3181</v>
      </c>
      <c r="AX36" s="36">
        <v>1111</v>
      </c>
      <c r="AY36" s="36">
        <v>0</v>
      </c>
      <c r="AZ36" s="36">
        <v>0</v>
      </c>
      <c r="BA36" s="36">
        <v>0</v>
      </c>
      <c r="BB36" s="36">
        <v>0</v>
      </c>
      <c r="BC36" s="36">
        <v>2020</v>
      </c>
      <c r="BD36" s="36">
        <v>50</v>
      </c>
      <c r="BE36" s="36" t="s">
        <v>301</v>
      </c>
      <c r="BF36" s="36">
        <v>4</v>
      </c>
      <c r="BG36" s="36">
        <v>6</v>
      </c>
      <c r="BH36" s="36">
        <v>9021</v>
      </c>
      <c r="BI36" s="36" t="s">
        <v>301</v>
      </c>
      <c r="BJ36" s="36" t="s">
        <v>301</v>
      </c>
      <c r="BK36" s="36" t="s">
        <v>301</v>
      </c>
      <c r="BL36" s="36">
        <v>0</v>
      </c>
      <c r="BM36" s="36">
        <v>0</v>
      </c>
      <c r="BN36" s="36">
        <v>0</v>
      </c>
      <c r="BO36" s="36" t="s">
        <v>301</v>
      </c>
      <c r="BP36" s="36" t="s">
        <v>301</v>
      </c>
      <c r="BQ36" s="36" t="s">
        <v>301</v>
      </c>
      <c r="BR36" s="36" t="s">
        <v>301</v>
      </c>
      <c r="BS36" s="36" t="s">
        <v>301</v>
      </c>
      <c r="BT36" s="36" t="s">
        <v>301</v>
      </c>
      <c r="BU36" s="36" t="s">
        <v>301</v>
      </c>
    </row>
    <row r="37" spans="1:73" s="24" customFormat="1" ht="12.75" customHeight="1" x14ac:dyDescent="0.2">
      <c r="A37" s="69" t="s">
        <v>317</v>
      </c>
      <c r="B37" s="52" t="s">
        <v>181</v>
      </c>
      <c r="C37" s="53"/>
      <c r="D37" s="79">
        <v>1019</v>
      </c>
      <c r="E37" s="79" t="s">
        <v>301</v>
      </c>
      <c r="F37" s="79">
        <v>5</v>
      </c>
      <c r="G37" s="79">
        <v>0</v>
      </c>
      <c r="H37" s="79">
        <v>3</v>
      </c>
      <c r="I37" s="79">
        <v>2</v>
      </c>
      <c r="J37" s="80">
        <v>1.9</v>
      </c>
      <c r="K37" s="81">
        <v>1.9</v>
      </c>
      <c r="L37" s="81">
        <v>0</v>
      </c>
      <c r="M37" s="81">
        <v>0</v>
      </c>
      <c r="N37" s="82">
        <v>1</v>
      </c>
      <c r="O37" s="82">
        <v>200</v>
      </c>
      <c r="P37" s="82">
        <v>175</v>
      </c>
      <c r="Q37" s="82">
        <v>16</v>
      </c>
      <c r="R37" s="82">
        <v>2</v>
      </c>
      <c r="S37" s="82">
        <v>0</v>
      </c>
      <c r="T37" s="81">
        <v>230</v>
      </c>
      <c r="U37" s="81">
        <v>30</v>
      </c>
      <c r="V37" s="82">
        <v>13503</v>
      </c>
      <c r="W37" s="82">
        <v>1121</v>
      </c>
      <c r="X37" s="82">
        <v>0</v>
      </c>
      <c r="Y37" s="82">
        <v>1000</v>
      </c>
      <c r="Z37" s="82">
        <v>305179</v>
      </c>
      <c r="AA37" s="82">
        <v>194200</v>
      </c>
      <c r="AB37" s="82">
        <v>110979</v>
      </c>
      <c r="AC37" s="82">
        <v>10297</v>
      </c>
      <c r="AD37" s="82">
        <v>25262</v>
      </c>
      <c r="AE37" s="82">
        <v>22445</v>
      </c>
      <c r="AF37" s="82">
        <v>52975</v>
      </c>
      <c r="AG37" s="82" t="s">
        <v>301</v>
      </c>
      <c r="AH37" s="82">
        <v>305179</v>
      </c>
      <c r="AI37" s="82" t="s">
        <v>301</v>
      </c>
      <c r="AJ37" s="82" t="s">
        <v>301</v>
      </c>
      <c r="AK37" s="82">
        <v>12869</v>
      </c>
      <c r="AL37" s="82">
        <v>15625</v>
      </c>
      <c r="AM37" s="82">
        <v>15602</v>
      </c>
      <c r="AN37" s="82">
        <v>0</v>
      </c>
      <c r="AO37" s="82">
        <v>0</v>
      </c>
      <c r="AP37" s="82">
        <v>0</v>
      </c>
      <c r="AQ37" s="82">
        <v>0</v>
      </c>
      <c r="AR37" s="82">
        <v>23</v>
      </c>
      <c r="AS37" s="82">
        <v>0</v>
      </c>
      <c r="AT37" s="82">
        <v>6000</v>
      </c>
      <c r="AU37" s="82">
        <v>65</v>
      </c>
      <c r="AV37" s="82">
        <v>0</v>
      </c>
      <c r="AW37" s="82">
        <v>2163</v>
      </c>
      <c r="AX37" s="82">
        <v>2160</v>
      </c>
      <c r="AY37" s="82">
        <v>0</v>
      </c>
      <c r="AZ37" s="82">
        <v>0</v>
      </c>
      <c r="BA37" s="82">
        <v>0</v>
      </c>
      <c r="BB37" s="82">
        <v>0</v>
      </c>
      <c r="BC37" s="82">
        <v>3</v>
      </c>
      <c r="BD37" s="82">
        <v>0</v>
      </c>
      <c r="BE37" s="82">
        <v>10</v>
      </c>
      <c r="BF37" s="82">
        <v>10</v>
      </c>
      <c r="BG37" s="82">
        <v>20</v>
      </c>
      <c r="BH37" s="82">
        <v>10575</v>
      </c>
      <c r="BI37" s="82">
        <v>0</v>
      </c>
      <c r="BJ37" s="82">
        <v>0</v>
      </c>
      <c r="BK37" s="82">
        <v>0</v>
      </c>
      <c r="BL37" s="82">
        <v>0</v>
      </c>
      <c r="BM37" s="82">
        <v>0</v>
      </c>
      <c r="BN37" s="82">
        <v>0</v>
      </c>
      <c r="BO37" s="82">
        <v>0</v>
      </c>
      <c r="BP37" s="82">
        <v>0</v>
      </c>
      <c r="BQ37" s="82">
        <v>0</v>
      </c>
      <c r="BR37" s="82">
        <v>100</v>
      </c>
      <c r="BS37" s="82" t="s">
        <v>301</v>
      </c>
      <c r="BT37" s="82" t="s">
        <v>301</v>
      </c>
      <c r="BU37" s="82" t="s">
        <v>301</v>
      </c>
    </row>
    <row r="38" spans="1:73" s="24" customFormat="1" ht="12.75" customHeight="1" x14ac:dyDescent="0.2">
      <c r="A38" s="51" t="s">
        <v>318</v>
      </c>
      <c r="B38" s="52" t="s">
        <v>182</v>
      </c>
      <c r="C38" s="53"/>
      <c r="D38" s="79">
        <v>1950</v>
      </c>
      <c r="E38" s="79" t="s">
        <v>301</v>
      </c>
      <c r="F38" s="79">
        <v>3</v>
      </c>
      <c r="G38" s="79">
        <v>0</v>
      </c>
      <c r="H38" s="79">
        <v>2</v>
      </c>
      <c r="I38" s="79">
        <v>1</v>
      </c>
      <c r="J38" s="80">
        <v>1.6</v>
      </c>
      <c r="K38" s="81">
        <v>1.6</v>
      </c>
      <c r="L38" s="81">
        <v>0</v>
      </c>
      <c r="M38" s="81">
        <v>0</v>
      </c>
      <c r="N38" s="82">
        <v>1</v>
      </c>
      <c r="O38" s="82">
        <v>132</v>
      </c>
      <c r="P38" s="82">
        <v>122</v>
      </c>
      <c r="Q38" s="82">
        <v>16</v>
      </c>
      <c r="R38" s="82">
        <v>15</v>
      </c>
      <c r="S38" s="82">
        <v>0</v>
      </c>
      <c r="T38" s="81">
        <v>261</v>
      </c>
      <c r="U38" s="81">
        <v>52</v>
      </c>
      <c r="V38" s="82" t="s">
        <v>301</v>
      </c>
      <c r="W38" s="82" t="s">
        <v>301</v>
      </c>
      <c r="X38" s="82" t="s">
        <v>301</v>
      </c>
      <c r="Y38" s="82" t="s">
        <v>301</v>
      </c>
      <c r="Z38" s="82">
        <v>408815</v>
      </c>
      <c r="AA38" s="82">
        <v>187498</v>
      </c>
      <c r="AB38" s="82">
        <v>221317</v>
      </c>
      <c r="AC38" s="82">
        <v>3097</v>
      </c>
      <c r="AD38" s="82">
        <v>122807</v>
      </c>
      <c r="AE38" s="82">
        <v>32911</v>
      </c>
      <c r="AF38" s="82">
        <v>62502</v>
      </c>
      <c r="AG38" s="82">
        <v>3489</v>
      </c>
      <c r="AH38" s="82">
        <v>400685</v>
      </c>
      <c r="AI38" s="82">
        <v>0</v>
      </c>
      <c r="AJ38" s="82">
        <v>0</v>
      </c>
      <c r="AK38" s="82">
        <v>8131</v>
      </c>
      <c r="AL38" s="82">
        <v>12075</v>
      </c>
      <c r="AM38" s="82">
        <v>11576</v>
      </c>
      <c r="AN38" s="82">
        <v>0</v>
      </c>
      <c r="AO38" s="82">
        <v>0</v>
      </c>
      <c r="AP38" s="82">
        <v>0</v>
      </c>
      <c r="AQ38" s="82">
        <v>0</v>
      </c>
      <c r="AR38" s="82">
        <v>475</v>
      </c>
      <c r="AS38" s="82">
        <v>24</v>
      </c>
      <c r="AT38" s="82">
        <v>6000</v>
      </c>
      <c r="AU38" s="82">
        <v>0</v>
      </c>
      <c r="AV38" s="82">
        <v>65</v>
      </c>
      <c r="AW38" s="82">
        <v>2274</v>
      </c>
      <c r="AX38" s="82">
        <v>2144</v>
      </c>
      <c r="AY38" s="82">
        <v>0</v>
      </c>
      <c r="AZ38" s="82">
        <v>0</v>
      </c>
      <c r="BA38" s="82">
        <v>0</v>
      </c>
      <c r="BB38" s="82">
        <v>0</v>
      </c>
      <c r="BC38" s="82">
        <v>128</v>
      </c>
      <c r="BD38" s="82">
        <v>2</v>
      </c>
      <c r="BE38" s="82">
        <v>450</v>
      </c>
      <c r="BF38" s="82">
        <v>0</v>
      </c>
      <c r="BG38" s="82">
        <v>50</v>
      </c>
      <c r="BH38" s="82">
        <v>11307</v>
      </c>
      <c r="BI38" s="82">
        <v>67</v>
      </c>
      <c r="BJ38" s="82" t="s">
        <v>301</v>
      </c>
      <c r="BK38" s="82">
        <v>0</v>
      </c>
      <c r="BL38" s="82">
        <v>0</v>
      </c>
      <c r="BM38" s="82">
        <v>0</v>
      </c>
      <c r="BN38" s="82">
        <v>0</v>
      </c>
      <c r="BO38" s="82">
        <v>0</v>
      </c>
      <c r="BP38" s="82">
        <v>0</v>
      </c>
      <c r="BQ38" s="82">
        <v>0</v>
      </c>
      <c r="BR38" s="82" t="s">
        <v>301</v>
      </c>
      <c r="BS38" s="82" t="s">
        <v>301</v>
      </c>
      <c r="BT38" s="82" t="s">
        <v>301</v>
      </c>
      <c r="BU38" s="82" t="s">
        <v>301</v>
      </c>
    </row>
    <row r="39" spans="1:73" s="24" customFormat="1" ht="12.75" customHeight="1" x14ac:dyDescent="0.2">
      <c r="A39" s="51" t="s">
        <v>319</v>
      </c>
      <c r="B39" s="52" t="s">
        <v>183</v>
      </c>
      <c r="C39" s="53"/>
      <c r="D39" s="79">
        <v>1601</v>
      </c>
      <c r="E39" s="79" t="s">
        <v>301</v>
      </c>
      <c r="F39" s="79">
        <v>14</v>
      </c>
      <c r="G39" s="79">
        <v>1</v>
      </c>
      <c r="H39" s="79">
        <v>5</v>
      </c>
      <c r="I39" s="79">
        <v>8</v>
      </c>
      <c r="J39" s="80">
        <v>5.0999999999999996</v>
      </c>
      <c r="K39" s="81">
        <v>4.4000000000000004</v>
      </c>
      <c r="L39" s="81">
        <v>0.7</v>
      </c>
      <c r="M39" s="81">
        <v>0</v>
      </c>
      <c r="N39" s="82">
        <v>1</v>
      </c>
      <c r="O39" s="82">
        <v>392</v>
      </c>
      <c r="P39" s="82">
        <v>304</v>
      </c>
      <c r="Q39" s="82">
        <v>40</v>
      </c>
      <c r="R39" s="82">
        <v>13</v>
      </c>
      <c r="S39" s="82">
        <v>8</v>
      </c>
      <c r="T39" s="81">
        <v>222</v>
      </c>
      <c r="U39" s="81">
        <v>50</v>
      </c>
      <c r="V39" s="82">
        <v>48942</v>
      </c>
      <c r="W39" s="82">
        <v>256</v>
      </c>
      <c r="X39" s="82" t="s">
        <v>301</v>
      </c>
      <c r="Y39" s="82">
        <v>15699</v>
      </c>
      <c r="Z39" s="82">
        <v>853336.3</v>
      </c>
      <c r="AA39" s="82">
        <v>506827.8</v>
      </c>
      <c r="AB39" s="82">
        <v>346508.5</v>
      </c>
      <c r="AC39" s="82">
        <v>34072.800000000003</v>
      </c>
      <c r="AD39" s="82">
        <v>63210</v>
      </c>
      <c r="AE39" s="82">
        <v>115645.55</v>
      </c>
      <c r="AF39" s="82">
        <v>133580.1</v>
      </c>
      <c r="AG39" s="82" t="s">
        <v>301</v>
      </c>
      <c r="AH39" s="82">
        <v>704204.05</v>
      </c>
      <c r="AI39" s="82">
        <v>137100</v>
      </c>
      <c r="AJ39" s="82" t="s">
        <v>301</v>
      </c>
      <c r="AK39" s="82">
        <v>12032.2</v>
      </c>
      <c r="AL39" s="82">
        <v>65206</v>
      </c>
      <c r="AM39" s="82">
        <v>49568</v>
      </c>
      <c r="AN39" s="82">
        <v>20</v>
      </c>
      <c r="AO39" s="82" t="s">
        <v>301</v>
      </c>
      <c r="AP39" s="82" t="s">
        <v>301</v>
      </c>
      <c r="AQ39" s="82">
        <v>0</v>
      </c>
      <c r="AR39" s="82">
        <v>15618</v>
      </c>
      <c r="AS39" s="82" t="s">
        <v>301</v>
      </c>
      <c r="AT39" s="82">
        <v>6000</v>
      </c>
      <c r="AU39" s="82">
        <v>65</v>
      </c>
      <c r="AV39" s="82">
        <v>1</v>
      </c>
      <c r="AW39" s="82">
        <v>5097</v>
      </c>
      <c r="AX39" s="82">
        <v>3873</v>
      </c>
      <c r="AY39" s="82" t="s">
        <v>301</v>
      </c>
      <c r="AZ39" s="82" t="s">
        <v>301</v>
      </c>
      <c r="BA39" s="82" t="s">
        <v>301</v>
      </c>
      <c r="BB39" s="82" t="s">
        <v>301</v>
      </c>
      <c r="BC39" s="82">
        <v>1224</v>
      </c>
      <c r="BD39" s="82" t="s">
        <v>301</v>
      </c>
      <c r="BE39" s="82">
        <v>400</v>
      </c>
      <c r="BF39" s="82">
        <v>6</v>
      </c>
      <c r="BG39" s="82">
        <v>30</v>
      </c>
      <c r="BH39" s="82">
        <v>37823</v>
      </c>
      <c r="BI39" s="82">
        <v>15</v>
      </c>
      <c r="BJ39" s="82" t="s">
        <v>301</v>
      </c>
      <c r="BK39" s="82">
        <v>0</v>
      </c>
      <c r="BL39" s="82">
        <v>30</v>
      </c>
      <c r="BM39" s="82">
        <v>30</v>
      </c>
      <c r="BN39" s="82" t="s">
        <v>301</v>
      </c>
      <c r="BO39" s="82" t="s">
        <v>301</v>
      </c>
      <c r="BP39" s="82" t="s">
        <v>301</v>
      </c>
      <c r="BQ39" s="82" t="s">
        <v>301</v>
      </c>
      <c r="BR39" s="82">
        <v>200</v>
      </c>
      <c r="BS39" s="82">
        <v>16806</v>
      </c>
      <c r="BT39" s="82" t="s">
        <v>301</v>
      </c>
      <c r="BU39" s="82" t="s">
        <v>301</v>
      </c>
    </row>
    <row r="40" spans="1:73" s="24" customFormat="1" ht="12.75" customHeight="1" x14ac:dyDescent="0.2">
      <c r="A40" s="14"/>
      <c r="B40" s="62" t="s">
        <v>157</v>
      </c>
      <c r="C40" s="59"/>
      <c r="D40" s="63">
        <f t="shared" ref="D40:BO40" si="17">SUM(D36:D39)</f>
        <v>5901</v>
      </c>
      <c r="E40" s="63" t="s">
        <v>357</v>
      </c>
      <c r="F40" s="63">
        <f t="shared" si="17"/>
        <v>25</v>
      </c>
      <c r="G40" s="63">
        <f t="shared" si="17"/>
        <v>1</v>
      </c>
      <c r="H40" s="63">
        <f t="shared" si="17"/>
        <v>12</v>
      </c>
      <c r="I40" s="63">
        <f t="shared" si="17"/>
        <v>12</v>
      </c>
      <c r="J40" s="64">
        <f t="shared" si="17"/>
        <v>10.5</v>
      </c>
      <c r="K40" s="64">
        <f t="shared" si="17"/>
        <v>9.8000000000000007</v>
      </c>
      <c r="L40" s="64">
        <f t="shared" si="17"/>
        <v>0.7</v>
      </c>
      <c r="M40" s="64">
        <f t="shared" si="17"/>
        <v>0</v>
      </c>
      <c r="N40" s="63">
        <f t="shared" si="17"/>
        <v>348</v>
      </c>
      <c r="O40" s="63">
        <f t="shared" si="17"/>
        <v>1069</v>
      </c>
      <c r="P40" s="63">
        <f t="shared" si="17"/>
        <v>876</v>
      </c>
      <c r="Q40" s="63">
        <f t="shared" si="17"/>
        <v>93</v>
      </c>
      <c r="R40" s="63">
        <f t="shared" si="17"/>
        <v>34</v>
      </c>
      <c r="S40" s="63">
        <f t="shared" si="17"/>
        <v>8</v>
      </c>
      <c r="T40" s="64">
        <f t="shared" si="17"/>
        <v>993</v>
      </c>
      <c r="U40" s="64">
        <f t="shared" si="17"/>
        <v>183</v>
      </c>
      <c r="V40" s="63">
        <f t="shared" si="17"/>
        <v>91636</v>
      </c>
      <c r="W40" s="63">
        <f t="shared" si="17"/>
        <v>2470</v>
      </c>
      <c r="X40" s="63">
        <f t="shared" si="17"/>
        <v>1068</v>
      </c>
      <c r="Y40" s="63">
        <f t="shared" si="17"/>
        <v>16699</v>
      </c>
      <c r="Z40" s="63">
        <f t="shared" si="17"/>
        <v>2004928.3</v>
      </c>
      <c r="AA40" s="63">
        <f t="shared" si="17"/>
        <v>1066834.8</v>
      </c>
      <c r="AB40" s="63">
        <f t="shared" si="17"/>
        <v>938093.5</v>
      </c>
      <c r="AC40" s="63">
        <f t="shared" si="17"/>
        <v>48936.800000000003</v>
      </c>
      <c r="AD40" s="63">
        <f t="shared" si="17"/>
        <v>309484</v>
      </c>
      <c r="AE40" s="63">
        <f t="shared" si="17"/>
        <v>205820.55</v>
      </c>
      <c r="AF40" s="63">
        <f t="shared" si="17"/>
        <v>373852.1</v>
      </c>
      <c r="AG40" s="63">
        <f t="shared" si="17"/>
        <v>5260</v>
      </c>
      <c r="AH40" s="63">
        <f t="shared" si="17"/>
        <v>1843922.05</v>
      </c>
      <c r="AI40" s="63">
        <f t="shared" si="17"/>
        <v>137100</v>
      </c>
      <c r="AJ40" s="63">
        <f t="shared" si="17"/>
        <v>0</v>
      </c>
      <c r="AK40" s="63">
        <f t="shared" si="17"/>
        <v>36776.199999999997</v>
      </c>
      <c r="AL40" s="63">
        <f t="shared" si="17"/>
        <v>125639</v>
      </c>
      <c r="AM40" s="63">
        <f t="shared" si="17"/>
        <v>107487</v>
      </c>
      <c r="AN40" s="63">
        <f t="shared" si="17"/>
        <v>20</v>
      </c>
      <c r="AO40" s="63">
        <f t="shared" si="17"/>
        <v>31</v>
      </c>
      <c r="AP40" s="63">
        <f t="shared" si="17"/>
        <v>0</v>
      </c>
      <c r="AQ40" s="63">
        <f t="shared" si="17"/>
        <v>0</v>
      </c>
      <c r="AR40" s="63">
        <f t="shared" si="17"/>
        <v>16727</v>
      </c>
      <c r="AS40" s="63">
        <f t="shared" si="17"/>
        <v>1374</v>
      </c>
      <c r="AT40" s="63">
        <f t="shared" si="17"/>
        <v>24000</v>
      </c>
      <c r="AU40" s="63">
        <f t="shared" si="17"/>
        <v>195</v>
      </c>
      <c r="AV40" s="63">
        <f t="shared" si="17"/>
        <v>71</v>
      </c>
      <c r="AW40" s="63">
        <f t="shared" si="17"/>
        <v>12715</v>
      </c>
      <c r="AX40" s="63">
        <f t="shared" si="17"/>
        <v>9288</v>
      </c>
      <c r="AY40" s="63">
        <f t="shared" si="17"/>
        <v>0</v>
      </c>
      <c r="AZ40" s="63">
        <f t="shared" si="17"/>
        <v>0</v>
      </c>
      <c r="BA40" s="63">
        <f t="shared" si="17"/>
        <v>0</v>
      </c>
      <c r="BB40" s="63">
        <f t="shared" si="17"/>
        <v>0</v>
      </c>
      <c r="BC40" s="63">
        <f t="shared" si="17"/>
        <v>3375</v>
      </c>
      <c r="BD40" s="63">
        <f t="shared" si="17"/>
        <v>52</v>
      </c>
      <c r="BE40" s="63">
        <f t="shared" si="17"/>
        <v>860</v>
      </c>
      <c r="BF40" s="63">
        <f t="shared" si="17"/>
        <v>20</v>
      </c>
      <c r="BG40" s="63">
        <f t="shared" si="17"/>
        <v>106</v>
      </c>
      <c r="BH40" s="63">
        <f t="shared" si="17"/>
        <v>68726</v>
      </c>
      <c r="BI40" s="63">
        <f t="shared" si="17"/>
        <v>82</v>
      </c>
      <c r="BJ40" s="63">
        <f t="shared" si="17"/>
        <v>0</v>
      </c>
      <c r="BK40" s="63">
        <f t="shared" si="17"/>
        <v>0</v>
      </c>
      <c r="BL40" s="63">
        <f t="shared" si="17"/>
        <v>30</v>
      </c>
      <c r="BM40" s="63">
        <f t="shared" si="17"/>
        <v>30</v>
      </c>
      <c r="BN40" s="63">
        <f t="shared" si="17"/>
        <v>0</v>
      </c>
      <c r="BO40" s="63">
        <f t="shared" si="17"/>
        <v>0</v>
      </c>
      <c r="BP40" s="63">
        <f>SUM(BP36:BP39)</f>
        <v>0</v>
      </c>
      <c r="BQ40" s="63">
        <f>SUM(BQ36:BQ39)</f>
        <v>0</v>
      </c>
      <c r="BR40" s="63">
        <f>SUM(BR36:BR39)</f>
        <v>300</v>
      </c>
      <c r="BS40" s="63">
        <f>SUM(BS36:BS39)</f>
        <v>16806</v>
      </c>
      <c r="BT40" s="63" t="s">
        <v>357</v>
      </c>
      <c r="BU40" s="63" t="s">
        <v>357</v>
      </c>
    </row>
    <row r="41" spans="1:73" s="24" customFormat="1" ht="12.75" customHeight="1" x14ac:dyDescent="0.2">
      <c r="A41" s="60"/>
      <c r="B41" s="25" t="s">
        <v>150</v>
      </c>
      <c r="C41" s="65">
        <v>4</v>
      </c>
      <c r="D41" s="65">
        <v>4</v>
      </c>
      <c r="E41" s="65">
        <v>4</v>
      </c>
      <c r="F41" s="65">
        <v>4</v>
      </c>
      <c r="G41" s="65">
        <v>4</v>
      </c>
      <c r="H41" s="65">
        <v>4</v>
      </c>
      <c r="I41" s="65">
        <v>4</v>
      </c>
      <c r="J41" s="65">
        <v>4</v>
      </c>
      <c r="K41" s="65">
        <v>4</v>
      </c>
      <c r="L41" s="65">
        <v>4</v>
      </c>
      <c r="M41" s="65">
        <v>4</v>
      </c>
      <c r="N41" s="65">
        <v>4</v>
      </c>
      <c r="O41" s="65">
        <v>4</v>
      </c>
      <c r="P41" s="65">
        <v>4</v>
      </c>
      <c r="Q41" s="65">
        <v>4</v>
      </c>
      <c r="R41" s="65">
        <v>4</v>
      </c>
      <c r="S41" s="65">
        <v>4</v>
      </c>
      <c r="T41" s="65">
        <v>4</v>
      </c>
      <c r="U41" s="65">
        <v>4</v>
      </c>
      <c r="V41" s="65">
        <v>4</v>
      </c>
      <c r="W41" s="65">
        <v>4</v>
      </c>
      <c r="X41" s="65">
        <v>4</v>
      </c>
      <c r="Y41" s="65">
        <v>4</v>
      </c>
      <c r="Z41" s="65">
        <v>4</v>
      </c>
      <c r="AA41" s="65">
        <v>4</v>
      </c>
      <c r="AB41" s="65">
        <v>4</v>
      </c>
      <c r="AC41" s="65">
        <v>4</v>
      </c>
      <c r="AD41" s="65">
        <v>4</v>
      </c>
      <c r="AE41" s="65">
        <v>4</v>
      </c>
      <c r="AF41" s="65">
        <v>4</v>
      </c>
      <c r="AG41" s="65">
        <v>4</v>
      </c>
      <c r="AH41" s="65">
        <v>4</v>
      </c>
      <c r="AI41" s="65">
        <v>4</v>
      </c>
      <c r="AJ41" s="65">
        <v>4</v>
      </c>
      <c r="AK41" s="65">
        <v>4</v>
      </c>
      <c r="AL41" s="65">
        <v>4</v>
      </c>
      <c r="AM41" s="65">
        <v>4</v>
      </c>
      <c r="AN41" s="65">
        <v>4</v>
      </c>
      <c r="AO41" s="65">
        <v>4</v>
      </c>
      <c r="AP41" s="65">
        <v>4</v>
      </c>
      <c r="AQ41" s="65">
        <v>4</v>
      </c>
      <c r="AR41" s="65">
        <v>4</v>
      </c>
      <c r="AS41" s="65">
        <v>4</v>
      </c>
      <c r="AT41" s="65">
        <v>4</v>
      </c>
      <c r="AU41" s="65">
        <v>4</v>
      </c>
      <c r="AV41" s="65">
        <v>4</v>
      </c>
      <c r="AW41" s="65">
        <v>4</v>
      </c>
      <c r="AX41" s="65">
        <v>4</v>
      </c>
      <c r="AY41" s="65">
        <v>4</v>
      </c>
      <c r="AZ41" s="65">
        <v>4</v>
      </c>
      <c r="BA41" s="65">
        <v>4</v>
      </c>
      <c r="BB41" s="65">
        <v>4</v>
      </c>
      <c r="BC41" s="65">
        <v>4</v>
      </c>
      <c r="BD41" s="65">
        <v>4</v>
      </c>
      <c r="BE41" s="65">
        <v>4</v>
      </c>
      <c r="BF41" s="65">
        <v>4</v>
      </c>
      <c r="BG41" s="65">
        <v>4</v>
      </c>
      <c r="BH41" s="65">
        <v>4</v>
      </c>
      <c r="BI41" s="65">
        <v>4</v>
      </c>
      <c r="BJ41" s="65">
        <v>4</v>
      </c>
      <c r="BK41" s="65">
        <v>4</v>
      </c>
      <c r="BL41" s="65">
        <v>4</v>
      </c>
      <c r="BM41" s="65">
        <v>4</v>
      </c>
      <c r="BN41" s="65">
        <v>4</v>
      </c>
      <c r="BO41" s="65">
        <v>4</v>
      </c>
      <c r="BP41" s="65">
        <v>4</v>
      </c>
      <c r="BQ41" s="65">
        <v>4</v>
      </c>
      <c r="BR41" s="65">
        <v>4</v>
      </c>
      <c r="BS41" s="65">
        <v>4</v>
      </c>
      <c r="BT41" s="65">
        <v>4</v>
      </c>
      <c r="BU41" s="65">
        <v>4</v>
      </c>
    </row>
    <row r="42" spans="1:73" s="24" customFormat="1" ht="12.75" customHeight="1" x14ac:dyDescent="0.2">
      <c r="A42" s="60"/>
      <c r="B42" s="25" t="s">
        <v>151</v>
      </c>
      <c r="C42" s="65">
        <v>4</v>
      </c>
      <c r="D42" s="65">
        <f>COUNT(D36:D39)</f>
        <v>4</v>
      </c>
      <c r="E42" s="65">
        <f>COUNT(E36:E39)</f>
        <v>0</v>
      </c>
      <c r="F42" s="65">
        <f t="shared" ref="F42:BQ42" si="18">COUNT(F36:F39)</f>
        <v>4</v>
      </c>
      <c r="G42" s="65">
        <f t="shared" si="18"/>
        <v>4</v>
      </c>
      <c r="H42" s="65">
        <f t="shared" si="18"/>
        <v>4</v>
      </c>
      <c r="I42" s="65">
        <f t="shared" si="18"/>
        <v>4</v>
      </c>
      <c r="J42" s="65">
        <f t="shared" si="18"/>
        <v>4</v>
      </c>
      <c r="K42" s="65">
        <f t="shared" si="18"/>
        <v>4</v>
      </c>
      <c r="L42" s="65">
        <f t="shared" si="18"/>
        <v>4</v>
      </c>
      <c r="M42" s="65">
        <f t="shared" si="18"/>
        <v>4</v>
      </c>
      <c r="N42" s="65">
        <f t="shared" si="18"/>
        <v>4</v>
      </c>
      <c r="O42" s="65">
        <f t="shared" si="18"/>
        <v>4</v>
      </c>
      <c r="P42" s="65">
        <f t="shared" si="18"/>
        <v>4</v>
      </c>
      <c r="Q42" s="65">
        <f t="shared" si="18"/>
        <v>4</v>
      </c>
      <c r="R42" s="65">
        <f t="shared" si="18"/>
        <v>4</v>
      </c>
      <c r="S42" s="65">
        <f t="shared" si="18"/>
        <v>4</v>
      </c>
      <c r="T42" s="65">
        <f t="shared" si="18"/>
        <v>4</v>
      </c>
      <c r="U42" s="65">
        <f t="shared" si="18"/>
        <v>4</v>
      </c>
      <c r="V42" s="65">
        <f t="shared" si="18"/>
        <v>3</v>
      </c>
      <c r="W42" s="65">
        <f t="shared" si="18"/>
        <v>3</v>
      </c>
      <c r="X42" s="65">
        <f t="shared" si="18"/>
        <v>2</v>
      </c>
      <c r="Y42" s="65">
        <f t="shared" si="18"/>
        <v>3</v>
      </c>
      <c r="Z42" s="65">
        <f t="shared" si="18"/>
        <v>4</v>
      </c>
      <c r="AA42" s="65">
        <f t="shared" si="18"/>
        <v>4</v>
      </c>
      <c r="AB42" s="65">
        <f t="shared" si="18"/>
        <v>4</v>
      </c>
      <c r="AC42" s="65">
        <f t="shared" si="18"/>
        <v>4</v>
      </c>
      <c r="AD42" s="65">
        <f t="shared" si="18"/>
        <v>4</v>
      </c>
      <c r="AE42" s="65">
        <f t="shared" si="18"/>
        <v>4</v>
      </c>
      <c r="AF42" s="65">
        <f t="shared" si="18"/>
        <v>4</v>
      </c>
      <c r="AG42" s="65">
        <f t="shared" si="18"/>
        <v>2</v>
      </c>
      <c r="AH42" s="65">
        <f t="shared" si="18"/>
        <v>4</v>
      </c>
      <c r="AI42" s="65">
        <f t="shared" si="18"/>
        <v>3</v>
      </c>
      <c r="AJ42" s="65">
        <f t="shared" si="18"/>
        <v>2</v>
      </c>
      <c r="AK42" s="65">
        <f t="shared" si="18"/>
        <v>4</v>
      </c>
      <c r="AL42" s="65">
        <f t="shared" si="18"/>
        <v>4</v>
      </c>
      <c r="AM42" s="65">
        <f t="shared" si="18"/>
        <v>4</v>
      </c>
      <c r="AN42" s="65">
        <f t="shared" si="18"/>
        <v>4</v>
      </c>
      <c r="AO42" s="65">
        <f t="shared" si="18"/>
        <v>3</v>
      </c>
      <c r="AP42" s="65">
        <f t="shared" si="18"/>
        <v>3</v>
      </c>
      <c r="AQ42" s="65">
        <f t="shared" si="18"/>
        <v>4</v>
      </c>
      <c r="AR42" s="65">
        <f t="shared" si="18"/>
        <v>4</v>
      </c>
      <c r="AS42" s="65">
        <f t="shared" si="18"/>
        <v>3</v>
      </c>
      <c r="AT42" s="65">
        <f t="shared" si="18"/>
        <v>4</v>
      </c>
      <c r="AU42" s="65">
        <f t="shared" si="18"/>
        <v>4</v>
      </c>
      <c r="AV42" s="65">
        <f t="shared" si="18"/>
        <v>4</v>
      </c>
      <c r="AW42" s="65">
        <f t="shared" si="18"/>
        <v>4</v>
      </c>
      <c r="AX42" s="65">
        <f t="shared" si="18"/>
        <v>4</v>
      </c>
      <c r="AY42" s="65">
        <f t="shared" si="18"/>
        <v>3</v>
      </c>
      <c r="AZ42" s="65">
        <f t="shared" si="18"/>
        <v>3</v>
      </c>
      <c r="BA42" s="65">
        <f t="shared" si="18"/>
        <v>3</v>
      </c>
      <c r="BB42" s="65">
        <f t="shared" si="18"/>
        <v>3</v>
      </c>
      <c r="BC42" s="65">
        <f t="shared" si="18"/>
        <v>4</v>
      </c>
      <c r="BD42" s="65">
        <f t="shared" si="18"/>
        <v>3</v>
      </c>
      <c r="BE42" s="65">
        <f t="shared" si="18"/>
        <v>3</v>
      </c>
      <c r="BF42" s="65">
        <f t="shared" si="18"/>
        <v>4</v>
      </c>
      <c r="BG42" s="65">
        <f t="shared" si="18"/>
        <v>4</v>
      </c>
      <c r="BH42" s="65">
        <f t="shared" si="18"/>
        <v>4</v>
      </c>
      <c r="BI42" s="65">
        <f t="shared" si="18"/>
        <v>3</v>
      </c>
      <c r="BJ42" s="65">
        <f t="shared" si="18"/>
        <v>1</v>
      </c>
      <c r="BK42" s="65">
        <f t="shared" si="18"/>
        <v>3</v>
      </c>
      <c r="BL42" s="65">
        <f t="shared" si="18"/>
        <v>4</v>
      </c>
      <c r="BM42" s="65">
        <f t="shared" si="18"/>
        <v>4</v>
      </c>
      <c r="BN42" s="65">
        <f t="shared" si="18"/>
        <v>3</v>
      </c>
      <c r="BO42" s="65">
        <f t="shared" si="18"/>
        <v>2</v>
      </c>
      <c r="BP42" s="65">
        <f t="shared" si="18"/>
        <v>2</v>
      </c>
      <c r="BQ42" s="65">
        <f t="shared" si="18"/>
        <v>2</v>
      </c>
      <c r="BR42" s="65">
        <f>COUNT(BR36:BR39)</f>
        <v>2</v>
      </c>
      <c r="BS42" s="65">
        <f>COUNT(BS36:BS39)</f>
        <v>1</v>
      </c>
      <c r="BT42" s="65">
        <f>COUNT(BT36:BT39)</f>
        <v>0</v>
      </c>
      <c r="BU42" s="65">
        <f>COUNT(BU36:BU39)</f>
        <v>0</v>
      </c>
    </row>
    <row r="43" spans="1:73" s="24" customFormat="1" ht="12.75" customHeight="1" x14ac:dyDescent="0.2">
      <c r="A43" s="61"/>
      <c r="B43" s="28" t="s">
        <v>149</v>
      </c>
      <c r="C43" s="86">
        <f>C42/C41</f>
        <v>1</v>
      </c>
      <c r="D43" s="86">
        <f t="shared" ref="D43:BO43" si="19">D42/D41</f>
        <v>1</v>
      </c>
      <c r="E43" s="86">
        <f t="shared" si="19"/>
        <v>0</v>
      </c>
      <c r="F43" s="86">
        <f t="shared" si="19"/>
        <v>1</v>
      </c>
      <c r="G43" s="86">
        <f t="shared" si="19"/>
        <v>1</v>
      </c>
      <c r="H43" s="86">
        <f t="shared" si="19"/>
        <v>1</v>
      </c>
      <c r="I43" s="86">
        <f t="shared" si="19"/>
        <v>1</v>
      </c>
      <c r="J43" s="86">
        <f t="shared" si="19"/>
        <v>1</v>
      </c>
      <c r="K43" s="86">
        <f t="shared" si="19"/>
        <v>1</v>
      </c>
      <c r="L43" s="86">
        <f t="shared" si="19"/>
        <v>1</v>
      </c>
      <c r="M43" s="86">
        <f t="shared" si="19"/>
        <v>1</v>
      </c>
      <c r="N43" s="86">
        <f t="shared" si="19"/>
        <v>1</v>
      </c>
      <c r="O43" s="86">
        <f t="shared" si="19"/>
        <v>1</v>
      </c>
      <c r="P43" s="86">
        <f t="shared" si="19"/>
        <v>1</v>
      </c>
      <c r="Q43" s="86">
        <f t="shared" si="19"/>
        <v>1</v>
      </c>
      <c r="R43" s="86">
        <f t="shared" si="19"/>
        <v>1</v>
      </c>
      <c r="S43" s="86">
        <f t="shared" si="19"/>
        <v>1</v>
      </c>
      <c r="T43" s="86">
        <f t="shared" si="19"/>
        <v>1</v>
      </c>
      <c r="U43" s="86">
        <f t="shared" si="19"/>
        <v>1</v>
      </c>
      <c r="V43" s="86">
        <f t="shared" si="19"/>
        <v>0.75</v>
      </c>
      <c r="W43" s="86">
        <f t="shared" si="19"/>
        <v>0.75</v>
      </c>
      <c r="X43" s="86">
        <f t="shared" si="19"/>
        <v>0.5</v>
      </c>
      <c r="Y43" s="86">
        <f t="shared" si="19"/>
        <v>0.75</v>
      </c>
      <c r="Z43" s="86">
        <f t="shared" si="19"/>
        <v>1</v>
      </c>
      <c r="AA43" s="86">
        <f t="shared" si="19"/>
        <v>1</v>
      </c>
      <c r="AB43" s="86">
        <f t="shared" si="19"/>
        <v>1</v>
      </c>
      <c r="AC43" s="86">
        <f t="shared" si="19"/>
        <v>1</v>
      </c>
      <c r="AD43" s="86">
        <f t="shared" si="19"/>
        <v>1</v>
      </c>
      <c r="AE43" s="86">
        <f t="shared" si="19"/>
        <v>1</v>
      </c>
      <c r="AF43" s="86">
        <f t="shared" si="19"/>
        <v>1</v>
      </c>
      <c r="AG43" s="86">
        <f t="shared" si="19"/>
        <v>0.5</v>
      </c>
      <c r="AH43" s="86">
        <f t="shared" si="19"/>
        <v>1</v>
      </c>
      <c r="AI43" s="86">
        <f t="shared" si="19"/>
        <v>0.75</v>
      </c>
      <c r="AJ43" s="86">
        <f t="shared" si="19"/>
        <v>0.5</v>
      </c>
      <c r="AK43" s="86">
        <f t="shared" si="19"/>
        <v>1</v>
      </c>
      <c r="AL43" s="86">
        <f t="shared" si="19"/>
        <v>1</v>
      </c>
      <c r="AM43" s="86">
        <f t="shared" si="19"/>
        <v>1</v>
      </c>
      <c r="AN43" s="86">
        <f t="shared" si="19"/>
        <v>1</v>
      </c>
      <c r="AO43" s="86">
        <f t="shared" si="19"/>
        <v>0.75</v>
      </c>
      <c r="AP43" s="86">
        <f t="shared" si="19"/>
        <v>0.75</v>
      </c>
      <c r="AQ43" s="86">
        <f t="shared" si="19"/>
        <v>1</v>
      </c>
      <c r="AR43" s="86">
        <f t="shared" si="19"/>
        <v>1</v>
      </c>
      <c r="AS43" s="86">
        <f t="shared" si="19"/>
        <v>0.75</v>
      </c>
      <c r="AT43" s="86">
        <f t="shared" si="19"/>
        <v>1</v>
      </c>
      <c r="AU43" s="86">
        <f t="shared" si="19"/>
        <v>1</v>
      </c>
      <c r="AV43" s="86">
        <f t="shared" si="19"/>
        <v>1</v>
      </c>
      <c r="AW43" s="86">
        <f t="shared" si="19"/>
        <v>1</v>
      </c>
      <c r="AX43" s="86">
        <f t="shared" si="19"/>
        <v>1</v>
      </c>
      <c r="AY43" s="86">
        <f t="shared" si="19"/>
        <v>0.75</v>
      </c>
      <c r="AZ43" s="86">
        <f t="shared" si="19"/>
        <v>0.75</v>
      </c>
      <c r="BA43" s="86">
        <f t="shared" si="19"/>
        <v>0.75</v>
      </c>
      <c r="BB43" s="86">
        <f t="shared" si="19"/>
        <v>0.75</v>
      </c>
      <c r="BC43" s="86">
        <f t="shared" si="19"/>
        <v>1</v>
      </c>
      <c r="BD43" s="86">
        <f t="shared" si="19"/>
        <v>0.75</v>
      </c>
      <c r="BE43" s="86">
        <f t="shared" si="19"/>
        <v>0.75</v>
      </c>
      <c r="BF43" s="86">
        <f t="shared" si="19"/>
        <v>1</v>
      </c>
      <c r="BG43" s="86">
        <f t="shared" si="19"/>
        <v>1</v>
      </c>
      <c r="BH43" s="86">
        <f t="shared" si="19"/>
        <v>1</v>
      </c>
      <c r="BI43" s="86">
        <f t="shared" si="19"/>
        <v>0.75</v>
      </c>
      <c r="BJ43" s="86">
        <f t="shared" si="19"/>
        <v>0.25</v>
      </c>
      <c r="BK43" s="86">
        <f t="shared" si="19"/>
        <v>0.75</v>
      </c>
      <c r="BL43" s="86">
        <f t="shared" si="19"/>
        <v>1</v>
      </c>
      <c r="BM43" s="86">
        <f t="shared" si="19"/>
        <v>1</v>
      </c>
      <c r="BN43" s="86">
        <f t="shared" si="19"/>
        <v>0.75</v>
      </c>
      <c r="BO43" s="86">
        <f t="shared" si="19"/>
        <v>0.5</v>
      </c>
      <c r="BP43" s="86">
        <f t="shared" ref="BP43:BU43" si="20">BP42/BP41</f>
        <v>0.5</v>
      </c>
      <c r="BQ43" s="86">
        <f t="shared" si="20"/>
        <v>0.5</v>
      </c>
      <c r="BR43" s="86">
        <f t="shared" si="20"/>
        <v>0.5</v>
      </c>
      <c r="BS43" s="86">
        <f t="shared" si="20"/>
        <v>0.25</v>
      </c>
      <c r="BT43" s="86">
        <f t="shared" si="20"/>
        <v>0</v>
      </c>
      <c r="BU43" s="86">
        <f t="shared" si="20"/>
        <v>0</v>
      </c>
    </row>
    <row r="44" spans="1:73" s="24" customFormat="1" ht="12.75" customHeight="1" x14ac:dyDescent="0.2">
      <c r="A44" s="69" t="s">
        <v>320</v>
      </c>
      <c r="B44" s="52" t="s">
        <v>237</v>
      </c>
      <c r="C44" s="53"/>
      <c r="D44" s="33">
        <v>4089</v>
      </c>
      <c r="E44" s="33" t="s">
        <v>301</v>
      </c>
      <c r="F44" s="33">
        <v>7</v>
      </c>
      <c r="G44" s="33">
        <v>4</v>
      </c>
      <c r="H44" s="33">
        <v>0</v>
      </c>
      <c r="I44" s="33">
        <v>3</v>
      </c>
      <c r="J44" s="34">
        <v>4.5</v>
      </c>
      <c r="K44" s="35">
        <v>4.5</v>
      </c>
      <c r="L44" s="35">
        <v>0</v>
      </c>
      <c r="M44" s="35">
        <v>0</v>
      </c>
      <c r="N44" s="36">
        <v>1</v>
      </c>
      <c r="O44" s="36">
        <v>497</v>
      </c>
      <c r="P44" s="36">
        <v>345</v>
      </c>
      <c r="Q44" s="36">
        <v>15</v>
      </c>
      <c r="R44" s="36">
        <v>9</v>
      </c>
      <c r="S44" s="36">
        <v>1</v>
      </c>
      <c r="T44" s="35">
        <v>250</v>
      </c>
      <c r="U44" s="35">
        <v>45.5</v>
      </c>
      <c r="V44" s="36">
        <v>29753</v>
      </c>
      <c r="W44" s="36">
        <v>1000</v>
      </c>
      <c r="X44" s="36" t="s">
        <v>301</v>
      </c>
      <c r="Y44" s="36">
        <v>2000</v>
      </c>
      <c r="Z44" s="36">
        <v>726335</v>
      </c>
      <c r="AA44" s="36">
        <v>559110</v>
      </c>
      <c r="AB44" s="36">
        <v>167225</v>
      </c>
      <c r="AC44" s="36">
        <v>21305</v>
      </c>
      <c r="AD44" s="36" t="s">
        <v>301</v>
      </c>
      <c r="AE44" s="36" t="s">
        <v>301</v>
      </c>
      <c r="AF44" s="36">
        <v>145920</v>
      </c>
      <c r="AG44" s="36">
        <v>2620</v>
      </c>
      <c r="AH44" s="36" t="s">
        <v>301</v>
      </c>
      <c r="AI44" s="36" t="s">
        <v>301</v>
      </c>
      <c r="AJ44" s="36" t="s">
        <v>301</v>
      </c>
      <c r="AK44" s="36">
        <v>22236</v>
      </c>
      <c r="AL44" s="36">
        <v>30014</v>
      </c>
      <c r="AM44" s="36">
        <v>29434</v>
      </c>
      <c r="AN44" s="36">
        <v>0</v>
      </c>
      <c r="AO44" s="36">
        <v>0</v>
      </c>
      <c r="AP44" s="36">
        <v>0</v>
      </c>
      <c r="AQ44" s="36">
        <v>0</v>
      </c>
      <c r="AR44" s="36">
        <v>580</v>
      </c>
      <c r="AS44" s="36">
        <v>0</v>
      </c>
      <c r="AT44" s="36">
        <v>17</v>
      </c>
      <c r="AU44" s="36">
        <v>189</v>
      </c>
      <c r="AV44" s="36">
        <v>0</v>
      </c>
      <c r="AW44" s="36">
        <v>2260</v>
      </c>
      <c r="AX44" s="36">
        <v>2201</v>
      </c>
      <c r="AY44" s="36">
        <v>0</v>
      </c>
      <c r="AZ44" s="36">
        <v>0</v>
      </c>
      <c r="BA44" s="36">
        <v>0</v>
      </c>
      <c r="BB44" s="36">
        <v>0</v>
      </c>
      <c r="BC44" s="36">
        <v>59</v>
      </c>
      <c r="BD44" s="36">
        <v>0</v>
      </c>
      <c r="BE44" s="36">
        <v>100</v>
      </c>
      <c r="BF44" s="36">
        <v>0</v>
      </c>
      <c r="BG44" s="36">
        <v>58</v>
      </c>
      <c r="BH44" s="36">
        <v>25132</v>
      </c>
      <c r="BI44" s="36">
        <v>6279</v>
      </c>
      <c r="BJ44" s="36">
        <v>4804</v>
      </c>
      <c r="BK44" s="36">
        <v>8</v>
      </c>
      <c r="BL44" s="36">
        <v>0</v>
      </c>
      <c r="BM44" s="36">
        <v>0</v>
      </c>
      <c r="BN44" s="36">
        <v>0</v>
      </c>
      <c r="BO44" s="36">
        <v>0</v>
      </c>
      <c r="BP44" s="36">
        <v>0</v>
      </c>
      <c r="BQ44" s="36">
        <v>0</v>
      </c>
      <c r="BR44" s="36">
        <v>0</v>
      </c>
      <c r="BS44" s="36" t="s">
        <v>301</v>
      </c>
      <c r="BT44" s="36" t="s">
        <v>301</v>
      </c>
      <c r="BU44" s="36" t="s">
        <v>301</v>
      </c>
    </row>
    <row r="45" spans="1:73" s="24" customFormat="1" ht="12.75" customHeight="1" x14ac:dyDescent="0.2">
      <c r="A45" s="69" t="s">
        <v>321</v>
      </c>
      <c r="B45" s="501" t="s">
        <v>185</v>
      </c>
      <c r="C45" s="502"/>
      <c r="D45" s="79">
        <v>735</v>
      </c>
      <c r="E45" s="79" t="s">
        <v>301</v>
      </c>
      <c r="F45" s="79">
        <v>2</v>
      </c>
      <c r="G45" s="79">
        <v>1</v>
      </c>
      <c r="H45" s="79">
        <v>1</v>
      </c>
      <c r="I45" s="79">
        <v>0</v>
      </c>
      <c r="J45" s="80">
        <v>1.5</v>
      </c>
      <c r="K45" s="81">
        <v>1.5</v>
      </c>
      <c r="L45" s="81">
        <v>0</v>
      </c>
      <c r="M45" s="81">
        <v>0</v>
      </c>
      <c r="N45" s="82">
        <v>1</v>
      </c>
      <c r="O45" s="82">
        <v>280</v>
      </c>
      <c r="P45" s="82">
        <v>250</v>
      </c>
      <c r="Q45" s="82">
        <v>30</v>
      </c>
      <c r="R45" s="82">
        <v>4</v>
      </c>
      <c r="S45" s="82">
        <v>0</v>
      </c>
      <c r="T45" s="81">
        <v>350</v>
      </c>
      <c r="U45" s="81">
        <v>42.5</v>
      </c>
      <c r="V45" s="82">
        <v>20342</v>
      </c>
      <c r="W45" s="82" t="s">
        <v>301</v>
      </c>
      <c r="X45" s="82">
        <v>0</v>
      </c>
      <c r="Y45" s="82">
        <v>0</v>
      </c>
      <c r="Z45" s="82">
        <v>0</v>
      </c>
      <c r="AA45" s="82" t="s">
        <v>301</v>
      </c>
      <c r="AB45" s="82">
        <v>0</v>
      </c>
      <c r="AC45" s="82" t="s">
        <v>301</v>
      </c>
      <c r="AD45" s="82" t="s">
        <v>301</v>
      </c>
      <c r="AE45" s="82" t="s">
        <v>301</v>
      </c>
      <c r="AF45" s="82" t="s">
        <v>301</v>
      </c>
      <c r="AG45" s="82" t="s">
        <v>301</v>
      </c>
      <c r="AH45" s="82" t="s">
        <v>301</v>
      </c>
      <c r="AI45" s="82">
        <v>0</v>
      </c>
      <c r="AJ45" s="82">
        <v>0</v>
      </c>
      <c r="AK45" s="82">
        <v>0</v>
      </c>
      <c r="AL45" s="82">
        <v>21000</v>
      </c>
      <c r="AM45" s="82">
        <v>21000</v>
      </c>
      <c r="AN45" s="82">
        <v>0</v>
      </c>
      <c r="AO45" s="82" t="s">
        <v>301</v>
      </c>
      <c r="AP45" s="82">
        <v>0</v>
      </c>
      <c r="AQ45" s="82">
        <v>0</v>
      </c>
      <c r="AR45" s="82" t="s">
        <v>301</v>
      </c>
      <c r="AS45" s="82" t="s">
        <v>301</v>
      </c>
      <c r="AT45" s="82" t="s">
        <v>301</v>
      </c>
      <c r="AU45" s="82" t="s">
        <v>301</v>
      </c>
      <c r="AV45" s="82" t="s">
        <v>301</v>
      </c>
      <c r="AW45" s="82">
        <v>468</v>
      </c>
      <c r="AX45" s="82">
        <v>468</v>
      </c>
      <c r="AY45" s="82">
        <v>0</v>
      </c>
      <c r="AZ45" s="82">
        <v>0</v>
      </c>
      <c r="BA45" s="82">
        <v>0</v>
      </c>
      <c r="BB45" s="82">
        <v>0</v>
      </c>
      <c r="BC45" s="82" t="s">
        <v>301</v>
      </c>
      <c r="BD45" s="82" t="s">
        <v>301</v>
      </c>
      <c r="BE45" s="82" t="s">
        <v>301</v>
      </c>
      <c r="BF45" s="82">
        <v>0</v>
      </c>
      <c r="BG45" s="82" t="s">
        <v>301</v>
      </c>
      <c r="BH45" s="82">
        <v>5448</v>
      </c>
      <c r="BI45" s="82">
        <v>1288</v>
      </c>
      <c r="BJ45" s="82">
        <v>1491</v>
      </c>
      <c r="BK45" s="82">
        <v>0</v>
      </c>
      <c r="BL45" s="82">
        <v>0</v>
      </c>
      <c r="BM45" s="82">
        <v>0</v>
      </c>
      <c r="BN45" s="82">
        <v>0</v>
      </c>
      <c r="BO45" s="82">
        <v>0</v>
      </c>
      <c r="BP45" s="82" t="s">
        <v>301</v>
      </c>
      <c r="BQ45" s="82">
        <v>0</v>
      </c>
      <c r="BR45" s="82" t="s">
        <v>301</v>
      </c>
      <c r="BS45" s="82" t="s">
        <v>301</v>
      </c>
      <c r="BT45" s="82" t="s">
        <v>301</v>
      </c>
      <c r="BU45" s="82" t="s">
        <v>301</v>
      </c>
    </row>
    <row r="46" spans="1:73" s="24" customFormat="1" ht="12.75" customHeight="1" x14ac:dyDescent="0.2">
      <c r="A46" s="69" t="s">
        <v>322</v>
      </c>
      <c r="B46" s="501" t="s">
        <v>186</v>
      </c>
      <c r="C46" s="502"/>
      <c r="D46" s="79">
        <v>895</v>
      </c>
      <c r="E46" s="79" t="s">
        <v>301</v>
      </c>
      <c r="F46" s="79">
        <v>3</v>
      </c>
      <c r="G46" s="79">
        <v>0</v>
      </c>
      <c r="H46" s="79">
        <v>1</v>
      </c>
      <c r="I46" s="79">
        <v>2</v>
      </c>
      <c r="J46" s="80">
        <v>0.9</v>
      </c>
      <c r="K46" s="81">
        <v>0.9</v>
      </c>
      <c r="L46" s="81">
        <v>0.01</v>
      </c>
      <c r="M46" s="81" t="s">
        <v>301</v>
      </c>
      <c r="N46" s="82">
        <v>1</v>
      </c>
      <c r="O46" s="82">
        <v>90</v>
      </c>
      <c r="P46" s="82">
        <v>70</v>
      </c>
      <c r="Q46" s="82">
        <v>7</v>
      </c>
      <c r="R46" s="82">
        <v>2</v>
      </c>
      <c r="S46" s="82">
        <v>1</v>
      </c>
      <c r="T46" s="81">
        <v>220</v>
      </c>
      <c r="U46" s="81">
        <v>23.5</v>
      </c>
      <c r="V46" s="82">
        <v>13000</v>
      </c>
      <c r="W46" s="82">
        <v>270</v>
      </c>
      <c r="X46" s="82">
        <v>0</v>
      </c>
      <c r="Y46" s="82">
        <v>365</v>
      </c>
      <c r="Z46" s="82">
        <v>52000</v>
      </c>
      <c r="AA46" s="82" t="s">
        <v>301</v>
      </c>
      <c r="AB46" s="82">
        <v>52000</v>
      </c>
      <c r="AC46" s="82" t="s">
        <v>301</v>
      </c>
      <c r="AD46" s="82" t="s">
        <v>301</v>
      </c>
      <c r="AE46" s="82" t="s">
        <v>301</v>
      </c>
      <c r="AF46" s="82">
        <v>52000</v>
      </c>
      <c r="AG46" s="82" t="s">
        <v>301</v>
      </c>
      <c r="AH46" s="82" t="s">
        <v>301</v>
      </c>
      <c r="AI46" s="82" t="s">
        <v>301</v>
      </c>
      <c r="AJ46" s="82" t="s">
        <v>301</v>
      </c>
      <c r="AK46" s="82" t="s">
        <v>301</v>
      </c>
      <c r="AL46" s="82">
        <v>13175</v>
      </c>
      <c r="AM46" s="82">
        <v>12048</v>
      </c>
      <c r="AN46" s="82">
        <v>0</v>
      </c>
      <c r="AO46" s="82">
        <v>0</v>
      </c>
      <c r="AP46" s="82">
        <v>0</v>
      </c>
      <c r="AQ46" s="82">
        <v>0</v>
      </c>
      <c r="AR46" s="82">
        <v>1119</v>
      </c>
      <c r="AS46" s="82">
        <v>8</v>
      </c>
      <c r="AT46" s="82">
        <v>0</v>
      </c>
      <c r="AU46" s="82">
        <v>179</v>
      </c>
      <c r="AV46" s="82">
        <v>0</v>
      </c>
      <c r="AW46" s="82">
        <v>1234</v>
      </c>
      <c r="AX46" s="82">
        <v>1058</v>
      </c>
      <c r="AY46" s="82">
        <v>0</v>
      </c>
      <c r="AZ46" s="82">
        <v>0</v>
      </c>
      <c r="BA46" s="82">
        <v>0</v>
      </c>
      <c r="BB46" s="82">
        <v>0</v>
      </c>
      <c r="BC46" s="82">
        <v>173</v>
      </c>
      <c r="BD46" s="82">
        <v>3</v>
      </c>
      <c r="BE46" s="82" t="s">
        <v>301</v>
      </c>
      <c r="BF46" s="82">
        <v>0</v>
      </c>
      <c r="BG46" s="82">
        <v>8</v>
      </c>
      <c r="BH46" s="82">
        <v>8934</v>
      </c>
      <c r="BI46" s="82">
        <v>1801</v>
      </c>
      <c r="BJ46" s="82">
        <v>881</v>
      </c>
      <c r="BK46" s="82" t="s">
        <v>301</v>
      </c>
      <c r="BL46" s="82">
        <v>0</v>
      </c>
      <c r="BM46" s="82">
        <v>0</v>
      </c>
      <c r="BN46" s="82">
        <v>0</v>
      </c>
      <c r="BO46" s="82">
        <v>0</v>
      </c>
      <c r="BP46" s="82" t="s">
        <v>301</v>
      </c>
      <c r="BQ46" s="82">
        <v>0</v>
      </c>
      <c r="BR46" s="82" t="s">
        <v>301</v>
      </c>
      <c r="BS46" s="82" t="s">
        <v>301</v>
      </c>
      <c r="BT46" s="82" t="s">
        <v>301</v>
      </c>
      <c r="BU46" s="82" t="s">
        <v>301</v>
      </c>
    </row>
    <row r="47" spans="1:73" s="24" customFormat="1" ht="12.75" customHeight="1" x14ac:dyDescent="0.2">
      <c r="A47" s="69" t="s">
        <v>372</v>
      </c>
      <c r="B47" s="52" t="s">
        <v>230</v>
      </c>
      <c r="C47" s="53"/>
      <c r="D47" s="79">
        <v>261</v>
      </c>
      <c r="E47" s="79">
        <v>1000</v>
      </c>
      <c r="F47" s="79">
        <v>2</v>
      </c>
      <c r="G47" s="79">
        <v>0</v>
      </c>
      <c r="H47" s="79">
        <v>0</v>
      </c>
      <c r="I47" s="79">
        <v>2</v>
      </c>
      <c r="J47" s="80">
        <v>0.5</v>
      </c>
      <c r="K47" s="81">
        <v>0.5</v>
      </c>
      <c r="L47" s="81">
        <v>0</v>
      </c>
      <c r="M47" s="81">
        <v>0</v>
      </c>
      <c r="N47" s="82">
        <v>1</v>
      </c>
      <c r="O47" s="82">
        <v>200</v>
      </c>
      <c r="P47" s="82">
        <v>100</v>
      </c>
      <c r="Q47" s="82">
        <v>16</v>
      </c>
      <c r="R47" s="82">
        <v>4</v>
      </c>
      <c r="S47" s="82">
        <v>0</v>
      </c>
      <c r="T47" s="81">
        <v>350</v>
      </c>
      <c r="U47" s="81">
        <v>60</v>
      </c>
      <c r="V47" s="82">
        <v>5000</v>
      </c>
      <c r="W47" s="82">
        <v>500</v>
      </c>
      <c r="X47" s="82" t="s">
        <v>301</v>
      </c>
      <c r="Y47" s="82" t="s">
        <v>301</v>
      </c>
      <c r="Z47" s="82">
        <v>0</v>
      </c>
      <c r="AA47" s="82" t="s">
        <v>301</v>
      </c>
      <c r="AB47" s="82">
        <v>0</v>
      </c>
      <c r="AC47" s="82" t="s">
        <v>301</v>
      </c>
      <c r="AD47" s="82" t="s">
        <v>301</v>
      </c>
      <c r="AE47" s="82" t="s">
        <v>301</v>
      </c>
      <c r="AF47" s="82" t="s">
        <v>301</v>
      </c>
      <c r="AG47" s="82" t="s">
        <v>301</v>
      </c>
      <c r="AH47" s="82" t="s">
        <v>301</v>
      </c>
      <c r="AI47" s="82" t="s">
        <v>301</v>
      </c>
      <c r="AJ47" s="82" t="s">
        <v>301</v>
      </c>
      <c r="AK47" s="82" t="s">
        <v>301</v>
      </c>
      <c r="AL47" s="82">
        <v>5665</v>
      </c>
      <c r="AM47" s="82">
        <v>5440</v>
      </c>
      <c r="AN47" s="82">
        <v>0</v>
      </c>
      <c r="AO47" s="82" t="s">
        <v>301</v>
      </c>
      <c r="AP47" s="82" t="s">
        <v>301</v>
      </c>
      <c r="AQ47" s="82">
        <v>0</v>
      </c>
      <c r="AR47" s="82">
        <v>55</v>
      </c>
      <c r="AS47" s="82">
        <v>170</v>
      </c>
      <c r="AT47" s="82">
        <v>8</v>
      </c>
      <c r="AU47" s="82">
        <v>2</v>
      </c>
      <c r="AV47" s="82">
        <v>3</v>
      </c>
      <c r="AW47" s="82">
        <v>353</v>
      </c>
      <c r="AX47" s="82">
        <v>326</v>
      </c>
      <c r="AY47" s="82">
        <v>0</v>
      </c>
      <c r="AZ47" s="82" t="s">
        <v>301</v>
      </c>
      <c r="BA47" s="82" t="s">
        <v>301</v>
      </c>
      <c r="BB47" s="82">
        <v>0</v>
      </c>
      <c r="BC47" s="82">
        <v>7</v>
      </c>
      <c r="BD47" s="82">
        <v>20</v>
      </c>
      <c r="BE47" s="82">
        <v>20</v>
      </c>
      <c r="BF47" s="82">
        <v>0</v>
      </c>
      <c r="BG47" s="82">
        <v>5</v>
      </c>
      <c r="BH47" s="82">
        <v>952</v>
      </c>
      <c r="BI47" s="82">
        <v>5</v>
      </c>
      <c r="BJ47" s="82">
        <v>436</v>
      </c>
      <c r="BK47" s="82">
        <v>800</v>
      </c>
      <c r="BL47" s="82">
        <v>0</v>
      </c>
      <c r="BM47" s="82">
        <v>0</v>
      </c>
      <c r="BN47" s="82">
        <v>0</v>
      </c>
      <c r="BO47" s="82">
        <v>0</v>
      </c>
      <c r="BP47" s="82">
        <v>0</v>
      </c>
      <c r="BQ47" s="82">
        <v>0</v>
      </c>
      <c r="BR47" s="82" t="s">
        <v>301</v>
      </c>
      <c r="BS47" s="82" t="s">
        <v>301</v>
      </c>
      <c r="BT47" s="82" t="s">
        <v>301</v>
      </c>
      <c r="BU47" s="82" t="s">
        <v>301</v>
      </c>
    </row>
    <row r="48" spans="1:73" s="24" customFormat="1" ht="12.75" customHeight="1" x14ac:dyDescent="0.2">
      <c r="A48" s="69" t="s">
        <v>323</v>
      </c>
      <c r="B48" s="52" t="s">
        <v>187</v>
      </c>
      <c r="C48" s="53"/>
      <c r="D48" s="79">
        <v>1140</v>
      </c>
      <c r="E48" s="79" t="s">
        <v>301</v>
      </c>
      <c r="F48" s="79">
        <v>6</v>
      </c>
      <c r="G48" s="79">
        <v>1</v>
      </c>
      <c r="H48" s="79">
        <v>5</v>
      </c>
      <c r="I48" s="79">
        <v>0</v>
      </c>
      <c r="J48" s="80">
        <v>3.8</v>
      </c>
      <c r="K48" s="81">
        <v>3.8</v>
      </c>
      <c r="L48" s="81">
        <v>0</v>
      </c>
      <c r="M48" s="81">
        <v>0</v>
      </c>
      <c r="N48" s="82">
        <v>2</v>
      </c>
      <c r="O48" s="82">
        <v>410</v>
      </c>
      <c r="P48" s="82">
        <v>370</v>
      </c>
      <c r="Q48" s="82">
        <v>40</v>
      </c>
      <c r="R48" s="82">
        <v>9</v>
      </c>
      <c r="S48" s="82">
        <v>2</v>
      </c>
      <c r="T48" s="81">
        <v>230</v>
      </c>
      <c r="U48" s="81">
        <v>40</v>
      </c>
      <c r="V48" s="82">
        <v>29612</v>
      </c>
      <c r="W48" s="82">
        <v>1285</v>
      </c>
      <c r="X48" s="82">
        <v>4670</v>
      </c>
      <c r="Y48" s="82">
        <v>760</v>
      </c>
      <c r="Z48" s="82">
        <v>60000</v>
      </c>
      <c r="AA48" s="82" t="s">
        <v>301</v>
      </c>
      <c r="AB48" s="82">
        <v>60000</v>
      </c>
      <c r="AC48" s="82" t="s">
        <v>301</v>
      </c>
      <c r="AD48" s="82" t="s">
        <v>301</v>
      </c>
      <c r="AE48" s="82" t="s">
        <v>301</v>
      </c>
      <c r="AF48" s="82">
        <v>60000</v>
      </c>
      <c r="AG48" s="82">
        <v>7000</v>
      </c>
      <c r="AH48" s="82" t="s">
        <v>301</v>
      </c>
      <c r="AI48" s="82" t="s">
        <v>301</v>
      </c>
      <c r="AJ48" s="82" t="s">
        <v>301</v>
      </c>
      <c r="AK48" s="82" t="s">
        <v>301</v>
      </c>
      <c r="AL48" s="82">
        <v>35567</v>
      </c>
      <c r="AM48" s="82">
        <v>32234</v>
      </c>
      <c r="AN48" s="82">
        <v>0</v>
      </c>
      <c r="AO48" s="82">
        <v>57</v>
      </c>
      <c r="AP48" s="82" t="s">
        <v>301</v>
      </c>
      <c r="AQ48" s="82">
        <v>0</v>
      </c>
      <c r="AR48" s="82">
        <v>1776</v>
      </c>
      <c r="AS48" s="82">
        <v>1500</v>
      </c>
      <c r="AT48" s="82" t="s">
        <v>301</v>
      </c>
      <c r="AU48" s="82" t="s">
        <v>301</v>
      </c>
      <c r="AV48" s="82" t="s">
        <v>301</v>
      </c>
      <c r="AW48" s="82">
        <v>1745</v>
      </c>
      <c r="AX48" s="82">
        <v>1745</v>
      </c>
      <c r="AY48" s="82" t="s">
        <v>301</v>
      </c>
      <c r="AZ48" s="82" t="s">
        <v>301</v>
      </c>
      <c r="BA48" s="82" t="s">
        <v>301</v>
      </c>
      <c r="BB48" s="82" t="s">
        <v>301</v>
      </c>
      <c r="BC48" s="82" t="s">
        <v>301</v>
      </c>
      <c r="BD48" s="82" t="s">
        <v>301</v>
      </c>
      <c r="BE48" s="82">
        <v>730</v>
      </c>
      <c r="BF48" s="82">
        <v>6</v>
      </c>
      <c r="BG48" s="82">
        <v>8</v>
      </c>
      <c r="BH48" s="82">
        <v>26042</v>
      </c>
      <c r="BI48" s="82">
        <v>3575</v>
      </c>
      <c r="BJ48" s="82">
        <v>654</v>
      </c>
      <c r="BK48" s="82" t="s">
        <v>301</v>
      </c>
      <c r="BL48" s="82">
        <v>0</v>
      </c>
      <c r="BM48" s="82" t="s">
        <v>301</v>
      </c>
      <c r="BN48" s="82" t="s">
        <v>301</v>
      </c>
      <c r="BO48" s="82" t="s">
        <v>301</v>
      </c>
      <c r="BP48" s="82" t="s">
        <v>301</v>
      </c>
      <c r="BQ48" s="82" t="s">
        <v>301</v>
      </c>
      <c r="BR48" s="82" t="s">
        <v>301</v>
      </c>
      <c r="BS48" s="82" t="s">
        <v>301</v>
      </c>
      <c r="BT48" s="82" t="s">
        <v>301</v>
      </c>
      <c r="BU48" s="82" t="s">
        <v>301</v>
      </c>
    </row>
    <row r="49" spans="1:73" s="24" customFormat="1" ht="12.75" customHeight="1" x14ac:dyDescent="0.2">
      <c r="A49" s="69" t="s">
        <v>358</v>
      </c>
      <c r="B49" s="52" t="s">
        <v>393</v>
      </c>
      <c r="C49" s="53"/>
      <c r="D49" s="79">
        <v>820</v>
      </c>
      <c r="E49" s="79" t="s">
        <v>301</v>
      </c>
      <c r="F49" s="79">
        <v>2</v>
      </c>
      <c r="G49" s="79">
        <v>0</v>
      </c>
      <c r="H49" s="79">
        <v>1</v>
      </c>
      <c r="I49" s="79">
        <v>1</v>
      </c>
      <c r="J49" s="80">
        <v>1.2</v>
      </c>
      <c r="K49" s="81">
        <v>1.2</v>
      </c>
      <c r="L49" s="81">
        <v>0</v>
      </c>
      <c r="M49" s="81">
        <v>0</v>
      </c>
      <c r="N49" s="82">
        <v>1</v>
      </c>
      <c r="O49" s="82">
        <v>200</v>
      </c>
      <c r="P49" s="82">
        <v>190</v>
      </c>
      <c r="Q49" s="82">
        <v>22</v>
      </c>
      <c r="R49" s="82">
        <v>3</v>
      </c>
      <c r="S49" s="82">
        <v>0</v>
      </c>
      <c r="T49" s="81">
        <v>335</v>
      </c>
      <c r="U49" s="81">
        <v>40</v>
      </c>
      <c r="V49" s="82">
        <v>22800</v>
      </c>
      <c r="W49" s="82">
        <v>1000</v>
      </c>
      <c r="X49" s="82" t="s">
        <v>301</v>
      </c>
      <c r="Y49" s="82">
        <v>300</v>
      </c>
      <c r="Z49" s="82">
        <v>128000</v>
      </c>
      <c r="AA49" s="82">
        <v>95000</v>
      </c>
      <c r="AB49" s="82">
        <v>33000</v>
      </c>
      <c r="AC49" s="82" t="s">
        <v>301</v>
      </c>
      <c r="AD49" s="82" t="s">
        <v>301</v>
      </c>
      <c r="AE49" s="82">
        <v>18000</v>
      </c>
      <c r="AF49" s="82">
        <v>15000</v>
      </c>
      <c r="AG49" s="82" t="s">
        <v>301</v>
      </c>
      <c r="AH49" s="82" t="s">
        <v>301</v>
      </c>
      <c r="AI49" s="82" t="s">
        <v>301</v>
      </c>
      <c r="AJ49" s="82" t="s">
        <v>301</v>
      </c>
      <c r="AK49" s="82" t="s">
        <v>301</v>
      </c>
      <c r="AL49" s="82">
        <v>24630</v>
      </c>
      <c r="AM49" s="82">
        <v>23100</v>
      </c>
      <c r="AN49" s="82">
        <v>0</v>
      </c>
      <c r="AO49" s="82">
        <v>30</v>
      </c>
      <c r="AP49" s="82">
        <v>0</v>
      </c>
      <c r="AQ49" s="82">
        <v>0</v>
      </c>
      <c r="AR49" s="82">
        <v>1500</v>
      </c>
      <c r="AS49" s="82">
        <v>0</v>
      </c>
      <c r="AT49" s="82">
        <v>60</v>
      </c>
      <c r="AU49" s="82">
        <v>400</v>
      </c>
      <c r="AV49" s="82" t="s">
        <v>301</v>
      </c>
      <c r="AW49" s="82">
        <v>1100</v>
      </c>
      <c r="AX49" s="82">
        <v>1000</v>
      </c>
      <c r="AY49" s="82">
        <v>0</v>
      </c>
      <c r="AZ49" s="82">
        <v>0</v>
      </c>
      <c r="BA49" s="82">
        <v>0</v>
      </c>
      <c r="BB49" s="82">
        <v>0</v>
      </c>
      <c r="BC49" s="82">
        <v>100</v>
      </c>
      <c r="BD49" s="82">
        <v>0</v>
      </c>
      <c r="BE49" s="82">
        <v>1000</v>
      </c>
      <c r="BF49" s="82">
        <v>6</v>
      </c>
      <c r="BG49" s="82">
        <v>18</v>
      </c>
      <c r="BH49" s="82">
        <v>25000</v>
      </c>
      <c r="BI49" s="82">
        <v>2500</v>
      </c>
      <c r="BJ49" s="82">
        <v>1800</v>
      </c>
      <c r="BK49" s="82">
        <v>0</v>
      </c>
      <c r="BL49" s="82">
        <v>0</v>
      </c>
      <c r="BM49" s="82">
        <v>0</v>
      </c>
      <c r="BN49" s="82">
        <v>0</v>
      </c>
      <c r="BO49" s="82">
        <v>0</v>
      </c>
      <c r="BP49" s="82">
        <v>0</v>
      </c>
      <c r="BQ49" s="82">
        <v>0</v>
      </c>
      <c r="BR49" s="82">
        <v>200</v>
      </c>
      <c r="BS49" s="82" t="s">
        <v>301</v>
      </c>
      <c r="BT49" s="82" t="s">
        <v>301</v>
      </c>
      <c r="BU49" s="82" t="s">
        <v>301</v>
      </c>
    </row>
    <row r="50" spans="1:73" s="24" customFormat="1" ht="12.75" customHeight="1" x14ac:dyDescent="0.2">
      <c r="A50" s="69" t="s">
        <v>325</v>
      </c>
      <c r="B50" s="52" t="s">
        <v>189</v>
      </c>
      <c r="C50" s="53"/>
      <c r="D50" s="79">
        <v>795</v>
      </c>
      <c r="E50" s="79" t="s">
        <v>301</v>
      </c>
      <c r="F50" s="79">
        <v>2</v>
      </c>
      <c r="G50" s="79">
        <v>0</v>
      </c>
      <c r="H50" s="79">
        <v>2</v>
      </c>
      <c r="I50" s="79">
        <v>0</v>
      </c>
      <c r="J50" s="80">
        <v>1.7</v>
      </c>
      <c r="K50" s="81">
        <v>1.7</v>
      </c>
      <c r="L50" s="81">
        <v>0</v>
      </c>
      <c r="M50" s="81">
        <v>0</v>
      </c>
      <c r="N50" s="82">
        <v>1</v>
      </c>
      <c r="O50" s="82">
        <v>200</v>
      </c>
      <c r="P50" s="82">
        <v>180</v>
      </c>
      <c r="Q50" s="82">
        <v>10</v>
      </c>
      <c r="R50" s="82">
        <v>2</v>
      </c>
      <c r="S50" s="82">
        <v>0</v>
      </c>
      <c r="T50" s="81">
        <v>250</v>
      </c>
      <c r="U50" s="81">
        <v>42</v>
      </c>
      <c r="V50" s="82">
        <v>21350</v>
      </c>
      <c r="W50" s="82">
        <v>1888</v>
      </c>
      <c r="X50" s="82">
        <v>0</v>
      </c>
      <c r="Y50" s="82">
        <v>0</v>
      </c>
      <c r="Z50" s="82">
        <v>40000</v>
      </c>
      <c r="AA50" s="82" t="s">
        <v>301</v>
      </c>
      <c r="AB50" s="82">
        <v>40000</v>
      </c>
      <c r="AC50" s="82" t="s">
        <v>301</v>
      </c>
      <c r="AD50" s="82" t="s">
        <v>301</v>
      </c>
      <c r="AE50" s="82" t="s">
        <v>301</v>
      </c>
      <c r="AF50" s="82">
        <v>40000</v>
      </c>
      <c r="AG50" s="82" t="s">
        <v>301</v>
      </c>
      <c r="AH50" s="82" t="s">
        <v>301</v>
      </c>
      <c r="AI50" s="82" t="s">
        <v>301</v>
      </c>
      <c r="AJ50" s="82" t="s">
        <v>301</v>
      </c>
      <c r="AK50" s="82" t="s">
        <v>301</v>
      </c>
      <c r="AL50" s="82">
        <v>23220</v>
      </c>
      <c r="AM50" s="82">
        <v>21975</v>
      </c>
      <c r="AN50" s="82">
        <v>0</v>
      </c>
      <c r="AO50" s="82">
        <v>93</v>
      </c>
      <c r="AP50" s="82">
        <v>2</v>
      </c>
      <c r="AQ50" s="82">
        <v>0</v>
      </c>
      <c r="AR50" s="82">
        <v>943</v>
      </c>
      <c r="AS50" s="82">
        <v>207</v>
      </c>
      <c r="AT50" s="82" t="s">
        <v>301</v>
      </c>
      <c r="AU50" s="82" t="s">
        <v>301</v>
      </c>
      <c r="AV50" s="82" t="s">
        <v>301</v>
      </c>
      <c r="AW50" s="82">
        <v>1851</v>
      </c>
      <c r="AX50" s="82">
        <v>1580</v>
      </c>
      <c r="AY50" s="82">
        <v>0</v>
      </c>
      <c r="AZ50" s="82">
        <v>79</v>
      </c>
      <c r="BA50" s="82">
        <v>2</v>
      </c>
      <c r="BB50" s="82">
        <v>0</v>
      </c>
      <c r="BC50" s="82">
        <v>176</v>
      </c>
      <c r="BD50" s="82">
        <v>14</v>
      </c>
      <c r="BE50" s="82">
        <v>100</v>
      </c>
      <c r="BF50" s="82">
        <v>6</v>
      </c>
      <c r="BG50" s="82">
        <v>11</v>
      </c>
      <c r="BH50" s="82">
        <v>18370</v>
      </c>
      <c r="BI50" s="82">
        <v>0</v>
      </c>
      <c r="BJ50" s="82">
        <v>25</v>
      </c>
      <c r="BK50" s="82">
        <v>0</v>
      </c>
      <c r="BL50" s="82">
        <v>0</v>
      </c>
      <c r="BM50" s="82">
        <v>0</v>
      </c>
      <c r="BN50" s="82">
        <v>0</v>
      </c>
      <c r="BO50" s="82">
        <v>0</v>
      </c>
      <c r="BP50" s="82">
        <v>0</v>
      </c>
      <c r="BQ50" s="82">
        <v>0</v>
      </c>
      <c r="BR50" s="82">
        <v>800</v>
      </c>
      <c r="BS50" s="82" t="s">
        <v>301</v>
      </c>
      <c r="BT50" s="82" t="s">
        <v>301</v>
      </c>
      <c r="BU50" s="82" t="s">
        <v>301</v>
      </c>
    </row>
    <row r="51" spans="1:73" s="24" customFormat="1" ht="12.75" customHeight="1" x14ac:dyDescent="0.2">
      <c r="A51" s="69" t="s">
        <v>326</v>
      </c>
      <c r="B51" s="501" t="s">
        <v>238</v>
      </c>
      <c r="C51" s="502"/>
      <c r="D51" s="79">
        <v>1621</v>
      </c>
      <c r="E51" s="79" t="s">
        <v>301</v>
      </c>
      <c r="F51" s="79">
        <v>7</v>
      </c>
      <c r="G51" s="79">
        <v>2</v>
      </c>
      <c r="H51" s="79">
        <v>1</v>
      </c>
      <c r="I51" s="79">
        <v>4</v>
      </c>
      <c r="J51" s="80">
        <v>3.6</v>
      </c>
      <c r="K51" s="81">
        <v>3.6</v>
      </c>
      <c r="L51" s="81">
        <v>0</v>
      </c>
      <c r="M51" s="81">
        <v>0</v>
      </c>
      <c r="N51" s="82">
        <v>1</v>
      </c>
      <c r="O51" s="82">
        <v>648</v>
      </c>
      <c r="P51" s="82">
        <v>589</v>
      </c>
      <c r="Q51" s="82">
        <v>60</v>
      </c>
      <c r="R51" s="82">
        <v>9</v>
      </c>
      <c r="S51" s="82">
        <v>3</v>
      </c>
      <c r="T51" s="81">
        <v>271</v>
      </c>
      <c r="U51" s="81">
        <v>48</v>
      </c>
      <c r="V51" s="82">
        <v>31038</v>
      </c>
      <c r="W51" s="82">
        <v>2600</v>
      </c>
      <c r="X51" s="82">
        <v>0</v>
      </c>
      <c r="Y51" s="82">
        <v>700</v>
      </c>
      <c r="Z51" s="82">
        <v>92000</v>
      </c>
      <c r="AA51" s="82" t="s">
        <v>301</v>
      </c>
      <c r="AB51" s="82">
        <v>92000</v>
      </c>
      <c r="AC51" s="82" t="s">
        <v>301</v>
      </c>
      <c r="AD51" s="82" t="s">
        <v>301</v>
      </c>
      <c r="AE51" s="82" t="s">
        <v>301</v>
      </c>
      <c r="AF51" s="82">
        <v>92000</v>
      </c>
      <c r="AG51" s="82" t="s">
        <v>301</v>
      </c>
      <c r="AH51" s="82" t="s">
        <v>301</v>
      </c>
      <c r="AI51" s="82" t="s">
        <v>301</v>
      </c>
      <c r="AJ51" s="82" t="s">
        <v>301</v>
      </c>
      <c r="AK51" s="82" t="s">
        <v>301</v>
      </c>
      <c r="AL51" s="82">
        <v>34338</v>
      </c>
      <c r="AM51" s="82">
        <v>30819</v>
      </c>
      <c r="AN51" s="82">
        <v>0</v>
      </c>
      <c r="AO51" s="82">
        <v>78</v>
      </c>
      <c r="AP51" s="82">
        <v>100</v>
      </c>
      <c r="AQ51" s="82">
        <v>1</v>
      </c>
      <c r="AR51" s="82">
        <v>2024</v>
      </c>
      <c r="AS51" s="82">
        <v>1316</v>
      </c>
      <c r="AT51" s="82">
        <v>0</v>
      </c>
      <c r="AU51" s="82">
        <v>0</v>
      </c>
      <c r="AV51" s="82">
        <v>1</v>
      </c>
      <c r="AW51" s="82">
        <v>3213</v>
      </c>
      <c r="AX51" s="82">
        <v>2900</v>
      </c>
      <c r="AY51" s="82">
        <v>0</v>
      </c>
      <c r="AZ51" s="82">
        <v>0</v>
      </c>
      <c r="BA51" s="82">
        <v>0</v>
      </c>
      <c r="BB51" s="82">
        <v>0</v>
      </c>
      <c r="BC51" s="82">
        <v>239</v>
      </c>
      <c r="BD51" s="82">
        <v>74</v>
      </c>
      <c r="BE51" s="82" t="s">
        <v>301</v>
      </c>
      <c r="BF51" s="82">
        <v>10</v>
      </c>
      <c r="BG51" s="82">
        <v>10</v>
      </c>
      <c r="BH51" s="82">
        <v>26906</v>
      </c>
      <c r="BI51" s="82">
        <v>3138</v>
      </c>
      <c r="BJ51" s="82">
        <v>1811</v>
      </c>
      <c r="BK51" s="82">
        <v>0</v>
      </c>
      <c r="BL51" s="82">
        <v>0</v>
      </c>
      <c r="BM51" s="82">
        <v>0</v>
      </c>
      <c r="BN51" s="82">
        <v>0</v>
      </c>
      <c r="BO51" s="82">
        <v>0</v>
      </c>
      <c r="BP51" s="82">
        <v>0</v>
      </c>
      <c r="BQ51" s="82">
        <v>0</v>
      </c>
      <c r="BR51" s="82" t="s">
        <v>301</v>
      </c>
      <c r="BS51" s="82" t="s">
        <v>301</v>
      </c>
      <c r="BT51" s="82" t="s">
        <v>301</v>
      </c>
      <c r="BU51" s="82" t="s">
        <v>301</v>
      </c>
    </row>
    <row r="52" spans="1:73" s="24" customFormat="1" ht="12.75" customHeight="1" x14ac:dyDescent="0.2">
      <c r="A52" s="69" t="s">
        <v>359</v>
      </c>
      <c r="B52" s="52" t="s">
        <v>191</v>
      </c>
      <c r="C52" s="53"/>
      <c r="D52" s="38">
        <v>740</v>
      </c>
      <c r="E52" s="38" t="s">
        <v>301</v>
      </c>
      <c r="F52" s="38">
        <v>5</v>
      </c>
      <c r="G52" s="38">
        <v>1</v>
      </c>
      <c r="H52" s="38">
        <v>2</v>
      </c>
      <c r="I52" s="38">
        <v>2</v>
      </c>
      <c r="J52" s="39">
        <v>2.2999999999999998</v>
      </c>
      <c r="K52" s="40">
        <v>2</v>
      </c>
      <c r="L52" s="40">
        <v>0.25</v>
      </c>
      <c r="M52" s="40">
        <v>0</v>
      </c>
      <c r="N52" s="41">
        <v>1</v>
      </c>
      <c r="O52" s="41">
        <v>6000</v>
      </c>
      <c r="P52" s="41">
        <v>4000</v>
      </c>
      <c r="Q52" s="41">
        <v>80</v>
      </c>
      <c r="R52" s="41">
        <v>7</v>
      </c>
      <c r="S52" s="41">
        <v>4</v>
      </c>
      <c r="T52" s="40">
        <v>225</v>
      </c>
      <c r="U52" s="40">
        <v>45</v>
      </c>
      <c r="V52" s="41">
        <v>36859</v>
      </c>
      <c r="W52" s="41">
        <v>300</v>
      </c>
      <c r="X52" s="41">
        <v>0</v>
      </c>
      <c r="Y52" s="41">
        <v>50</v>
      </c>
      <c r="Z52" s="41">
        <v>250678</v>
      </c>
      <c r="AA52" s="41">
        <v>178000</v>
      </c>
      <c r="AB52" s="41">
        <v>72678</v>
      </c>
      <c r="AC52" s="41">
        <v>24695</v>
      </c>
      <c r="AD52" s="41">
        <v>0</v>
      </c>
      <c r="AE52" s="41">
        <v>5583</v>
      </c>
      <c r="AF52" s="41">
        <v>42400</v>
      </c>
      <c r="AG52" s="41">
        <v>5000</v>
      </c>
      <c r="AH52" s="41">
        <v>250630</v>
      </c>
      <c r="AI52" s="41">
        <v>300</v>
      </c>
      <c r="AJ52" s="41">
        <v>0</v>
      </c>
      <c r="AK52" s="41">
        <v>1558</v>
      </c>
      <c r="AL52" s="41">
        <v>36859</v>
      </c>
      <c r="AM52" s="41">
        <v>32571</v>
      </c>
      <c r="AN52" s="41">
        <v>0</v>
      </c>
      <c r="AO52" s="41">
        <v>438</v>
      </c>
      <c r="AP52" s="41">
        <v>0</v>
      </c>
      <c r="AQ52" s="41">
        <v>0</v>
      </c>
      <c r="AR52" s="41">
        <v>2122</v>
      </c>
      <c r="AS52" s="41">
        <v>1728</v>
      </c>
      <c r="AT52" s="41">
        <v>0</v>
      </c>
      <c r="AU52" s="41">
        <v>0</v>
      </c>
      <c r="AV52" s="41">
        <v>0</v>
      </c>
      <c r="AW52" s="41">
        <v>1856</v>
      </c>
      <c r="AX52" s="41">
        <v>1433</v>
      </c>
      <c r="AY52" s="41">
        <v>0</v>
      </c>
      <c r="AZ52" s="41">
        <v>21</v>
      </c>
      <c r="BA52" s="41">
        <v>0</v>
      </c>
      <c r="BB52" s="41">
        <v>0</v>
      </c>
      <c r="BC52" s="41">
        <v>242</v>
      </c>
      <c r="BD52" s="41">
        <v>160</v>
      </c>
      <c r="BE52" s="41">
        <v>1882</v>
      </c>
      <c r="BF52" s="41">
        <v>1</v>
      </c>
      <c r="BG52" s="41">
        <v>16</v>
      </c>
      <c r="BH52" s="41">
        <v>12471</v>
      </c>
      <c r="BI52" s="41">
        <v>5</v>
      </c>
      <c r="BJ52" s="41">
        <v>7</v>
      </c>
      <c r="BK52" s="41">
        <v>0</v>
      </c>
      <c r="BL52" s="41">
        <v>0</v>
      </c>
      <c r="BM52" s="41">
        <v>0</v>
      </c>
      <c r="BN52" s="41">
        <v>0</v>
      </c>
      <c r="BO52" s="41">
        <v>0</v>
      </c>
      <c r="BP52" s="41">
        <v>0</v>
      </c>
      <c r="BQ52" s="41">
        <v>0</v>
      </c>
      <c r="BR52" s="41">
        <v>350</v>
      </c>
      <c r="BS52" s="41" t="s">
        <v>301</v>
      </c>
      <c r="BT52" s="41">
        <v>0</v>
      </c>
      <c r="BU52" s="41">
        <v>0</v>
      </c>
    </row>
    <row r="53" spans="1:73" s="24" customFormat="1" ht="12.75" customHeight="1" x14ac:dyDescent="0.2">
      <c r="A53" s="69" t="s">
        <v>327</v>
      </c>
      <c r="B53" s="52" t="s">
        <v>387</v>
      </c>
      <c r="C53" s="53"/>
      <c r="D53" s="38">
        <v>960</v>
      </c>
      <c r="E53" s="38" t="s">
        <v>301</v>
      </c>
      <c r="F53" s="38">
        <v>1</v>
      </c>
      <c r="G53" s="38" t="s">
        <v>301</v>
      </c>
      <c r="H53" s="38" t="s">
        <v>301</v>
      </c>
      <c r="I53" s="38" t="s">
        <v>301</v>
      </c>
      <c r="J53" s="39">
        <v>0.5</v>
      </c>
      <c r="K53" s="40" t="s">
        <v>301</v>
      </c>
      <c r="L53" s="40" t="s">
        <v>301</v>
      </c>
      <c r="M53" s="40" t="s">
        <v>301</v>
      </c>
      <c r="N53" s="41">
        <v>1</v>
      </c>
      <c r="O53" s="41">
        <v>70</v>
      </c>
      <c r="P53" s="41">
        <v>70</v>
      </c>
      <c r="Q53" s="41">
        <v>1</v>
      </c>
      <c r="R53" s="41">
        <v>1</v>
      </c>
      <c r="S53" s="41">
        <v>0</v>
      </c>
      <c r="T53" s="40">
        <v>220</v>
      </c>
      <c r="U53" s="40">
        <v>20</v>
      </c>
      <c r="V53" s="41">
        <v>17650</v>
      </c>
      <c r="W53" s="41">
        <v>12650</v>
      </c>
      <c r="X53" s="41">
        <v>0</v>
      </c>
      <c r="Y53" s="41">
        <v>5000</v>
      </c>
      <c r="Z53" s="41">
        <v>45000</v>
      </c>
      <c r="AA53" s="41" t="s">
        <v>301</v>
      </c>
      <c r="AB53" s="41">
        <v>45000</v>
      </c>
      <c r="AC53" s="41" t="s">
        <v>301</v>
      </c>
      <c r="AD53" s="41" t="s">
        <v>301</v>
      </c>
      <c r="AE53" s="41" t="s">
        <v>301</v>
      </c>
      <c r="AF53" s="41">
        <v>45000</v>
      </c>
      <c r="AG53" s="41" t="s">
        <v>301</v>
      </c>
      <c r="AH53" s="41" t="s">
        <v>301</v>
      </c>
      <c r="AI53" s="41" t="s">
        <v>301</v>
      </c>
      <c r="AJ53" s="41" t="s">
        <v>301</v>
      </c>
      <c r="AK53" s="41" t="s">
        <v>301</v>
      </c>
      <c r="AL53" s="41">
        <v>17600</v>
      </c>
      <c r="AM53" s="41">
        <v>17300</v>
      </c>
      <c r="AN53" s="41">
        <v>0</v>
      </c>
      <c r="AO53" s="41">
        <v>0</v>
      </c>
      <c r="AP53" s="41">
        <v>0</v>
      </c>
      <c r="AQ53" s="41">
        <v>0</v>
      </c>
      <c r="AR53" s="41">
        <v>300</v>
      </c>
      <c r="AS53" s="41">
        <v>0</v>
      </c>
      <c r="AT53" s="41">
        <v>6500</v>
      </c>
      <c r="AU53" s="41">
        <v>20</v>
      </c>
      <c r="AV53" s="41" t="s">
        <v>301</v>
      </c>
      <c r="AW53" s="41">
        <v>650</v>
      </c>
      <c r="AX53" s="41">
        <v>600</v>
      </c>
      <c r="AY53" s="41">
        <v>0</v>
      </c>
      <c r="AZ53" s="41">
        <v>0</v>
      </c>
      <c r="BA53" s="41">
        <v>0</v>
      </c>
      <c r="BB53" s="41">
        <v>0</v>
      </c>
      <c r="BC53" s="41">
        <v>50</v>
      </c>
      <c r="BD53" s="41">
        <v>0</v>
      </c>
      <c r="BE53" s="41">
        <v>0</v>
      </c>
      <c r="BF53" s="41">
        <v>2</v>
      </c>
      <c r="BG53" s="41">
        <v>2</v>
      </c>
      <c r="BH53" s="41">
        <v>11062</v>
      </c>
      <c r="BI53" s="41">
        <v>48</v>
      </c>
      <c r="BJ53" s="41" t="s">
        <v>301</v>
      </c>
      <c r="BK53" s="41" t="s">
        <v>301</v>
      </c>
      <c r="BL53" s="41">
        <v>0</v>
      </c>
      <c r="BM53" s="41" t="s">
        <v>301</v>
      </c>
      <c r="BN53" s="41" t="s">
        <v>301</v>
      </c>
      <c r="BO53" s="41" t="s">
        <v>301</v>
      </c>
      <c r="BP53" s="41" t="s">
        <v>301</v>
      </c>
      <c r="BQ53" s="41" t="s">
        <v>301</v>
      </c>
      <c r="BR53" s="41" t="s">
        <v>301</v>
      </c>
      <c r="BS53" s="41" t="s">
        <v>301</v>
      </c>
      <c r="BT53" s="41" t="s">
        <v>301</v>
      </c>
      <c r="BU53" s="41" t="s">
        <v>301</v>
      </c>
    </row>
    <row r="54" spans="1:73" s="24" customFormat="1" ht="12.75" customHeight="1" x14ac:dyDescent="0.2">
      <c r="A54" s="69" t="s">
        <v>360</v>
      </c>
      <c r="B54" s="503" t="s">
        <v>192</v>
      </c>
      <c r="C54" s="504"/>
      <c r="D54" s="79">
        <v>3370</v>
      </c>
      <c r="E54" s="79" t="s">
        <v>301</v>
      </c>
      <c r="F54" s="79">
        <v>3</v>
      </c>
      <c r="G54" s="79">
        <v>2</v>
      </c>
      <c r="H54" s="79">
        <v>0</v>
      </c>
      <c r="I54" s="79">
        <v>1</v>
      </c>
      <c r="J54" s="80">
        <v>2.2999999999999998</v>
      </c>
      <c r="K54" s="81">
        <v>2.2999999999999998</v>
      </c>
      <c r="L54" s="81">
        <v>0</v>
      </c>
      <c r="M54" s="81">
        <v>0</v>
      </c>
      <c r="N54" s="82">
        <v>1</v>
      </c>
      <c r="O54" s="82">
        <v>400</v>
      </c>
      <c r="P54" s="82">
        <v>320</v>
      </c>
      <c r="Q54" s="82">
        <v>30</v>
      </c>
      <c r="R54" s="82">
        <v>7</v>
      </c>
      <c r="S54" s="82">
        <v>1</v>
      </c>
      <c r="T54" s="81">
        <v>344</v>
      </c>
      <c r="U54" s="81">
        <v>40</v>
      </c>
      <c r="V54" s="82">
        <v>20469</v>
      </c>
      <c r="W54" s="82">
        <v>640</v>
      </c>
      <c r="X54" s="82">
        <v>0</v>
      </c>
      <c r="Y54" s="82">
        <v>7079</v>
      </c>
      <c r="Z54" s="82">
        <v>175500</v>
      </c>
      <c r="AA54" s="82" t="s">
        <v>301</v>
      </c>
      <c r="AB54" s="82">
        <v>175500</v>
      </c>
      <c r="AC54" s="82">
        <v>2000</v>
      </c>
      <c r="AD54" s="82" t="s">
        <v>301</v>
      </c>
      <c r="AE54" s="82">
        <v>3500</v>
      </c>
      <c r="AF54" s="82">
        <v>170000</v>
      </c>
      <c r="AG54" s="82" t="s">
        <v>301</v>
      </c>
      <c r="AH54" s="82">
        <v>170000</v>
      </c>
      <c r="AI54" s="82" t="s">
        <v>301</v>
      </c>
      <c r="AJ54" s="82" t="s">
        <v>301</v>
      </c>
      <c r="AK54" s="82">
        <v>8931</v>
      </c>
      <c r="AL54" s="82">
        <v>27548</v>
      </c>
      <c r="AM54" s="82">
        <v>25470</v>
      </c>
      <c r="AN54" s="82">
        <v>0</v>
      </c>
      <c r="AO54" s="82">
        <v>493</v>
      </c>
      <c r="AP54" s="82">
        <v>0</v>
      </c>
      <c r="AQ54" s="82">
        <v>0</v>
      </c>
      <c r="AR54" s="82">
        <v>1585</v>
      </c>
      <c r="AS54" s="82">
        <v>0</v>
      </c>
      <c r="AT54" s="82">
        <v>6500</v>
      </c>
      <c r="AU54" s="82">
        <v>0</v>
      </c>
      <c r="AV54" s="82">
        <v>49</v>
      </c>
      <c r="AW54" s="82">
        <v>1593</v>
      </c>
      <c r="AX54" s="82">
        <v>1465</v>
      </c>
      <c r="AY54" s="82">
        <v>0</v>
      </c>
      <c r="AZ54" s="82">
        <v>21</v>
      </c>
      <c r="BA54" s="82">
        <v>0</v>
      </c>
      <c r="BB54" s="82">
        <v>0</v>
      </c>
      <c r="BC54" s="82">
        <v>107</v>
      </c>
      <c r="BD54" s="82">
        <v>0</v>
      </c>
      <c r="BE54" s="82">
        <v>1180</v>
      </c>
      <c r="BF54" s="82">
        <v>0</v>
      </c>
      <c r="BG54" s="82">
        <v>18</v>
      </c>
      <c r="BH54" s="82">
        <v>20104</v>
      </c>
      <c r="BI54" s="82">
        <v>5562</v>
      </c>
      <c r="BJ54" s="82">
        <v>3363</v>
      </c>
      <c r="BK54" s="82">
        <v>0</v>
      </c>
      <c r="BL54" s="82">
        <v>0</v>
      </c>
      <c r="BM54" s="82">
        <v>0</v>
      </c>
      <c r="BN54" s="82">
        <v>0</v>
      </c>
      <c r="BO54" s="82" t="s">
        <v>301</v>
      </c>
      <c r="BP54" s="82" t="s">
        <v>301</v>
      </c>
      <c r="BQ54" s="82" t="s">
        <v>301</v>
      </c>
      <c r="BR54" s="82">
        <v>31</v>
      </c>
      <c r="BS54" s="82" t="s">
        <v>301</v>
      </c>
      <c r="BT54" s="82" t="s">
        <v>301</v>
      </c>
      <c r="BU54" s="82" t="s">
        <v>301</v>
      </c>
    </row>
    <row r="55" spans="1:73" s="24" customFormat="1" ht="12.75" customHeight="1" x14ac:dyDescent="0.2">
      <c r="A55" s="14"/>
      <c r="B55" s="62" t="s">
        <v>158</v>
      </c>
      <c r="C55" s="59"/>
      <c r="D55" s="63">
        <f t="shared" ref="D55:AI55" si="21">SUM(D44:D54)</f>
        <v>15426</v>
      </c>
      <c r="E55" s="63">
        <f t="shared" si="21"/>
        <v>1000</v>
      </c>
      <c r="F55" s="63">
        <f t="shared" si="21"/>
        <v>40</v>
      </c>
      <c r="G55" s="63">
        <f t="shared" si="21"/>
        <v>11</v>
      </c>
      <c r="H55" s="63">
        <f t="shared" si="21"/>
        <v>13</v>
      </c>
      <c r="I55" s="63">
        <f t="shared" si="21"/>
        <v>15</v>
      </c>
      <c r="J55" s="64">
        <f t="shared" si="21"/>
        <v>22.8</v>
      </c>
      <c r="K55" s="64">
        <f t="shared" si="21"/>
        <v>22</v>
      </c>
      <c r="L55" s="64">
        <f t="shared" si="21"/>
        <v>0.26</v>
      </c>
      <c r="M55" s="64">
        <f t="shared" si="21"/>
        <v>0</v>
      </c>
      <c r="N55" s="63">
        <f t="shared" si="21"/>
        <v>12</v>
      </c>
      <c r="O55" s="63">
        <f t="shared" si="21"/>
        <v>8995</v>
      </c>
      <c r="P55" s="63">
        <f t="shared" si="21"/>
        <v>6484</v>
      </c>
      <c r="Q55" s="63">
        <f t="shared" si="21"/>
        <v>311</v>
      </c>
      <c r="R55" s="63">
        <f t="shared" si="21"/>
        <v>57</v>
      </c>
      <c r="S55" s="63">
        <f t="shared" si="21"/>
        <v>12</v>
      </c>
      <c r="T55" s="64">
        <f t="shared" si="21"/>
        <v>3045</v>
      </c>
      <c r="U55" s="64">
        <f t="shared" si="21"/>
        <v>446.5</v>
      </c>
      <c r="V55" s="63">
        <f t="shared" si="21"/>
        <v>247873</v>
      </c>
      <c r="W55" s="63">
        <f t="shared" si="21"/>
        <v>22133</v>
      </c>
      <c r="X55" s="63">
        <f t="shared" si="21"/>
        <v>4670</v>
      </c>
      <c r="Y55" s="63">
        <f t="shared" si="21"/>
        <v>16254</v>
      </c>
      <c r="Z55" s="63">
        <f t="shared" si="21"/>
        <v>1569513</v>
      </c>
      <c r="AA55" s="63">
        <f t="shared" si="21"/>
        <v>832110</v>
      </c>
      <c r="AB55" s="63">
        <f t="shared" si="21"/>
        <v>737403</v>
      </c>
      <c r="AC55" s="63">
        <f t="shared" si="21"/>
        <v>48000</v>
      </c>
      <c r="AD55" s="63">
        <f t="shared" si="21"/>
        <v>0</v>
      </c>
      <c r="AE55" s="63">
        <f t="shared" si="21"/>
        <v>27083</v>
      </c>
      <c r="AF55" s="63">
        <f t="shared" si="21"/>
        <v>662320</v>
      </c>
      <c r="AG55" s="63">
        <f t="shared" si="21"/>
        <v>14620</v>
      </c>
      <c r="AH55" s="63">
        <f t="shared" si="21"/>
        <v>420630</v>
      </c>
      <c r="AI55" s="63">
        <f t="shared" si="21"/>
        <v>300</v>
      </c>
      <c r="AJ55" s="63">
        <f t="shared" ref="AJ55:BO55" si="22">SUM(AJ44:AJ54)</f>
        <v>0</v>
      </c>
      <c r="AK55" s="63">
        <f t="shared" si="22"/>
        <v>32725</v>
      </c>
      <c r="AL55" s="63">
        <f t="shared" si="22"/>
        <v>269616</v>
      </c>
      <c r="AM55" s="63">
        <f t="shared" si="22"/>
        <v>251391</v>
      </c>
      <c r="AN55" s="63">
        <f t="shared" si="22"/>
        <v>0</v>
      </c>
      <c r="AO55" s="63">
        <f t="shared" si="22"/>
        <v>1189</v>
      </c>
      <c r="AP55" s="63">
        <f t="shared" si="22"/>
        <v>102</v>
      </c>
      <c r="AQ55" s="63">
        <f t="shared" si="22"/>
        <v>1</v>
      </c>
      <c r="AR55" s="63">
        <f t="shared" si="22"/>
        <v>12004</v>
      </c>
      <c r="AS55" s="63">
        <f t="shared" si="22"/>
        <v>4929</v>
      </c>
      <c r="AT55" s="63">
        <f t="shared" si="22"/>
        <v>13085</v>
      </c>
      <c r="AU55" s="63">
        <f t="shared" si="22"/>
        <v>790</v>
      </c>
      <c r="AV55" s="63">
        <f t="shared" si="22"/>
        <v>53</v>
      </c>
      <c r="AW55" s="63">
        <f t="shared" si="22"/>
        <v>16323</v>
      </c>
      <c r="AX55" s="63">
        <f t="shared" si="22"/>
        <v>14776</v>
      </c>
      <c r="AY55" s="63">
        <f t="shared" si="22"/>
        <v>0</v>
      </c>
      <c r="AZ55" s="63">
        <f t="shared" si="22"/>
        <v>121</v>
      </c>
      <c r="BA55" s="63">
        <f t="shared" si="22"/>
        <v>2</v>
      </c>
      <c r="BB55" s="63">
        <f t="shared" si="22"/>
        <v>0</v>
      </c>
      <c r="BC55" s="63">
        <f t="shared" si="22"/>
        <v>1153</v>
      </c>
      <c r="BD55" s="63">
        <f t="shared" si="22"/>
        <v>271</v>
      </c>
      <c r="BE55" s="63">
        <f t="shared" si="22"/>
        <v>5012</v>
      </c>
      <c r="BF55" s="63">
        <f t="shared" si="22"/>
        <v>31</v>
      </c>
      <c r="BG55" s="63">
        <f t="shared" si="22"/>
        <v>154</v>
      </c>
      <c r="BH55" s="63">
        <f t="shared" si="22"/>
        <v>180421</v>
      </c>
      <c r="BI55" s="63">
        <f t="shared" si="22"/>
        <v>24201</v>
      </c>
      <c r="BJ55" s="63">
        <f t="shared" si="22"/>
        <v>15272</v>
      </c>
      <c r="BK55" s="63">
        <f t="shared" si="22"/>
        <v>808</v>
      </c>
      <c r="BL55" s="63">
        <f t="shared" si="22"/>
        <v>0</v>
      </c>
      <c r="BM55" s="63">
        <f t="shared" si="22"/>
        <v>0</v>
      </c>
      <c r="BN55" s="63">
        <f t="shared" si="22"/>
        <v>0</v>
      </c>
      <c r="BO55" s="63">
        <f t="shared" si="22"/>
        <v>0</v>
      </c>
      <c r="BP55" s="63">
        <f>SUM(BP44:BP54)</f>
        <v>0</v>
      </c>
      <c r="BQ55" s="63">
        <f>SUM(BQ44:BQ54)</f>
        <v>0</v>
      </c>
      <c r="BR55" s="63">
        <f>SUM(BR44:BR54)</f>
        <v>1381</v>
      </c>
      <c r="BS55" s="63" t="s">
        <v>357</v>
      </c>
      <c r="BT55" s="63">
        <v>0</v>
      </c>
      <c r="BU55" s="63">
        <v>0</v>
      </c>
    </row>
    <row r="56" spans="1:73" s="24" customFormat="1" ht="12.75" customHeight="1" x14ac:dyDescent="0.2">
      <c r="A56" s="60"/>
      <c r="B56" s="25" t="s">
        <v>150</v>
      </c>
      <c r="C56" s="65">
        <v>13</v>
      </c>
      <c r="D56" s="65">
        <v>13</v>
      </c>
      <c r="E56" s="65">
        <v>13</v>
      </c>
      <c r="F56" s="65">
        <v>13</v>
      </c>
      <c r="G56" s="65">
        <v>13</v>
      </c>
      <c r="H56" s="65">
        <v>13</v>
      </c>
      <c r="I56" s="65">
        <v>13</v>
      </c>
      <c r="J56" s="65">
        <v>13</v>
      </c>
      <c r="K56" s="65">
        <v>13</v>
      </c>
      <c r="L56" s="65">
        <v>13</v>
      </c>
      <c r="M56" s="65">
        <v>13</v>
      </c>
      <c r="N56" s="65">
        <v>13</v>
      </c>
      <c r="O56" s="65">
        <v>13</v>
      </c>
      <c r="P56" s="65">
        <v>13</v>
      </c>
      <c r="Q56" s="65">
        <v>13</v>
      </c>
      <c r="R56" s="65">
        <v>13</v>
      </c>
      <c r="S56" s="65">
        <v>13</v>
      </c>
      <c r="T56" s="65">
        <v>13</v>
      </c>
      <c r="U56" s="65">
        <v>13</v>
      </c>
      <c r="V56" s="65">
        <v>13</v>
      </c>
      <c r="W56" s="65">
        <v>13</v>
      </c>
      <c r="X56" s="65">
        <v>13</v>
      </c>
      <c r="Y56" s="65">
        <v>13</v>
      </c>
      <c r="Z56" s="65">
        <v>13</v>
      </c>
      <c r="AA56" s="65">
        <v>13</v>
      </c>
      <c r="AB56" s="65">
        <v>13</v>
      </c>
      <c r="AC56" s="65">
        <v>13</v>
      </c>
      <c r="AD56" s="65">
        <v>13</v>
      </c>
      <c r="AE56" s="65">
        <v>13</v>
      </c>
      <c r="AF56" s="65">
        <v>13</v>
      </c>
      <c r="AG56" s="65">
        <v>13</v>
      </c>
      <c r="AH56" s="65">
        <v>13</v>
      </c>
      <c r="AI56" s="65">
        <v>13</v>
      </c>
      <c r="AJ56" s="65">
        <v>13</v>
      </c>
      <c r="AK56" s="65">
        <v>13</v>
      </c>
      <c r="AL56" s="65">
        <v>13</v>
      </c>
      <c r="AM56" s="65">
        <v>13</v>
      </c>
      <c r="AN56" s="65">
        <v>13</v>
      </c>
      <c r="AO56" s="65">
        <v>13</v>
      </c>
      <c r="AP56" s="65">
        <v>13</v>
      </c>
      <c r="AQ56" s="65">
        <v>13</v>
      </c>
      <c r="AR56" s="65">
        <v>13</v>
      </c>
      <c r="AS56" s="65">
        <v>13</v>
      </c>
      <c r="AT56" s="65">
        <v>13</v>
      </c>
      <c r="AU56" s="65">
        <v>13</v>
      </c>
      <c r="AV56" s="65">
        <v>13</v>
      </c>
      <c r="AW56" s="65">
        <v>13</v>
      </c>
      <c r="AX56" s="65">
        <v>13</v>
      </c>
      <c r="AY56" s="65">
        <v>13</v>
      </c>
      <c r="AZ56" s="65">
        <v>13</v>
      </c>
      <c r="BA56" s="65">
        <v>13</v>
      </c>
      <c r="BB56" s="65">
        <v>13</v>
      </c>
      <c r="BC56" s="65">
        <v>13</v>
      </c>
      <c r="BD56" s="65">
        <v>13</v>
      </c>
      <c r="BE56" s="65">
        <v>13</v>
      </c>
      <c r="BF56" s="65">
        <v>13</v>
      </c>
      <c r="BG56" s="65">
        <v>13</v>
      </c>
      <c r="BH56" s="65">
        <v>13</v>
      </c>
      <c r="BI56" s="65">
        <v>13</v>
      </c>
      <c r="BJ56" s="65">
        <v>13</v>
      </c>
      <c r="BK56" s="65">
        <v>13</v>
      </c>
      <c r="BL56" s="65">
        <v>13</v>
      </c>
      <c r="BM56" s="65">
        <v>13</v>
      </c>
      <c r="BN56" s="65">
        <v>13</v>
      </c>
      <c r="BO56" s="65">
        <v>13</v>
      </c>
      <c r="BP56" s="65">
        <v>13</v>
      </c>
      <c r="BQ56" s="65">
        <v>13</v>
      </c>
      <c r="BR56" s="65">
        <v>13</v>
      </c>
      <c r="BS56" s="65">
        <v>13</v>
      </c>
      <c r="BT56" s="65">
        <v>13</v>
      </c>
      <c r="BU56" s="65">
        <v>13</v>
      </c>
    </row>
    <row r="57" spans="1:73" s="24" customFormat="1" ht="12.75" customHeight="1" x14ac:dyDescent="0.2">
      <c r="A57" s="60"/>
      <c r="B57" s="25" t="s">
        <v>151</v>
      </c>
      <c r="C57" s="65">
        <v>11</v>
      </c>
      <c r="D57" s="65">
        <f t="shared" ref="D57:AI57" si="23">COUNT(D44:D54)</f>
        <v>11</v>
      </c>
      <c r="E57" s="65">
        <f t="shared" si="23"/>
        <v>1</v>
      </c>
      <c r="F57" s="65">
        <f t="shared" si="23"/>
        <v>11</v>
      </c>
      <c r="G57" s="65">
        <f t="shared" si="23"/>
        <v>10</v>
      </c>
      <c r="H57" s="65">
        <f t="shared" si="23"/>
        <v>10</v>
      </c>
      <c r="I57" s="65">
        <f t="shared" si="23"/>
        <v>10</v>
      </c>
      <c r="J57" s="65">
        <f t="shared" si="23"/>
        <v>11</v>
      </c>
      <c r="K57" s="65">
        <f t="shared" si="23"/>
        <v>10</v>
      </c>
      <c r="L57" s="65">
        <f t="shared" si="23"/>
        <v>10</v>
      </c>
      <c r="M57" s="65">
        <f t="shared" si="23"/>
        <v>9</v>
      </c>
      <c r="N57" s="65">
        <f t="shared" si="23"/>
        <v>11</v>
      </c>
      <c r="O57" s="65">
        <f t="shared" si="23"/>
        <v>11</v>
      </c>
      <c r="P57" s="65">
        <f t="shared" si="23"/>
        <v>11</v>
      </c>
      <c r="Q57" s="65">
        <f t="shared" si="23"/>
        <v>11</v>
      </c>
      <c r="R57" s="65">
        <f t="shared" si="23"/>
        <v>11</v>
      </c>
      <c r="S57" s="65">
        <f t="shared" si="23"/>
        <v>11</v>
      </c>
      <c r="T57" s="65">
        <f t="shared" si="23"/>
        <v>11</v>
      </c>
      <c r="U57" s="65">
        <f t="shared" si="23"/>
        <v>11</v>
      </c>
      <c r="V57" s="65">
        <f t="shared" si="23"/>
        <v>11</v>
      </c>
      <c r="W57" s="65">
        <f t="shared" si="23"/>
        <v>10</v>
      </c>
      <c r="X57" s="65">
        <f t="shared" si="23"/>
        <v>8</v>
      </c>
      <c r="Y57" s="65">
        <f t="shared" si="23"/>
        <v>10</v>
      </c>
      <c r="Z57" s="65">
        <f t="shared" si="23"/>
        <v>11</v>
      </c>
      <c r="AA57" s="65">
        <f t="shared" si="23"/>
        <v>3</v>
      </c>
      <c r="AB57" s="65">
        <f t="shared" si="23"/>
        <v>11</v>
      </c>
      <c r="AC57" s="65">
        <f t="shared" si="23"/>
        <v>3</v>
      </c>
      <c r="AD57" s="65">
        <f t="shared" si="23"/>
        <v>1</v>
      </c>
      <c r="AE57" s="65">
        <f t="shared" si="23"/>
        <v>3</v>
      </c>
      <c r="AF57" s="65">
        <f t="shared" si="23"/>
        <v>9</v>
      </c>
      <c r="AG57" s="65">
        <f t="shared" si="23"/>
        <v>3</v>
      </c>
      <c r="AH57" s="65">
        <f t="shared" si="23"/>
        <v>2</v>
      </c>
      <c r="AI57" s="65">
        <f t="shared" si="23"/>
        <v>2</v>
      </c>
      <c r="AJ57" s="65">
        <f t="shared" ref="AJ57:BO57" si="24">COUNT(AJ44:AJ54)</f>
        <v>2</v>
      </c>
      <c r="AK57" s="65">
        <f t="shared" si="24"/>
        <v>4</v>
      </c>
      <c r="AL57" s="65">
        <f t="shared" si="24"/>
        <v>11</v>
      </c>
      <c r="AM57" s="65">
        <f t="shared" si="24"/>
        <v>11</v>
      </c>
      <c r="AN57" s="65">
        <f t="shared" si="24"/>
        <v>11</v>
      </c>
      <c r="AO57" s="65">
        <f t="shared" si="24"/>
        <v>9</v>
      </c>
      <c r="AP57" s="65">
        <f t="shared" si="24"/>
        <v>9</v>
      </c>
      <c r="AQ57" s="65">
        <f t="shared" si="24"/>
        <v>11</v>
      </c>
      <c r="AR57" s="65">
        <f t="shared" si="24"/>
        <v>10</v>
      </c>
      <c r="AS57" s="65">
        <f t="shared" si="24"/>
        <v>10</v>
      </c>
      <c r="AT57" s="65">
        <f t="shared" si="24"/>
        <v>8</v>
      </c>
      <c r="AU57" s="65">
        <f t="shared" si="24"/>
        <v>8</v>
      </c>
      <c r="AV57" s="65">
        <f t="shared" si="24"/>
        <v>6</v>
      </c>
      <c r="AW57" s="65">
        <f t="shared" si="24"/>
        <v>11</v>
      </c>
      <c r="AX57" s="65">
        <f t="shared" si="24"/>
        <v>11</v>
      </c>
      <c r="AY57" s="65">
        <f t="shared" si="24"/>
        <v>10</v>
      </c>
      <c r="AZ57" s="65">
        <f t="shared" si="24"/>
        <v>9</v>
      </c>
      <c r="BA57" s="65">
        <f t="shared" si="24"/>
        <v>9</v>
      </c>
      <c r="BB57" s="65">
        <f t="shared" si="24"/>
        <v>10</v>
      </c>
      <c r="BC57" s="65">
        <f t="shared" si="24"/>
        <v>9</v>
      </c>
      <c r="BD57" s="65">
        <f t="shared" si="24"/>
        <v>9</v>
      </c>
      <c r="BE57" s="65">
        <f t="shared" si="24"/>
        <v>8</v>
      </c>
      <c r="BF57" s="65">
        <f t="shared" si="24"/>
        <v>11</v>
      </c>
      <c r="BG57" s="65">
        <f t="shared" si="24"/>
        <v>10</v>
      </c>
      <c r="BH57" s="65">
        <f t="shared" si="24"/>
        <v>11</v>
      </c>
      <c r="BI57" s="65">
        <f t="shared" si="24"/>
        <v>11</v>
      </c>
      <c r="BJ57" s="65">
        <f t="shared" si="24"/>
        <v>10</v>
      </c>
      <c r="BK57" s="65">
        <f t="shared" si="24"/>
        <v>8</v>
      </c>
      <c r="BL57" s="65">
        <f t="shared" si="24"/>
        <v>11</v>
      </c>
      <c r="BM57" s="65">
        <f t="shared" si="24"/>
        <v>9</v>
      </c>
      <c r="BN57" s="65">
        <f t="shared" si="24"/>
        <v>9</v>
      </c>
      <c r="BO57" s="65">
        <f t="shared" si="24"/>
        <v>8</v>
      </c>
      <c r="BP57" s="65">
        <f t="shared" ref="BP57:BU57" si="25">COUNT(BP44:BP54)</f>
        <v>6</v>
      </c>
      <c r="BQ57" s="65">
        <f t="shared" si="25"/>
        <v>8</v>
      </c>
      <c r="BR57" s="65">
        <f t="shared" si="25"/>
        <v>5</v>
      </c>
      <c r="BS57" s="65">
        <f t="shared" si="25"/>
        <v>0</v>
      </c>
      <c r="BT57" s="65">
        <f t="shared" si="25"/>
        <v>1</v>
      </c>
      <c r="BU57" s="65">
        <f t="shared" si="25"/>
        <v>1</v>
      </c>
    </row>
    <row r="58" spans="1:73" s="24" customFormat="1" ht="12.75" customHeight="1" x14ac:dyDescent="0.2">
      <c r="A58" s="61"/>
      <c r="B58" s="28" t="s">
        <v>149</v>
      </c>
      <c r="C58" s="86">
        <f>C57/C56</f>
        <v>0.84615384615384615</v>
      </c>
      <c r="D58" s="86">
        <f t="shared" ref="D58:BO58" si="26">D57/D56</f>
        <v>0.84615384615384615</v>
      </c>
      <c r="E58" s="86">
        <f t="shared" si="26"/>
        <v>7.6923076923076927E-2</v>
      </c>
      <c r="F58" s="86">
        <f t="shared" si="26"/>
        <v>0.84615384615384615</v>
      </c>
      <c r="G58" s="86">
        <f t="shared" si="26"/>
        <v>0.76923076923076927</v>
      </c>
      <c r="H58" s="86">
        <f t="shared" si="26"/>
        <v>0.76923076923076927</v>
      </c>
      <c r="I58" s="86">
        <f t="shared" si="26"/>
        <v>0.76923076923076927</v>
      </c>
      <c r="J58" s="86">
        <f t="shared" si="26"/>
        <v>0.84615384615384615</v>
      </c>
      <c r="K58" s="86">
        <f t="shared" si="26"/>
        <v>0.76923076923076927</v>
      </c>
      <c r="L58" s="86">
        <f t="shared" si="26"/>
        <v>0.76923076923076927</v>
      </c>
      <c r="M58" s="86">
        <f t="shared" si="26"/>
        <v>0.69230769230769229</v>
      </c>
      <c r="N58" s="86">
        <f t="shared" si="26"/>
        <v>0.84615384615384615</v>
      </c>
      <c r="O58" s="86">
        <f t="shared" si="26"/>
        <v>0.84615384615384615</v>
      </c>
      <c r="P58" s="86">
        <f t="shared" si="26"/>
        <v>0.84615384615384615</v>
      </c>
      <c r="Q58" s="86">
        <f t="shared" si="26"/>
        <v>0.84615384615384615</v>
      </c>
      <c r="R58" s="86">
        <f t="shared" si="26"/>
        <v>0.84615384615384615</v>
      </c>
      <c r="S58" s="86">
        <f t="shared" si="26"/>
        <v>0.84615384615384615</v>
      </c>
      <c r="T58" s="86">
        <f t="shared" si="26"/>
        <v>0.84615384615384615</v>
      </c>
      <c r="U58" s="86">
        <f t="shared" si="26"/>
        <v>0.84615384615384615</v>
      </c>
      <c r="V58" s="86">
        <f t="shared" si="26"/>
        <v>0.84615384615384615</v>
      </c>
      <c r="W58" s="86">
        <f t="shared" si="26"/>
        <v>0.76923076923076927</v>
      </c>
      <c r="X58" s="86">
        <f t="shared" si="26"/>
        <v>0.61538461538461542</v>
      </c>
      <c r="Y58" s="86">
        <f t="shared" si="26"/>
        <v>0.76923076923076927</v>
      </c>
      <c r="Z58" s="86">
        <f t="shared" si="26"/>
        <v>0.84615384615384615</v>
      </c>
      <c r="AA58" s="86">
        <f t="shared" si="26"/>
        <v>0.23076923076923078</v>
      </c>
      <c r="AB58" s="86">
        <f t="shared" si="26"/>
        <v>0.84615384615384615</v>
      </c>
      <c r="AC58" s="86">
        <f t="shared" si="26"/>
        <v>0.23076923076923078</v>
      </c>
      <c r="AD58" s="86">
        <f t="shared" si="26"/>
        <v>7.6923076923076927E-2</v>
      </c>
      <c r="AE58" s="86">
        <f t="shared" si="26"/>
        <v>0.23076923076923078</v>
      </c>
      <c r="AF58" s="86">
        <f t="shared" si="26"/>
        <v>0.69230769230769229</v>
      </c>
      <c r="AG58" s="86">
        <f t="shared" si="26"/>
        <v>0.23076923076923078</v>
      </c>
      <c r="AH58" s="86">
        <f t="shared" si="26"/>
        <v>0.15384615384615385</v>
      </c>
      <c r="AI58" s="86">
        <f t="shared" si="26"/>
        <v>0.15384615384615385</v>
      </c>
      <c r="AJ58" s="86">
        <f t="shared" si="26"/>
        <v>0.15384615384615385</v>
      </c>
      <c r="AK58" s="86">
        <f t="shared" si="26"/>
        <v>0.30769230769230771</v>
      </c>
      <c r="AL58" s="86">
        <f t="shared" si="26"/>
        <v>0.84615384615384615</v>
      </c>
      <c r="AM58" s="86">
        <f t="shared" si="26"/>
        <v>0.84615384615384615</v>
      </c>
      <c r="AN58" s="86">
        <f t="shared" si="26"/>
        <v>0.84615384615384615</v>
      </c>
      <c r="AO58" s="86">
        <f t="shared" si="26"/>
        <v>0.69230769230769229</v>
      </c>
      <c r="AP58" s="86">
        <f t="shared" si="26"/>
        <v>0.69230769230769229</v>
      </c>
      <c r="AQ58" s="86">
        <f t="shared" si="26"/>
        <v>0.84615384615384615</v>
      </c>
      <c r="AR58" s="86">
        <f t="shared" si="26"/>
        <v>0.76923076923076927</v>
      </c>
      <c r="AS58" s="86">
        <f t="shared" si="26"/>
        <v>0.76923076923076927</v>
      </c>
      <c r="AT58" s="86">
        <f t="shared" si="26"/>
        <v>0.61538461538461542</v>
      </c>
      <c r="AU58" s="86">
        <f t="shared" si="26"/>
        <v>0.61538461538461542</v>
      </c>
      <c r="AV58" s="86">
        <f t="shared" si="26"/>
        <v>0.46153846153846156</v>
      </c>
      <c r="AW58" s="86">
        <f t="shared" si="26"/>
        <v>0.84615384615384615</v>
      </c>
      <c r="AX58" s="86">
        <f t="shared" si="26"/>
        <v>0.84615384615384615</v>
      </c>
      <c r="AY58" s="86">
        <f t="shared" si="26"/>
        <v>0.76923076923076927</v>
      </c>
      <c r="AZ58" s="86">
        <f t="shared" si="26"/>
        <v>0.69230769230769229</v>
      </c>
      <c r="BA58" s="86">
        <f t="shared" si="26"/>
        <v>0.69230769230769229</v>
      </c>
      <c r="BB58" s="86">
        <f t="shared" si="26"/>
        <v>0.76923076923076927</v>
      </c>
      <c r="BC58" s="86">
        <f t="shared" si="26"/>
        <v>0.69230769230769229</v>
      </c>
      <c r="BD58" s="86">
        <f t="shared" si="26"/>
        <v>0.69230769230769229</v>
      </c>
      <c r="BE58" s="86">
        <f t="shared" si="26"/>
        <v>0.61538461538461542</v>
      </c>
      <c r="BF58" s="86">
        <f t="shared" si="26"/>
        <v>0.84615384615384615</v>
      </c>
      <c r="BG58" s="86">
        <f t="shared" si="26"/>
        <v>0.76923076923076927</v>
      </c>
      <c r="BH58" s="86">
        <f t="shared" si="26"/>
        <v>0.84615384615384615</v>
      </c>
      <c r="BI58" s="86">
        <f t="shared" si="26"/>
        <v>0.84615384615384615</v>
      </c>
      <c r="BJ58" s="86">
        <f t="shared" si="26"/>
        <v>0.76923076923076927</v>
      </c>
      <c r="BK58" s="86">
        <f t="shared" si="26"/>
        <v>0.61538461538461542</v>
      </c>
      <c r="BL58" s="86">
        <f t="shared" si="26"/>
        <v>0.84615384615384615</v>
      </c>
      <c r="BM58" s="86">
        <f t="shared" si="26"/>
        <v>0.69230769230769229</v>
      </c>
      <c r="BN58" s="86">
        <f t="shared" si="26"/>
        <v>0.69230769230769229</v>
      </c>
      <c r="BO58" s="86">
        <f t="shared" si="26"/>
        <v>0.61538461538461542</v>
      </c>
      <c r="BP58" s="86">
        <f t="shared" ref="BP58:BU58" si="27">BP57/BP56</f>
        <v>0.46153846153846156</v>
      </c>
      <c r="BQ58" s="86">
        <f t="shared" si="27"/>
        <v>0.61538461538461542</v>
      </c>
      <c r="BR58" s="86">
        <f t="shared" si="27"/>
        <v>0.38461538461538464</v>
      </c>
      <c r="BS58" s="86">
        <f t="shared" si="27"/>
        <v>0</v>
      </c>
      <c r="BT58" s="86">
        <f t="shared" si="27"/>
        <v>7.6923076923076927E-2</v>
      </c>
      <c r="BU58" s="86">
        <f t="shared" si="27"/>
        <v>7.6923076923076927E-2</v>
      </c>
    </row>
    <row r="59" spans="1:73" s="24" customFormat="1" ht="12.75" customHeight="1" x14ac:dyDescent="0.25">
      <c r="A59" s="70" t="s">
        <v>368</v>
      </c>
      <c r="B59" s="52" t="s">
        <v>193</v>
      </c>
      <c r="C59" s="53"/>
      <c r="D59" s="33" t="s">
        <v>365</v>
      </c>
      <c r="E59" s="33" t="s">
        <v>365</v>
      </c>
      <c r="F59" s="33" t="s">
        <v>365</v>
      </c>
      <c r="G59" s="33" t="s">
        <v>365</v>
      </c>
      <c r="H59" s="33" t="s">
        <v>365</v>
      </c>
      <c r="I59" s="33" t="s">
        <v>365</v>
      </c>
      <c r="J59" s="34" t="s">
        <v>365</v>
      </c>
      <c r="K59" s="35" t="s">
        <v>365</v>
      </c>
      <c r="L59" s="35" t="s">
        <v>365</v>
      </c>
      <c r="M59" s="35" t="s">
        <v>365</v>
      </c>
      <c r="N59" s="36" t="s">
        <v>365</v>
      </c>
      <c r="O59" s="36" t="s">
        <v>365</v>
      </c>
      <c r="P59" s="36" t="s">
        <v>365</v>
      </c>
      <c r="Q59" s="36" t="s">
        <v>365</v>
      </c>
      <c r="R59" s="36" t="s">
        <v>365</v>
      </c>
      <c r="S59" s="36" t="s">
        <v>365</v>
      </c>
      <c r="T59" s="35" t="s">
        <v>365</v>
      </c>
      <c r="U59" s="35" t="s">
        <v>365</v>
      </c>
      <c r="V59" s="36" t="s">
        <v>301</v>
      </c>
      <c r="W59" s="36" t="s">
        <v>301</v>
      </c>
      <c r="X59" s="36" t="s">
        <v>365</v>
      </c>
      <c r="Y59" s="36" t="s">
        <v>365</v>
      </c>
      <c r="Z59" s="36">
        <v>6074305</v>
      </c>
      <c r="AA59" s="36">
        <v>4500831</v>
      </c>
      <c r="AB59" s="36">
        <v>1573474</v>
      </c>
      <c r="AC59" s="36" t="s">
        <v>301</v>
      </c>
      <c r="AD59" s="36" t="s">
        <v>301</v>
      </c>
      <c r="AE59" s="36" t="s">
        <v>365</v>
      </c>
      <c r="AF59" s="36" t="s">
        <v>365</v>
      </c>
      <c r="AG59" s="36" t="s">
        <v>365</v>
      </c>
      <c r="AH59" s="36" t="s">
        <v>365</v>
      </c>
      <c r="AI59" s="36" t="s">
        <v>365</v>
      </c>
      <c r="AJ59" s="36" t="s">
        <v>365</v>
      </c>
      <c r="AK59" s="36" t="s">
        <v>365</v>
      </c>
      <c r="AL59" s="36" t="s">
        <v>365</v>
      </c>
      <c r="AM59" s="36" t="s">
        <v>365</v>
      </c>
      <c r="AN59" s="36">
        <v>0</v>
      </c>
      <c r="AO59" s="36" t="s">
        <v>365</v>
      </c>
      <c r="AP59" s="36" t="s">
        <v>365</v>
      </c>
      <c r="AQ59" s="36" t="s">
        <v>365</v>
      </c>
      <c r="AR59" s="36" t="s">
        <v>365</v>
      </c>
      <c r="AS59" s="36" t="s">
        <v>365</v>
      </c>
      <c r="AT59" s="36" t="s">
        <v>365</v>
      </c>
      <c r="AU59" s="36" t="s">
        <v>365</v>
      </c>
      <c r="AV59" s="36">
        <v>6000</v>
      </c>
      <c r="AW59" s="36" t="s">
        <v>365</v>
      </c>
      <c r="AX59" s="36">
        <v>69</v>
      </c>
      <c r="AY59" s="36">
        <v>0</v>
      </c>
      <c r="AZ59" s="36" t="s">
        <v>365</v>
      </c>
      <c r="BA59" s="36" t="s">
        <v>365</v>
      </c>
      <c r="BB59" s="36" t="s">
        <v>365</v>
      </c>
      <c r="BC59" s="36" t="s">
        <v>365</v>
      </c>
      <c r="BD59" s="36" t="s">
        <v>365</v>
      </c>
      <c r="BE59" s="36" t="s">
        <v>365</v>
      </c>
      <c r="BF59" s="36" t="s">
        <v>365</v>
      </c>
      <c r="BG59" s="36" t="s">
        <v>365</v>
      </c>
      <c r="BH59" s="36" t="s">
        <v>365</v>
      </c>
      <c r="BI59" s="36" t="s">
        <v>365</v>
      </c>
      <c r="BJ59" s="36" t="s">
        <v>365</v>
      </c>
      <c r="BK59" s="36" t="s">
        <v>365</v>
      </c>
      <c r="BL59" s="36" t="s">
        <v>365</v>
      </c>
      <c r="BM59" s="36" t="s">
        <v>365</v>
      </c>
      <c r="BN59" s="36" t="s">
        <v>366</v>
      </c>
      <c r="BO59" s="36" t="s">
        <v>365</v>
      </c>
      <c r="BP59" s="36" t="s">
        <v>365</v>
      </c>
      <c r="BQ59" s="36" t="s">
        <v>365</v>
      </c>
      <c r="BR59" s="36" t="s">
        <v>365</v>
      </c>
      <c r="BS59" s="36" t="s">
        <v>365</v>
      </c>
      <c r="BT59" s="36" t="s">
        <v>365</v>
      </c>
      <c r="BU59" s="36" t="s">
        <v>365</v>
      </c>
    </row>
    <row r="60" spans="1:73" s="24" customFormat="1" ht="12.75" customHeight="1" x14ac:dyDescent="0.25">
      <c r="A60" s="70" t="s">
        <v>329</v>
      </c>
      <c r="B60" s="52" t="s">
        <v>239</v>
      </c>
      <c r="C60" s="53"/>
      <c r="D60" s="79">
        <v>520</v>
      </c>
      <c r="E60" s="79" t="s">
        <v>301</v>
      </c>
      <c r="F60" s="79">
        <v>4</v>
      </c>
      <c r="G60" s="79">
        <v>0</v>
      </c>
      <c r="H60" s="79">
        <v>1</v>
      </c>
      <c r="I60" s="79">
        <v>3</v>
      </c>
      <c r="J60" s="80">
        <v>1.3</v>
      </c>
      <c r="K60" s="81">
        <v>1.1000000000000001</v>
      </c>
      <c r="L60" s="81">
        <v>0.15</v>
      </c>
      <c r="M60" s="81">
        <v>0</v>
      </c>
      <c r="N60" s="82">
        <v>1</v>
      </c>
      <c r="O60" s="82">
        <v>100</v>
      </c>
      <c r="P60" s="82">
        <v>100</v>
      </c>
      <c r="Q60" s="82">
        <v>23</v>
      </c>
      <c r="R60" s="82">
        <v>3</v>
      </c>
      <c r="S60" s="82">
        <v>1</v>
      </c>
      <c r="T60" s="81">
        <v>218</v>
      </c>
      <c r="U60" s="81">
        <v>41</v>
      </c>
      <c r="V60" s="82">
        <v>9435</v>
      </c>
      <c r="W60" s="82">
        <v>272</v>
      </c>
      <c r="X60" s="82">
        <v>0</v>
      </c>
      <c r="Y60" s="82" t="s">
        <v>301</v>
      </c>
      <c r="Z60" s="82">
        <v>0</v>
      </c>
      <c r="AA60" s="82" t="s">
        <v>301</v>
      </c>
      <c r="AB60" s="82">
        <v>0</v>
      </c>
      <c r="AC60" s="82" t="s">
        <v>301</v>
      </c>
      <c r="AD60" s="82" t="s">
        <v>301</v>
      </c>
      <c r="AE60" s="82" t="s">
        <v>301</v>
      </c>
      <c r="AF60" s="82" t="s">
        <v>301</v>
      </c>
      <c r="AG60" s="82" t="s">
        <v>301</v>
      </c>
      <c r="AH60" s="82">
        <v>0</v>
      </c>
      <c r="AI60" s="82">
        <v>0</v>
      </c>
      <c r="AJ60" s="82">
        <v>0</v>
      </c>
      <c r="AK60" s="82" t="s">
        <v>301</v>
      </c>
      <c r="AL60" s="82">
        <v>9435</v>
      </c>
      <c r="AM60" s="82">
        <v>9117</v>
      </c>
      <c r="AN60" s="82">
        <v>0</v>
      </c>
      <c r="AO60" s="82">
        <v>0</v>
      </c>
      <c r="AP60" s="82">
        <v>0</v>
      </c>
      <c r="AQ60" s="82">
        <v>0</v>
      </c>
      <c r="AR60" s="82">
        <v>318</v>
      </c>
      <c r="AS60" s="82">
        <v>0</v>
      </c>
      <c r="AT60" s="82" t="s">
        <v>301</v>
      </c>
      <c r="AU60" s="82" t="s">
        <v>301</v>
      </c>
      <c r="AV60" s="82">
        <v>1</v>
      </c>
      <c r="AW60" s="82">
        <v>445</v>
      </c>
      <c r="AX60" s="82">
        <v>423</v>
      </c>
      <c r="AY60" s="82">
        <v>0</v>
      </c>
      <c r="AZ60" s="82">
        <v>0</v>
      </c>
      <c r="BA60" s="82">
        <v>0</v>
      </c>
      <c r="BB60" s="82">
        <v>0</v>
      </c>
      <c r="BC60" s="82">
        <v>22</v>
      </c>
      <c r="BD60" s="82">
        <v>0</v>
      </c>
      <c r="BE60" s="82">
        <v>99</v>
      </c>
      <c r="BF60" s="82">
        <v>0</v>
      </c>
      <c r="BG60" s="82">
        <v>17</v>
      </c>
      <c r="BH60" s="82">
        <v>9297</v>
      </c>
      <c r="BI60" s="82">
        <v>204</v>
      </c>
      <c r="BJ60" s="82" t="s">
        <v>301</v>
      </c>
      <c r="BK60" s="82" t="s">
        <v>301</v>
      </c>
      <c r="BL60" s="82">
        <v>0</v>
      </c>
      <c r="BM60" s="82">
        <v>0</v>
      </c>
      <c r="BN60" s="82">
        <v>0</v>
      </c>
      <c r="BO60" s="82">
        <v>0</v>
      </c>
      <c r="BP60" s="82">
        <v>0</v>
      </c>
      <c r="BQ60" s="82">
        <v>0</v>
      </c>
      <c r="BR60" s="82">
        <v>110</v>
      </c>
      <c r="BS60" s="82" t="s">
        <v>301</v>
      </c>
      <c r="BT60" s="82" t="s">
        <v>301</v>
      </c>
      <c r="BU60" s="82" t="s">
        <v>301</v>
      </c>
    </row>
    <row r="61" spans="1:73" s="24" customFormat="1" ht="12.75" customHeight="1" x14ac:dyDescent="0.25">
      <c r="A61" s="70" t="s">
        <v>330</v>
      </c>
      <c r="B61" s="52" t="s">
        <v>240</v>
      </c>
      <c r="C61" s="53"/>
      <c r="D61" s="79">
        <v>524</v>
      </c>
      <c r="E61" s="79" t="s">
        <v>301</v>
      </c>
      <c r="F61" s="79">
        <v>5</v>
      </c>
      <c r="G61" s="79">
        <v>0</v>
      </c>
      <c r="H61" s="79">
        <v>1</v>
      </c>
      <c r="I61" s="79">
        <v>4</v>
      </c>
      <c r="J61" s="80">
        <v>1.4</v>
      </c>
      <c r="K61" s="81">
        <v>1.35</v>
      </c>
      <c r="L61" s="81">
        <v>0</v>
      </c>
      <c r="M61" s="81">
        <v>0</v>
      </c>
      <c r="N61" s="82">
        <v>1</v>
      </c>
      <c r="O61" s="82" t="s">
        <v>301</v>
      </c>
      <c r="P61" s="82" t="s">
        <v>301</v>
      </c>
      <c r="Q61" s="82">
        <v>38</v>
      </c>
      <c r="R61" s="82">
        <v>24</v>
      </c>
      <c r="S61" s="82">
        <v>0</v>
      </c>
      <c r="T61" s="81">
        <v>245</v>
      </c>
      <c r="U61" s="81">
        <v>49</v>
      </c>
      <c r="V61" s="82">
        <v>9727</v>
      </c>
      <c r="W61" s="82">
        <v>1890</v>
      </c>
      <c r="X61" s="82">
        <v>0</v>
      </c>
      <c r="Y61" s="82">
        <v>0</v>
      </c>
      <c r="Z61" s="82">
        <v>52400</v>
      </c>
      <c r="AA61" s="82" t="s">
        <v>301</v>
      </c>
      <c r="AB61" s="82">
        <v>52400</v>
      </c>
      <c r="AC61" s="82" t="s">
        <v>301</v>
      </c>
      <c r="AD61" s="82" t="s">
        <v>301</v>
      </c>
      <c r="AE61" s="82" t="s">
        <v>301</v>
      </c>
      <c r="AF61" s="82">
        <v>52400</v>
      </c>
      <c r="AG61" s="82">
        <v>4623</v>
      </c>
      <c r="AH61" s="82" t="s">
        <v>301</v>
      </c>
      <c r="AI61" s="82">
        <v>0</v>
      </c>
      <c r="AJ61" s="82">
        <v>0</v>
      </c>
      <c r="AK61" s="82">
        <v>0</v>
      </c>
      <c r="AL61" s="82">
        <v>9727</v>
      </c>
      <c r="AM61" s="82">
        <v>9645</v>
      </c>
      <c r="AN61" s="82">
        <v>0</v>
      </c>
      <c r="AO61" s="82">
        <v>0</v>
      </c>
      <c r="AP61" s="82">
        <v>0</v>
      </c>
      <c r="AQ61" s="82">
        <v>0</v>
      </c>
      <c r="AR61" s="82">
        <v>82</v>
      </c>
      <c r="AS61" s="82">
        <v>0</v>
      </c>
      <c r="AT61" s="82" t="s">
        <v>301</v>
      </c>
      <c r="AU61" s="82" t="s">
        <v>301</v>
      </c>
      <c r="AV61" s="82">
        <v>0</v>
      </c>
      <c r="AW61" s="82">
        <v>1316</v>
      </c>
      <c r="AX61" s="82">
        <v>1290</v>
      </c>
      <c r="AY61" s="82">
        <v>0</v>
      </c>
      <c r="AZ61" s="82">
        <v>0</v>
      </c>
      <c r="BA61" s="82">
        <v>0</v>
      </c>
      <c r="BB61" s="82">
        <v>0</v>
      </c>
      <c r="BC61" s="82">
        <v>26</v>
      </c>
      <c r="BD61" s="82">
        <v>0</v>
      </c>
      <c r="BE61" s="82">
        <v>0</v>
      </c>
      <c r="BF61" s="82">
        <v>0</v>
      </c>
      <c r="BG61" s="82">
        <v>20</v>
      </c>
      <c r="BH61" s="82">
        <v>7012</v>
      </c>
      <c r="BI61" s="82">
        <v>285</v>
      </c>
      <c r="BJ61" s="82">
        <v>20</v>
      </c>
      <c r="BK61" s="82">
        <v>20</v>
      </c>
      <c r="BL61" s="82">
        <v>0</v>
      </c>
      <c r="BM61" s="82">
        <v>0</v>
      </c>
      <c r="BN61" s="82">
        <v>0</v>
      </c>
      <c r="BO61" s="82">
        <v>0</v>
      </c>
      <c r="BP61" s="82">
        <v>0</v>
      </c>
      <c r="BQ61" s="82">
        <v>5</v>
      </c>
      <c r="BR61" s="82">
        <v>43</v>
      </c>
      <c r="BS61" s="82" t="s">
        <v>301</v>
      </c>
      <c r="BT61" s="82" t="s">
        <v>301</v>
      </c>
      <c r="BU61" s="82" t="s">
        <v>301</v>
      </c>
    </row>
    <row r="62" spans="1:73" s="24" customFormat="1" ht="12.75" customHeight="1" x14ac:dyDescent="0.25">
      <c r="A62" s="70" t="s">
        <v>331</v>
      </c>
      <c r="B62" s="52" t="s">
        <v>196</v>
      </c>
      <c r="C62" s="53"/>
      <c r="D62" s="79">
        <v>1759</v>
      </c>
      <c r="E62" s="79">
        <v>30781</v>
      </c>
      <c r="F62" s="79">
        <v>6</v>
      </c>
      <c r="G62" s="79">
        <v>1</v>
      </c>
      <c r="H62" s="79">
        <v>5</v>
      </c>
      <c r="I62" s="79">
        <v>0</v>
      </c>
      <c r="J62" s="80">
        <v>4.7</v>
      </c>
      <c r="K62" s="81">
        <v>3.7</v>
      </c>
      <c r="L62" s="81">
        <v>0</v>
      </c>
      <c r="M62" s="81">
        <v>1</v>
      </c>
      <c r="N62" s="82">
        <v>1</v>
      </c>
      <c r="O62" s="82">
        <v>608</v>
      </c>
      <c r="P62" s="82">
        <v>352</v>
      </c>
      <c r="Q62" s="82">
        <v>58</v>
      </c>
      <c r="R62" s="82">
        <v>18</v>
      </c>
      <c r="S62" s="82">
        <v>3</v>
      </c>
      <c r="T62" s="81">
        <v>215</v>
      </c>
      <c r="U62" s="81">
        <v>38</v>
      </c>
      <c r="V62" s="82">
        <v>26709</v>
      </c>
      <c r="W62" s="82">
        <v>407</v>
      </c>
      <c r="X62" s="82">
        <v>20514</v>
      </c>
      <c r="Y62" s="82">
        <v>5664</v>
      </c>
      <c r="Z62" s="82">
        <v>0</v>
      </c>
      <c r="AA62" s="82" t="s">
        <v>301</v>
      </c>
      <c r="AB62" s="82">
        <v>0</v>
      </c>
      <c r="AC62" s="82" t="s">
        <v>301</v>
      </c>
      <c r="AD62" s="82" t="s">
        <v>301</v>
      </c>
      <c r="AE62" s="82" t="s">
        <v>301</v>
      </c>
      <c r="AF62" s="82" t="s">
        <v>301</v>
      </c>
      <c r="AG62" s="82" t="s">
        <v>301</v>
      </c>
      <c r="AH62" s="82" t="s">
        <v>301</v>
      </c>
      <c r="AI62" s="82" t="s">
        <v>301</v>
      </c>
      <c r="AJ62" s="82" t="s">
        <v>301</v>
      </c>
      <c r="AK62" s="82">
        <v>12214</v>
      </c>
      <c r="AL62" s="82">
        <v>26749</v>
      </c>
      <c r="AM62" s="82">
        <v>24335</v>
      </c>
      <c r="AN62" s="82">
        <v>0</v>
      </c>
      <c r="AO62" s="82">
        <v>0</v>
      </c>
      <c r="AP62" s="82">
        <v>0</v>
      </c>
      <c r="AQ62" s="82">
        <v>0</v>
      </c>
      <c r="AR62" s="82">
        <v>2394</v>
      </c>
      <c r="AS62" s="82">
        <v>20</v>
      </c>
      <c r="AT62" s="82" t="s">
        <v>301</v>
      </c>
      <c r="AU62" s="82" t="s">
        <v>301</v>
      </c>
      <c r="AV62" s="82" t="s">
        <v>301</v>
      </c>
      <c r="AW62" s="82">
        <v>1645</v>
      </c>
      <c r="AX62" s="82">
        <v>1187</v>
      </c>
      <c r="AY62" s="82">
        <v>0</v>
      </c>
      <c r="AZ62" s="82">
        <v>0</v>
      </c>
      <c r="BA62" s="82">
        <v>0</v>
      </c>
      <c r="BB62" s="82">
        <v>0</v>
      </c>
      <c r="BC62" s="82">
        <v>458</v>
      </c>
      <c r="BD62" s="82">
        <v>0</v>
      </c>
      <c r="BE62" s="82">
        <v>518</v>
      </c>
      <c r="BF62" s="82">
        <v>0</v>
      </c>
      <c r="BG62" s="82">
        <v>24</v>
      </c>
      <c r="BH62" s="82">
        <v>20960</v>
      </c>
      <c r="BI62" s="82">
        <v>663</v>
      </c>
      <c r="BJ62" s="82">
        <v>38</v>
      </c>
      <c r="BK62" s="82">
        <v>2</v>
      </c>
      <c r="BL62" s="82">
        <v>0</v>
      </c>
      <c r="BM62" s="82">
        <v>0</v>
      </c>
      <c r="BN62" s="82">
        <v>0</v>
      </c>
      <c r="BO62" s="82">
        <v>0</v>
      </c>
      <c r="BP62" s="82">
        <v>0</v>
      </c>
      <c r="BQ62" s="82" t="s">
        <v>301</v>
      </c>
      <c r="BR62" s="82" t="s">
        <v>301</v>
      </c>
      <c r="BS62" s="82" t="s">
        <v>301</v>
      </c>
      <c r="BT62" s="82" t="s">
        <v>301</v>
      </c>
      <c r="BU62" s="82" t="s">
        <v>301</v>
      </c>
    </row>
    <row r="63" spans="1:73" s="24" customFormat="1" ht="12.75" customHeight="1" x14ac:dyDescent="0.25">
      <c r="A63" s="70" t="s">
        <v>332</v>
      </c>
      <c r="B63" s="52" t="s">
        <v>197</v>
      </c>
      <c r="C63" s="53"/>
      <c r="D63" s="79">
        <v>1050</v>
      </c>
      <c r="E63" s="79">
        <v>8000</v>
      </c>
      <c r="F63" s="79">
        <v>4</v>
      </c>
      <c r="G63" s="79">
        <v>0</v>
      </c>
      <c r="H63" s="79">
        <v>4</v>
      </c>
      <c r="I63" s="79">
        <v>0</v>
      </c>
      <c r="J63" s="80">
        <v>2.8</v>
      </c>
      <c r="K63" s="81">
        <v>2.6</v>
      </c>
      <c r="L63" s="81">
        <v>0.2</v>
      </c>
      <c r="M63" s="81">
        <v>0</v>
      </c>
      <c r="N63" s="82">
        <v>1</v>
      </c>
      <c r="O63" s="82">
        <v>567</v>
      </c>
      <c r="P63" s="82">
        <v>500</v>
      </c>
      <c r="Q63" s="82">
        <v>113</v>
      </c>
      <c r="R63" s="82">
        <v>65</v>
      </c>
      <c r="S63" s="82">
        <v>3</v>
      </c>
      <c r="T63" s="81">
        <v>225</v>
      </c>
      <c r="U63" s="81">
        <v>53</v>
      </c>
      <c r="V63" s="82">
        <v>10741</v>
      </c>
      <c r="W63" s="82">
        <v>580</v>
      </c>
      <c r="X63" s="82">
        <v>0</v>
      </c>
      <c r="Y63" s="82">
        <v>420</v>
      </c>
      <c r="Z63" s="82">
        <v>0</v>
      </c>
      <c r="AA63" s="82" t="s">
        <v>301</v>
      </c>
      <c r="AB63" s="82">
        <v>0</v>
      </c>
      <c r="AC63" s="82" t="s">
        <v>301</v>
      </c>
      <c r="AD63" s="82" t="s">
        <v>301</v>
      </c>
      <c r="AE63" s="82" t="s">
        <v>301</v>
      </c>
      <c r="AF63" s="82" t="s">
        <v>301</v>
      </c>
      <c r="AG63" s="82" t="s">
        <v>301</v>
      </c>
      <c r="AH63" s="82" t="s">
        <v>301</v>
      </c>
      <c r="AI63" s="82" t="s">
        <v>301</v>
      </c>
      <c r="AJ63" s="82" t="s">
        <v>301</v>
      </c>
      <c r="AK63" s="82">
        <v>4032</v>
      </c>
      <c r="AL63" s="82">
        <v>12868</v>
      </c>
      <c r="AM63" s="82">
        <v>11741</v>
      </c>
      <c r="AN63" s="82">
        <v>0</v>
      </c>
      <c r="AO63" s="82">
        <v>0</v>
      </c>
      <c r="AP63" s="82">
        <v>0</v>
      </c>
      <c r="AQ63" s="82">
        <v>0</v>
      </c>
      <c r="AR63" s="82">
        <v>1127</v>
      </c>
      <c r="AS63" s="82">
        <v>0</v>
      </c>
      <c r="AT63" s="82" t="s">
        <v>301</v>
      </c>
      <c r="AU63" s="82" t="s">
        <v>301</v>
      </c>
      <c r="AV63" s="82">
        <v>1</v>
      </c>
      <c r="AW63" s="82">
        <v>1071</v>
      </c>
      <c r="AX63" s="82">
        <v>864</v>
      </c>
      <c r="AY63" s="82">
        <v>0</v>
      </c>
      <c r="AZ63" s="82">
        <v>0</v>
      </c>
      <c r="BA63" s="82">
        <v>0</v>
      </c>
      <c r="BB63" s="82">
        <v>0</v>
      </c>
      <c r="BC63" s="82">
        <v>207</v>
      </c>
      <c r="BD63" s="82">
        <v>0</v>
      </c>
      <c r="BE63" s="82">
        <v>50</v>
      </c>
      <c r="BF63" s="82">
        <v>14</v>
      </c>
      <c r="BG63" s="82">
        <v>47</v>
      </c>
      <c r="BH63" s="82">
        <v>10859</v>
      </c>
      <c r="BI63" s="82">
        <v>189</v>
      </c>
      <c r="BJ63" s="82">
        <v>42</v>
      </c>
      <c r="BK63" s="82" t="s">
        <v>301</v>
      </c>
      <c r="BL63" s="82">
        <v>0</v>
      </c>
      <c r="BM63" s="82">
        <v>0</v>
      </c>
      <c r="BN63" s="82">
        <v>0</v>
      </c>
      <c r="BO63" s="82">
        <v>0</v>
      </c>
      <c r="BP63" s="82">
        <v>0</v>
      </c>
      <c r="BQ63" s="82">
        <v>0</v>
      </c>
      <c r="BR63" s="82">
        <v>400</v>
      </c>
      <c r="BS63" s="82" t="s">
        <v>301</v>
      </c>
      <c r="BT63" s="82" t="s">
        <v>301</v>
      </c>
      <c r="BU63" s="82" t="s">
        <v>301</v>
      </c>
    </row>
    <row r="64" spans="1:73" s="24" customFormat="1" ht="12.75" customHeight="1" x14ac:dyDescent="0.25">
      <c r="A64" s="70" t="s">
        <v>333</v>
      </c>
      <c r="B64" s="52" t="s">
        <v>198</v>
      </c>
      <c r="C64" s="53"/>
      <c r="D64" s="79" t="s">
        <v>301</v>
      </c>
      <c r="E64" s="79" t="s">
        <v>301</v>
      </c>
      <c r="F64" s="79">
        <v>7</v>
      </c>
      <c r="G64" s="79">
        <v>1</v>
      </c>
      <c r="H64" s="79">
        <v>3</v>
      </c>
      <c r="I64" s="79">
        <v>3</v>
      </c>
      <c r="J64" s="80">
        <v>4</v>
      </c>
      <c r="K64" s="81">
        <v>3.65</v>
      </c>
      <c r="L64" s="81">
        <v>0.35</v>
      </c>
      <c r="M64" s="81">
        <v>0</v>
      </c>
      <c r="N64" s="82">
        <v>1</v>
      </c>
      <c r="O64" s="82">
        <v>804</v>
      </c>
      <c r="P64" s="82">
        <v>695</v>
      </c>
      <c r="Q64" s="82">
        <v>80</v>
      </c>
      <c r="R64" s="82">
        <v>29</v>
      </c>
      <c r="S64" s="82">
        <v>2</v>
      </c>
      <c r="T64" s="81">
        <v>220</v>
      </c>
      <c r="U64" s="81">
        <v>43</v>
      </c>
      <c r="V64" s="82">
        <v>27392</v>
      </c>
      <c r="W64" s="82">
        <v>683</v>
      </c>
      <c r="X64" s="82">
        <v>0</v>
      </c>
      <c r="Y64" s="82">
        <v>4199</v>
      </c>
      <c r="Z64" s="82">
        <v>83500</v>
      </c>
      <c r="AA64" s="82" t="s">
        <v>301</v>
      </c>
      <c r="AB64" s="82">
        <v>83500</v>
      </c>
      <c r="AC64" s="82" t="s">
        <v>301</v>
      </c>
      <c r="AD64" s="82" t="s">
        <v>301</v>
      </c>
      <c r="AE64" s="82" t="s">
        <v>301</v>
      </c>
      <c r="AF64" s="82">
        <v>83500</v>
      </c>
      <c r="AG64" s="82" t="s">
        <v>301</v>
      </c>
      <c r="AH64" s="82" t="s">
        <v>301</v>
      </c>
      <c r="AI64" s="82" t="s">
        <v>301</v>
      </c>
      <c r="AJ64" s="82" t="s">
        <v>301</v>
      </c>
      <c r="AK64" s="82">
        <v>3000</v>
      </c>
      <c r="AL64" s="82">
        <v>34988</v>
      </c>
      <c r="AM64" s="82">
        <v>32051</v>
      </c>
      <c r="AN64" s="82">
        <v>0</v>
      </c>
      <c r="AO64" s="82">
        <v>0</v>
      </c>
      <c r="AP64" s="82">
        <v>0</v>
      </c>
      <c r="AQ64" s="82">
        <v>0</v>
      </c>
      <c r="AR64" s="82">
        <v>2937</v>
      </c>
      <c r="AS64" s="82">
        <v>0</v>
      </c>
      <c r="AT64" s="82">
        <v>60</v>
      </c>
      <c r="AU64" s="82">
        <v>131</v>
      </c>
      <c r="AV64" s="82">
        <v>5</v>
      </c>
      <c r="AW64" s="82">
        <v>2514</v>
      </c>
      <c r="AX64" s="82">
        <v>1196</v>
      </c>
      <c r="AY64" s="82">
        <v>0</v>
      </c>
      <c r="AZ64" s="82">
        <v>0</v>
      </c>
      <c r="BA64" s="82">
        <v>0</v>
      </c>
      <c r="BB64" s="82">
        <v>0</v>
      </c>
      <c r="BC64" s="82">
        <v>95</v>
      </c>
      <c r="BD64" s="82">
        <v>1223</v>
      </c>
      <c r="BE64" s="82">
        <v>230</v>
      </c>
      <c r="BF64" s="82">
        <v>1</v>
      </c>
      <c r="BG64" s="82">
        <v>109</v>
      </c>
      <c r="BH64" s="82">
        <v>31776</v>
      </c>
      <c r="BI64" s="82">
        <v>113</v>
      </c>
      <c r="BJ64" s="82">
        <v>191</v>
      </c>
      <c r="BK64" s="82">
        <v>181</v>
      </c>
      <c r="BL64" s="82">
        <v>0</v>
      </c>
      <c r="BM64" s="82">
        <v>0</v>
      </c>
      <c r="BN64" s="82">
        <v>0</v>
      </c>
      <c r="BO64" s="82">
        <v>0</v>
      </c>
      <c r="BP64" s="82">
        <v>0</v>
      </c>
      <c r="BQ64" s="82" t="s">
        <v>301</v>
      </c>
      <c r="BR64" s="82">
        <v>710</v>
      </c>
      <c r="BS64" s="82">
        <v>28445</v>
      </c>
      <c r="BT64" s="82">
        <v>3500</v>
      </c>
      <c r="BU64" s="82">
        <v>10000</v>
      </c>
    </row>
    <row r="65" spans="1:73" s="24" customFormat="1" ht="12.75" customHeight="1" x14ac:dyDescent="0.25">
      <c r="A65" s="70" t="s">
        <v>334</v>
      </c>
      <c r="B65" s="52" t="s">
        <v>199</v>
      </c>
      <c r="C65" s="53"/>
      <c r="D65" s="79">
        <v>1214</v>
      </c>
      <c r="E65" s="79" t="s">
        <v>301</v>
      </c>
      <c r="F65" s="79">
        <v>4</v>
      </c>
      <c r="G65" s="79">
        <v>3</v>
      </c>
      <c r="H65" s="79">
        <v>1</v>
      </c>
      <c r="I65" s="79">
        <v>0</v>
      </c>
      <c r="J65" s="80">
        <v>3.5</v>
      </c>
      <c r="K65" s="81">
        <v>2.5</v>
      </c>
      <c r="L65" s="81">
        <v>1</v>
      </c>
      <c r="M65" s="81">
        <v>0</v>
      </c>
      <c r="N65" s="82">
        <v>2</v>
      </c>
      <c r="O65" s="82">
        <v>288</v>
      </c>
      <c r="P65" s="82">
        <v>225</v>
      </c>
      <c r="Q65" s="82">
        <v>79</v>
      </c>
      <c r="R65" s="82">
        <v>28</v>
      </c>
      <c r="S65" s="82">
        <v>3</v>
      </c>
      <c r="T65" s="81">
        <v>223</v>
      </c>
      <c r="U65" s="81">
        <v>61.25</v>
      </c>
      <c r="V65" s="82">
        <v>13774</v>
      </c>
      <c r="W65" s="82">
        <v>1096</v>
      </c>
      <c r="X65" s="82">
        <v>0</v>
      </c>
      <c r="Y65" s="82">
        <v>5453</v>
      </c>
      <c r="Z65" s="82">
        <v>0</v>
      </c>
      <c r="AA65" s="82" t="s">
        <v>301</v>
      </c>
      <c r="AB65" s="82">
        <v>0</v>
      </c>
      <c r="AC65" s="82" t="s">
        <v>301</v>
      </c>
      <c r="AD65" s="82" t="s">
        <v>301</v>
      </c>
      <c r="AE65" s="82" t="s">
        <v>301</v>
      </c>
      <c r="AF65" s="82" t="s">
        <v>301</v>
      </c>
      <c r="AG65" s="82" t="s">
        <v>301</v>
      </c>
      <c r="AH65" s="82" t="s">
        <v>301</v>
      </c>
      <c r="AI65" s="82" t="s">
        <v>301</v>
      </c>
      <c r="AJ65" s="82" t="s">
        <v>301</v>
      </c>
      <c r="AK65" s="82" t="s">
        <v>301</v>
      </c>
      <c r="AL65" s="82">
        <v>19065</v>
      </c>
      <c r="AM65" s="82">
        <v>15758</v>
      </c>
      <c r="AN65" s="82">
        <v>2148</v>
      </c>
      <c r="AO65" s="82">
        <v>0</v>
      </c>
      <c r="AP65" s="82">
        <v>0</v>
      </c>
      <c r="AQ65" s="82">
        <v>0</v>
      </c>
      <c r="AR65" s="82">
        <v>785</v>
      </c>
      <c r="AS65" s="82">
        <v>374</v>
      </c>
      <c r="AT65" s="82">
        <v>271</v>
      </c>
      <c r="AU65" s="82">
        <v>0</v>
      </c>
      <c r="AV65" s="82">
        <v>2</v>
      </c>
      <c r="AW65" s="82">
        <v>1533</v>
      </c>
      <c r="AX65" s="82">
        <v>1279</v>
      </c>
      <c r="AY65" s="82">
        <v>83</v>
      </c>
      <c r="AZ65" s="82">
        <v>0</v>
      </c>
      <c r="BA65" s="82">
        <v>0</v>
      </c>
      <c r="BB65" s="82">
        <v>0</v>
      </c>
      <c r="BC65" s="82">
        <v>171</v>
      </c>
      <c r="BD65" s="82">
        <v>0</v>
      </c>
      <c r="BE65" s="82">
        <v>701</v>
      </c>
      <c r="BF65" s="82">
        <v>0</v>
      </c>
      <c r="BG65" s="82">
        <v>268</v>
      </c>
      <c r="BH65" s="82">
        <v>13945</v>
      </c>
      <c r="BI65" s="82">
        <v>358</v>
      </c>
      <c r="BJ65" s="82">
        <v>188</v>
      </c>
      <c r="BK65" s="82">
        <v>190</v>
      </c>
      <c r="BL65" s="82">
        <v>0</v>
      </c>
      <c r="BM65" s="82">
        <v>0</v>
      </c>
      <c r="BN65" s="82">
        <v>0</v>
      </c>
      <c r="BO65" s="82">
        <v>0</v>
      </c>
      <c r="BP65" s="82">
        <v>0</v>
      </c>
      <c r="BQ65" s="82" t="s">
        <v>301</v>
      </c>
      <c r="BR65" s="82" t="s">
        <v>301</v>
      </c>
      <c r="BS65" s="82" t="s">
        <v>301</v>
      </c>
      <c r="BT65" s="82" t="s">
        <v>301</v>
      </c>
      <c r="BU65" s="82" t="s">
        <v>301</v>
      </c>
    </row>
    <row r="66" spans="1:73" s="24" customFormat="1" ht="12.75" customHeight="1" x14ac:dyDescent="0.25">
      <c r="A66" s="70" t="s">
        <v>335</v>
      </c>
      <c r="B66" s="52" t="s">
        <v>200</v>
      </c>
      <c r="C66" s="53"/>
      <c r="D66" s="79">
        <v>681</v>
      </c>
      <c r="E66" s="79" t="s">
        <v>301</v>
      </c>
      <c r="F66" s="79">
        <v>4</v>
      </c>
      <c r="G66" s="79">
        <v>0</v>
      </c>
      <c r="H66" s="79">
        <v>4</v>
      </c>
      <c r="I66" s="79">
        <v>0</v>
      </c>
      <c r="J66" s="80">
        <v>3.1</v>
      </c>
      <c r="K66" s="81">
        <v>2.65</v>
      </c>
      <c r="L66" s="81">
        <v>0.4</v>
      </c>
      <c r="M66" s="81">
        <v>0</v>
      </c>
      <c r="N66" s="82">
        <v>1</v>
      </c>
      <c r="O66" s="82">
        <v>155</v>
      </c>
      <c r="P66" s="82">
        <v>140</v>
      </c>
      <c r="Q66" s="82">
        <v>38</v>
      </c>
      <c r="R66" s="82">
        <v>6</v>
      </c>
      <c r="S66" s="82">
        <v>0</v>
      </c>
      <c r="T66" s="81">
        <v>240</v>
      </c>
      <c r="U66" s="81">
        <v>50</v>
      </c>
      <c r="V66" s="82">
        <v>6853</v>
      </c>
      <c r="W66" s="82">
        <v>496</v>
      </c>
      <c r="X66" s="82">
        <v>0</v>
      </c>
      <c r="Y66" s="82">
        <v>499</v>
      </c>
      <c r="Z66" s="82">
        <v>0</v>
      </c>
      <c r="AA66" s="82" t="s">
        <v>301</v>
      </c>
      <c r="AB66" s="82">
        <v>0</v>
      </c>
      <c r="AC66" s="82" t="s">
        <v>301</v>
      </c>
      <c r="AD66" s="82" t="s">
        <v>301</v>
      </c>
      <c r="AE66" s="82" t="s">
        <v>301</v>
      </c>
      <c r="AF66" s="82" t="s">
        <v>301</v>
      </c>
      <c r="AG66" s="82" t="s">
        <v>301</v>
      </c>
      <c r="AH66" s="82" t="s">
        <v>301</v>
      </c>
      <c r="AI66" s="82" t="s">
        <v>301</v>
      </c>
      <c r="AJ66" s="82" t="s">
        <v>301</v>
      </c>
      <c r="AK66" s="82">
        <v>100</v>
      </c>
      <c r="AL66" s="82">
        <v>8719</v>
      </c>
      <c r="AM66" s="82">
        <v>8062</v>
      </c>
      <c r="AN66" s="82">
        <v>0</v>
      </c>
      <c r="AO66" s="82">
        <v>0</v>
      </c>
      <c r="AP66" s="82">
        <v>0</v>
      </c>
      <c r="AQ66" s="82">
        <v>0</v>
      </c>
      <c r="AR66" s="82">
        <v>657</v>
      </c>
      <c r="AS66" s="82">
        <v>0</v>
      </c>
      <c r="AT66" s="82">
        <v>63</v>
      </c>
      <c r="AU66" s="82">
        <v>0</v>
      </c>
      <c r="AV66" s="82">
        <v>1</v>
      </c>
      <c r="AW66" s="82">
        <v>518</v>
      </c>
      <c r="AX66" s="82">
        <v>407</v>
      </c>
      <c r="AY66" s="82">
        <v>0</v>
      </c>
      <c r="AZ66" s="82">
        <v>0</v>
      </c>
      <c r="BA66" s="82">
        <v>0</v>
      </c>
      <c r="BB66" s="82">
        <v>0</v>
      </c>
      <c r="BC66" s="82">
        <v>48</v>
      </c>
      <c r="BD66" s="82">
        <v>63</v>
      </c>
      <c r="BE66" s="82">
        <v>0</v>
      </c>
      <c r="BF66" s="82">
        <v>0</v>
      </c>
      <c r="BG66" s="82">
        <v>52</v>
      </c>
      <c r="BH66" s="82">
        <v>10340</v>
      </c>
      <c r="BI66" s="82">
        <v>81</v>
      </c>
      <c r="BJ66" s="82">
        <v>61</v>
      </c>
      <c r="BK66" s="82">
        <v>154</v>
      </c>
      <c r="BL66" s="82">
        <v>0</v>
      </c>
      <c r="BM66" s="82">
        <v>0</v>
      </c>
      <c r="BN66" s="82">
        <v>0</v>
      </c>
      <c r="BO66" s="82">
        <v>0</v>
      </c>
      <c r="BP66" s="82">
        <v>0</v>
      </c>
      <c r="BQ66" s="82">
        <v>0</v>
      </c>
      <c r="BR66" s="82">
        <v>38</v>
      </c>
      <c r="BS66" s="82" t="s">
        <v>301</v>
      </c>
      <c r="BT66" s="82" t="s">
        <v>301</v>
      </c>
      <c r="BU66" s="82">
        <v>1397</v>
      </c>
    </row>
    <row r="67" spans="1:73" s="24" customFormat="1" ht="12.75" customHeight="1" x14ac:dyDescent="0.25">
      <c r="A67" s="70" t="s">
        <v>336</v>
      </c>
      <c r="B67" s="52" t="s">
        <v>241</v>
      </c>
      <c r="C67" s="53"/>
      <c r="D67" s="38" t="s">
        <v>301</v>
      </c>
      <c r="E67" s="38" t="s">
        <v>301</v>
      </c>
      <c r="F67" s="38">
        <v>4</v>
      </c>
      <c r="G67" s="38">
        <v>0</v>
      </c>
      <c r="H67" s="38">
        <v>3</v>
      </c>
      <c r="I67" s="38">
        <v>1</v>
      </c>
      <c r="J67" s="39">
        <v>2.8</v>
      </c>
      <c r="K67" s="40">
        <v>1.6</v>
      </c>
      <c r="L67" s="40">
        <v>1.2</v>
      </c>
      <c r="M67" s="40">
        <v>0</v>
      </c>
      <c r="N67" s="41">
        <v>5</v>
      </c>
      <c r="O67" s="41">
        <v>409</v>
      </c>
      <c r="P67" s="41">
        <v>386</v>
      </c>
      <c r="Q67" s="41">
        <v>46</v>
      </c>
      <c r="R67" s="41">
        <v>44</v>
      </c>
      <c r="S67" s="41">
        <v>0</v>
      </c>
      <c r="T67" s="40">
        <v>189</v>
      </c>
      <c r="U67" s="40">
        <v>38</v>
      </c>
      <c r="V67" s="41">
        <v>22510</v>
      </c>
      <c r="W67" s="41">
        <v>2068</v>
      </c>
      <c r="X67" s="41">
        <v>0</v>
      </c>
      <c r="Y67" s="41">
        <v>1322</v>
      </c>
      <c r="Z67" s="41">
        <v>0</v>
      </c>
      <c r="AA67" s="41" t="s">
        <v>301</v>
      </c>
      <c r="AB67" s="41">
        <v>0</v>
      </c>
      <c r="AC67" s="41" t="s">
        <v>301</v>
      </c>
      <c r="AD67" s="41" t="s">
        <v>301</v>
      </c>
      <c r="AE67" s="41" t="s">
        <v>301</v>
      </c>
      <c r="AF67" s="41" t="s">
        <v>301</v>
      </c>
      <c r="AG67" s="41" t="s">
        <v>301</v>
      </c>
      <c r="AH67" s="41" t="s">
        <v>301</v>
      </c>
      <c r="AI67" s="41">
        <v>0</v>
      </c>
      <c r="AJ67" s="41">
        <v>0</v>
      </c>
      <c r="AK67" s="41" t="s">
        <v>301</v>
      </c>
      <c r="AL67" s="41">
        <v>24947</v>
      </c>
      <c r="AM67" s="41">
        <v>23932</v>
      </c>
      <c r="AN67" s="41">
        <v>0</v>
      </c>
      <c r="AO67" s="41">
        <v>2</v>
      </c>
      <c r="AP67" s="41">
        <v>0</v>
      </c>
      <c r="AQ67" s="41">
        <v>0</v>
      </c>
      <c r="AR67" s="41">
        <v>1013</v>
      </c>
      <c r="AS67" s="41">
        <v>0</v>
      </c>
      <c r="AT67" s="41" t="s">
        <v>301</v>
      </c>
      <c r="AU67" s="41" t="s">
        <v>301</v>
      </c>
      <c r="AV67" s="41">
        <v>1</v>
      </c>
      <c r="AW67" s="41">
        <v>1818</v>
      </c>
      <c r="AX67" s="41">
        <v>1671</v>
      </c>
      <c r="AY67" s="41">
        <v>0</v>
      </c>
      <c r="AZ67" s="41">
        <v>0</v>
      </c>
      <c r="BA67" s="41">
        <v>0</v>
      </c>
      <c r="BB67" s="41">
        <v>0</v>
      </c>
      <c r="BC67" s="41">
        <v>147</v>
      </c>
      <c r="BD67" s="41">
        <v>0</v>
      </c>
      <c r="BE67" s="41">
        <v>151</v>
      </c>
      <c r="BF67" s="41">
        <v>2</v>
      </c>
      <c r="BG67" s="41">
        <v>34</v>
      </c>
      <c r="BH67" s="41">
        <v>17035</v>
      </c>
      <c r="BI67" s="41">
        <v>797</v>
      </c>
      <c r="BJ67" s="41">
        <v>748</v>
      </c>
      <c r="BK67" s="41">
        <v>252</v>
      </c>
      <c r="BL67" s="41">
        <v>0</v>
      </c>
      <c r="BM67" s="41">
        <v>0</v>
      </c>
      <c r="BN67" s="41">
        <v>0</v>
      </c>
      <c r="BO67" s="41">
        <v>0</v>
      </c>
      <c r="BP67" s="41">
        <v>0</v>
      </c>
      <c r="BQ67" s="41">
        <v>117</v>
      </c>
      <c r="BR67" s="41">
        <v>59</v>
      </c>
      <c r="BS67" s="41" t="s">
        <v>301</v>
      </c>
      <c r="BT67" s="41" t="s">
        <v>301</v>
      </c>
      <c r="BU67" s="41" t="s">
        <v>301</v>
      </c>
    </row>
    <row r="68" spans="1:73" s="24" customFormat="1" ht="12.75" customHeight="1" x14ac:dyDescent="0.25">
      <c r="A68" s="70" t="s">
        <v>337</v>
      </c>
      <c r="B68" s="52" t="s">
        <v>202</v>
      </c>
      <c r="C68" s="53"/>
      <c r="D68" s="38">
        <v>1040</v>
      </c>
      <c r="E68" s="38" t="s">
        <v>301</v>
      </c>
      <c r="F68" s="38">
        <v>3</v>
      </c>
      <c r="G68" s="38">
        <v>1</v>
      </c>
      <c r="H68" s="38">
        <v>2</v>
      </c>
      <c r="I68" s="38">
        <v>0</v>
      </c>
      <c r="J68" s="39">
        <v>2.1</v>
      </c>
      <c r="K68" s="40">
        <v>2.1</v>
      </c>
      <c r="L68" s="40">
        <v>0</v>
      </c>
      <c r="M68" s="40">
        <v>0</v>
      </c>
      <c r="N68" s="41">
        <v>1</v>
      </c>
      <c r="O68" s="41">
        <v>550</v>
      </c>
      <c r="P68" s="41">
        <v>460</v>
      </c>
      <c r="Q68" s="41">
        <v>50</v>
      </c>
      <c r="R68" s="41">
        <v>2</v>
      </c>
      <c r="S68" s="41">
        <v>0</v>
      </c>
      <c r="T68" s="40">
        <v>237</v>
      </c>
      <c r="U68" s="40">
        <v>32</v>
      </c>
      <c r="V68" s="41">
        <v>19000</v>
      </c>
      <c r="W68" s="41">
        <v>420</v>
      </c>
      <c r="X68" s="41">
        <v>240</v>
      </c>
      <c r="Y68" s="41" t="s">
        <v>301</v>
      </c>
      <c r="Z68" s="41">
        <v>0</v>
      </c>
      <c r="AA68" s="41" t="s">
        <v>301</v>
      </c>
      <c r="AB68" s="41">
        <v>0</v>
      </c>
      <c r="AC68" s="41" t="s">
        <v>301</v>
      </c>
      <c r="AD68" s="41" t="s">
        <v>301</v>
      </c>
      <c r="AE68" s="41" t="s">
        <v>301</v>
      </c>
      <c r="AF68" s="41" t="s">
        <v>301</v>
      </c>
      <c r="AG68" s="41" t="s">
        <v>301</v>
      </c>
      <c r="AH68" s="41" t="s">
        <v>301</v>
      </c>
      <c r="AI68" s="41" t="s">
        <v>301</v>
      </c>
      <c r="AJ68" s="41" t="s">
        <v>301</v>
      </c>
      <c r="AK68" s="41" t="s">
        <v>301</v>
      </c>
      <c r="AL68" s="41">
        <v>19045</v>
      </c>
      <c r="AM68" s="41">
        <v>19000</v>
      </c>
      <c r="AN68" s="41">
        <v>0</v>
      </c>
      <c r="AO68" s="41">
        <v>20</v>
      </c>
      <c r="AP68" s="41">
        <v>0</v>
      </c>
      <c r="AQ68" s="41">
        <v>0</v>
      </c>
      <c r="AR68" s="41">
        <v>25</v>
      </c>
      <c r="AS68" s="41">
        <v>0</v>
      </c>
      <c r="AT68" s="41" t="s">
        <v>301</v>
      </c>
      <c r="AU68" s="41">
        <v>110</v>
      </c>
      <c r="AV68" s="41" t="s">
        <v>301</v>
      </c>
      <c r="AW68" s="41">
        <v>725</v>
      </c>
      <c r="AX68" s="41">
        <v>714</v>
      </c>
      <c r="AY68" s="41">
        <v>0</v>
      </c>
      <c r="AZ68" s="41">
        <v>5</v>
      </c>
      <c r="BA68" s="41">
        <v>0</v>
      </c>
      <c r="BB68" s="41">
        <v>0</v>
      </c>
      <c r="BC68" s="41">
        <v>6</v>
      </c>
      <c r="BD68" s="41">
        <v>0</v>
      </c>
      <c r="BE68" s="41" t="s">
        <v>301</v>
      </c>
      <c r="BF68" s="41">
        <v>6</v>
      </c>
      <c r="BG68" s="41">
        <v>15</v>
      </c>
      <c r="BH68" s="41">
        <v>7447</v>
      </c>
      <c r="BI68" s="41">
        <v>1042</v>
      </c>
      <c r="BJ68" s="41">
        <v>1927</v>
      </c>
      <c r="BK68" s="41">
        <v>30</v>
      </c>
      <c r="BL68" s="41">
        <v>15</v>
      </c>
      <c r="BM68" s="41">
        <v>0</v>
      </c>
      <c r="BN68" s="41">
        <v>0</v>
      </c>
      <c r="BO68" s="41">
        <v>15</v>
      </c>
      <c r="BP68" s="41">
        <v>0</v>
      </c>
      <c r="BQ68" s="41" t="s">
        <v>301</v>
      </c>
      <c r="BR68" s="41">
        <v>400</v>
      </c>
      <c r="BS68" s="41" t="s">
        <v>301</v>
      </c>
      <c r="BT68" s="41" t="s">
        <v>301</v>
      </c>
      <c r="BU68" s="41" t="s">
        <v>301</v>
      </c>
    </row>
    <row r="69" spans="1:73" s="24" customFormat="1" ht="12.75" customHeight="1" x14ac:dyDescent="0.25">
      <c r="A69" s="70" t="s">
        <v>338</v>
      </c>
      <c r="B69" s="52" t="s">
        <v>203</v>
      </c>
      <c r="C69" s="53"/>
      <c r="D69" s="79">
        <v>400</v>
      </c>
      <c r="E69" s="79" t="s">
        <v>301</v>
      </c>
      <c r="F69" s="79">
        <v>4</v>
      </c>
      <c r="G69" s="79">
        <v>0</v>
      </c>
      <c r="H69" s="79">
        <v>2</v>
      </c>
      <c r="I69" s="79">
        <v>2</v>
      </c>
      <c r="J69" s="80">
        <v>2</v>
      </c>
      <c r="K69" s="81">
        <v>0.8</v>
      </c>
      <c r="L69" s="81">
        <v>0.4</v>
      </c>
      <c r="M69" s="81">
        <v>0.8</v>
      </c>
      <c r="N69" s="82">
        <v>1</v>
      </c>
      <c r="O69" s="82">
        <v>600</v>
      </c>
      <c r="P69" s="82">
        <v>540</v>
      </c>
      <c r="Q69" s="82">
        <v>74</v>
      </c>
      <c r="R69" s="82">
        <v>2</v>
      </c>
      <c r="S69" s="82">
        <v>1</v>
      </c>
      <c r="T69" s="81">
        <v>176</v>
      </c>
      <c r="U69" s="81">
        <v>45</v>
      </c>
      <c r="V69" s="82">
        <v>10920</v>
      </c>
      <c r="W69" s="82">
        <v>280</v>
      </c>
      <c r="X69" s="82">
        <v>0</v>
      </c>
      <c r="Y69" s="82" t="s">
        <v>301</v>
      </c>
      <c r="Z69" s="82">
        <v>23000</v>
      </c>
      <c r="AA69" s="82" t="s">
        <v>301</v>
      </c>
      <c r="AB69" s="82">
        <v>23000</v>
      </c>
      <c r="AC69" s="82" t="s">
        <v>301</v>
      </c>
      <c r="AD69" s="82" t="s">
        <v>301</v>
      </c>
      <c r="AE69" s="82" t="s">
        <v>301</v>
      </c>
      <c r="AF69" s="82">
        <v>23000</v>
      </c>
      <c r="AG69" s="82">
        <v>500</v>
      </c>
      <c r="AH69" s="82" t="s">
        <v>301</v>
      </c>
      <c r="AI69" s="82" t="s">
        <v>301</v>
      </c>
      <c r="AJ69" s="82" t="s">
        <v>301</v>
      </c>
      <c r="AK69" s="82">
        <v>7000</v>
      </c>
      <c r="AL69" s="82">
        <v>10600</v>
      </c>
      <c r="AM69" s="82">
        <v>10330</v>
      </c>
      <c r="AN69" s="82">
        <v>0</v>
      </c>
      <c r="AO69" s="82">
        <v>0</v>
      </c>
      <c r="AP69" s="82">
        <v>0</v>
      </c>
      <c r="AQ69" s="82">
        <v>0</v>
      </c>
      <c r="AR69" s="82">
        <v>270</v>
      </c>
      <c r="AS69" s="82">
        <v>0</v>
      </c>
      <c r="AT69" s="82" t="s">
        <v>301</v>
      </c>
      <c r="AU69" s="82">
        <v>200</v>
      </c>
      <c r="AV69" s="82">
        <v>2</v>
      </c>
      <c r="AW69" s="82">
        <v>325</v>
      </c>
      <c r="AX69" s="82">
        <v>300</v>
      </c>
      <c r="AY69" s="82">
        <v>0</v>
      </c>
      <c r="AZ69" s="82">
        <v>0</v>
      </c>
      <c r="BA69" s="82">
        <v>0</v>
      </c>
      <c r="BB69" s="82">
        <v>0</v>
      </c>
      <c r="BC69" s="82">
        <v>25</v>
      </c>
      <c r="BD69" s="82">
        <v>0</v>
      </c>
      <c r="BE69" s="82">
        <v>0</v>
      </c>
      <c r="BF69" s="82">
        <v>0</v>
      </c>
      <c r="BG69" s="82">
        <v>20</v>
      </c>
      <c r="BH69" s="82" t="s">
        <v>301</v>
      </c>
      <c r="BI69" s="82">
        <v>0</v>
      </c>
      <c r="BJ69" s="82">
        <v>5</v>
      </c>
      <c r="BK69" s="82" t="s">
        <v>301</v>
      </c>
      <c r="BL69" s="82">
        <v>0</v>
      </c>
      <c r="BM69" s="82">
        <v>0</v>
      </c>
      <c r="BN69" s="82" t="s">
        <v>301</v>
      </c>
      <c r="BO69" s="82" t="s">
        <v>301</v>
      </c>
      <c r="BP69" s="82">
        <v>0</v>
      </c>
      <c r="BQ69" s="82">
        <v>36000</v>
      </c>
      <c r="BR69" s="82">
        <v>15</v>
      </c>
      <c r="BS69" s="82" t="s">
        <v>301</v>
      </c>
      <c r="BT69" s="82" t="s">
        <v>301</v>
      </c>
      <c r="BU69" s="82" t="s">
        <v>301</v>
      </c>
    </row>
    <row r="70" spans="1:73" s="24" customFormat="1" ht="12.75" customHeight="1" x14ac:dyDescent="0.25">
      <c r="A70" s="70" t="s">
        <v>361</v>
      </c>
      <c r="B70" s="52" t="s">
        <v>204</v>
      </c>
      <c r="C70" s="53"/>
      <c r="D70" s="79">
        <v>100</v>
      </c>
      <c r="E70" s="79" t="s">
        <v>301</v>
      </c>
      <c r="F70" s="79">
        <v>2</v>
      </c>
      <c r="G70" s="79">
        <v>0</v>
      </c>
      <c r="H70" s="79">
        <v>1</v>
      </c>
      <c r="I70" s="79">
        <v>1</v>
      </c>
      <c r="J70" s="80">
        <v>0.9</v>
      </c>
      <c r="K70" s="81">
        <v>0.9</v>
      </c>
      <c r="L70" s="81">
        <v>0</v>
      </c>
      <c r="M70" s="81">
        <v>0</v>
      </c>
      <c r="N70" s="82">
        <v>1</v>
      </c>
      <c r="O70" s="82" t="s">
        <v>301</v>
      </c>
      <c r="P70" s="82" t="s">
        <v>301</v>
      </c>
      <c r="Q70" s="82">
        <v>12</v>
      </c>
      <c r="R70" s="82">
        <v>1</v>
      </c>
      <c r="S70" s="82">
        <v>0</v>
      </c>
      <c r="T70" s="81">
        <v>230</v>
      </c>
      <c r="U70" s="81">
        <v>35</v>
      </c>
      <c r="V70" s="82" t="s">
        <v>301</v>
      </c>
      <c r="W70" s="82" t="s">
        <v>301</v>
      </c>
      <c r="X70" s="82">
        <v>1110</v>
      </c>
      <c r="Y70" s="82">
        <v>90</v>
      </c>
      <c r="Z70" s="82">
        <v>0</v>
      </c>
      <c r="AA70" s="82" t="s">
        <v>301</v>
      </c>
      <c r="AB70" s="82">
        <v>0</v>
      </c>
      <c r="AC70" s="82" t="s">
        <v>301</v>
      </c>
      <c r="AD70" s="82" t="s">
        <v>301</v>
      </c>
      <c r="AE70" s="82" t="s">
        <v>301</v>
      </c>
      <c r="AF70" s="82" t="s">
        <v>301</v>
      </c>
      <c r="AG70" s="82" t="s">
        <v>301</v>
      </c>
      <c r="AH70" s="82" t="s">
        <v>301</v>
      </c>
      <c r="AI70" s="82" t="s">
        <v>301</v>
      </c>
      <c r="AJ70" s="82" t="s">
        <v>301</v>
      </c>
      <c r="AK70" s="82" t="s">
        <v>301</v>
      </c>
      <c r="AL70" s="82">
        <v>2262</v>
      </c>
      <c r="AM70" s="82">
        <v>2238</v>
      </c>
      <c r="AN70" s="82">
        <v>0</v>
      </c>
      <c r="AO70" s="82">
        <v>12</v>
      </c>
      <c r="AP70" s="82">
        <v>0</v>
      </c>
      <c r="AQ70" s="82">
        <v>0</v>
      </c>
      <c r="AR70" s="82">
        <v>12</v>
      </c>
      <c r="AS70" s="82">
        <v>0</v>
      </c>
      <c r="AT70" s="82" t="s">
        <v>301</v>
      </c>
      <c r="AU70" s="82" t="s">
        <v>301</v>
      </c>
      <c r="AV70" s="82" t="s">
        <v>301</v>
      </c>
      <c r="AW70" s="82">
        <v>40</v>
      </c>
      <c r="AX70" s="82">
        <v>40</v>
      </c>
      <c r="AY70" s="82">
        <v>0</v>
      </c>
      <c r="AZ70" s="82" t="s">
        <v>301</v>
      </c>
      <c r="BA70" s="82">
        <v>0</v>
      </c>
      <c r="BB70" s="82">
        <v>0</v>
      </c>
      <c r="BC70" s="82" t="s">
        <v>301</v>
      </c>
      <c r="BD70" s="82" t="s">
        <v>301</v>
      </c>
      <c r="BE70" s="82">
        <v>0</v>
      </c>
      <c r="BF70" s="82">
        <v>0</v>
      </c>
      <c r="BG70" s="82">
        <v>0</v>
      </c>
      <c r="BH70" s="82">
        <v>60</v>
      </c>
      <c r="BI70" s="82">
        <v>0</v>
      </c>
      <c r="BJ70" s="82">
        <v>35</v>
      </c>
      <c r="BK70" s="82">
        <v>500</v>
      </c>
      <c r="BL70" s="82">
        <v>0</v>
      </c>
      <c r="BM70" s="82">
        <v>0</v>
      </c>
      <c r="BN70" s="82">
        <v>0</v>
      </c>
      <c r="BO70" s="82">
        <v>0</v>
      </c>
      <c r="BP70" s="82">
        <v>0</v>
      </c>
      <c r="BQ70" s="82">
        <v>0</v>
      </c>
      <c r="BR70" s="82">
        <v>40</v>
      </c>
      <c r="BS70" s="82" t="s">
        <v>301</v>
      </c>
      <c r="BT70" s="82" t="s">
        <v>301</v>
      </c>
      <c r="BU70" s="82" t="s">
        <v>301</v>
      </c>
    </row>
    <row r="71" spans="1:73" s="24" customFormat="1" ht="12.75" customHeight="1" x14ac:dyDescent="0.25">
      <c r="A71" s="70" t="s">
        <v>339</v>
      </c>
      <c r="B71" s="52" t="s">
        <v>232</v>
      </c>
      <c r="C71" s="53"/>
      <c r="D71" s="79">
        <v>852</v>
      </c>
      <c r="E71" s="79" t="s">
        <v>301</v>
      </c>
      <c r="F71" s="79">
        <v>3</v>
      </c>
      <c r="G71" s="79">
        <v>2</v>
      </c>
      <c r="H71" s="79">
        <v>1</v>
      </c>
      <c r="I71" s="79">
        <v>0</v>
      </c>
      <c r="J71" s="80">
        <v>2.2999999999999998</v>
      </c>
      <c r="K71" s="81">
        <v>1.3</v>
      </c>
      <c r="L71" s="81">
        <v>1</v>
      </c>
      <c r="M71" s="81">
        <v>0</v>
      </c>
      <c r="N71" s="82">
        <v>1</v>
      </c>
      <c r="O71" s="82">
        <v>300</v>
      </c>
      <c r="P71" s="82">
        <v>270</v>
      </c>
      <c r="Q71" s="82">
        <v>40</v>
      </c>
      <c r="R71" s="82">
        <v>7</v>
      </c>
      <c r="S71" s="82">
        <v>7</v>
      </c>
      <c r="T71" s="81">
        <v>182</v>
      </c>
      <c r="U71" s="81">
        <v>43</v>
      </c>
      <c r="V71" s="82">
        <v>16029</v>
      </c>
      <c r="W71" s="82">
        <v>260</v>
      </c>
      <c r="X71" s="82">
        <v>294</v>
      </c>
      <c r="Y71" s="82">
        <v>633</v>
      </c>
      <c r="Z71" s="82">
        <v>0</v>
      </c>
      <c r="AA71" s="82" t="s">
        <v>301</v>
      </c>
      <c r="AB71" s="82">
        <v>0</v>
      </c>
      <c r="AC71" s="82" t="s">
        <v>301</v>
      </c>
      <c r="AD71" s="82" t="s">
        <v>301</v>
      </c>
      <c r="AE71" s="82" t="s">
        <v>301</v>
      </c>
      <c r="AF71" s="82" t="s">
        <v>301</v>
      </c>
      <c r="AG71" s="82" t="s">
        <v>301</v>
      </c>
      <c r="AH71" s="82">
        <v>57713</v>
      </c>
      <c r="AI71" s="82">
        <v>0</v>
      </c>
      <c r="AJ71" s="82">
        <v>0</v>
      </c>
      <c r="AK71" s="82">
        <v>0</v>
      </c>
      <c r="AL71" s="82">
        <v>17084</v>
      </c>
      <c r="AM71" s="82">
        <v>16029</v>
      </c>
      <c r="AN71" s="82">
        <v>0</v>
      </c>
      <c r="AO71" s="82">
        <v>294</v>
      </c>
      <c r="AP71" s="82">
        <v>86</v>
      </c>
      <c r="AQ71" s="82">
        <v>0</v>
      </c>
      <c r="AR71" s="82">
        <v>675</v>
      </c>
      <c r="AS71" s="82">
        <v>0</v>
      </c>
      <c r="AT71" s="82">
        <v>3</v>
      </c>
      <c r="AU71" s="82">
        <v>70</v>
      </c>
      <c r="AV71" s="82">
        <v>23</v>
      </c>
      <c r="AW71" s="82">
        <v>2102</v>
      </c>
      <c r="AX71" s="82">
        <v>2087</v>
      </c>
      <c r="AY71" s="82">
        <v>0</v>
      </c>
      <c r="AZ71" s="82">
        <v>0</v>
      </c>
      <c r="BA71" s="82">
        <v>0</v>
      </c>
      <c r="BB71" s="82">
        <v>0</v>
      </c>
      <c r="BC71" s="82">
        <v>15</v>
      </c>
      <c r="BD71" s="82">
        <v>0</v>
      </c>
      <c r="BE71" s="82">
        <v>0</v>
      </c>
      <c r="BF71" s="82">
        <v>2</v>
      </c>
      <c r="BG71" s="82">
        <v>6</v>
      </c>
      <c r="BH71" s="82">
        <v>4888</v>
      </c>
      <c r="BI71" s="82">
        <v>859</v>
      </c>
      <c r="BJ71" s="82">
        <v>563</v>
      </c>
      <c r="BK71" s="82">
        <v>47</v>
      </c>
      <c r="BL71" s="82">
        <v>0</v>
      </c>
      <c r="BM71" s="82">
        <v>0</v>
      </c>
      <c r="BN71" s="82">
        <v>0</v>
      </c>
      <c r="BO71" s="82">
        <v>0</v>
      </c>
      <c r="BP71" s="82">
        <v>0</v>
      </c>
      <c r="BQ71" s="82">
        <v>23</v>
      </c>
      <c r="BR71" s="82">
        <v>1228</v>
      </c>
      <c r="BS71" s="82" t="s">
        <v>301</v>
      </c>
      <c r="BT71" s="82" t="s">
        <v>301</v>
      </c>
      <c r="BU71" s="82" t="s">
        <v>301</v>
      </c>
    </row>
    <row r="72" spans="1:73" s="24" customFormat="1" ht="12.75" customHeight="1" x14ac:dyDescent="0.25">
      <c r="A72" s="70" t="s">
        <v>340</v>
      </c>
      <c r="B72" s="52" t="s">
        <v>206</v>
      </c>
      <c r="C72" s="53"/>
      <c r="D72" s="79">
        <v>995</v>
      </c>
      <c r="E72" s="79" t="s">
        <v>301</v>
      </c>
      <c r="F72" s="79">
        <v>6</v>
      </c>
      <c r="G72" s="79">
        <v>0</v>
      </c>
      <c r="H72" s="79">
        <v>5</v>
      </c>
      <c r="I72" s="79">
        <v>1</v>
      </c>
      <c r="J72" s="80">
        <v>3.2</v>
      </c>
      <c r="K72" s="81">
        <v>3</v>
      </c>
      <c r="L72" s="81">
        <v>0.2</v>
      </c>
      <c r="M72" s="81">
        <v>0</v>
      </c>
      <c r="N72" s="82">
        <v>1</v>
      </c>
      <c r="O72" s="82">
        <v>383</v>
      </c>
      <c r="P72" s="82">
        <v>329</v>
      </c>
      <c r="Q72" s="82">
        <v>56</v>
      </c>
      <c r="R72" s="82">
        <v>4</v>
      </c>
      <c r="S72" s="82">
        <v>0</v>
      </c>
      <c r="T72" s="81">
        <v>250</v>
      </c>
      <c r="U72" s="81">
        <v>46.5</v>
      </c>
      <c r="V72" s="82">
        <v>18619</v>
      </c>
      <c r="W72" s="82">
        <v>160</v>
      </c>
      <c r="X72" s="82">
        <v>0</v>
      </c>
      <c r="Y72" s="82">
        <v>2241</v>
      </c>
      <c r="Z72" s="82">
        <v>0</v>
      </c>
      <c r="AA72" s="82" t="s">
        <v>301</v>
      </c>
      <c r="AB72" s="82">
        <v>0</v>
      </c>
      <c r="AC72" s="82" t="s">
        <v>301</v>
      </c>
      <c r="AD72" s="82" t="s">
        <v>301</v>
      </c>
      <c r="AE72" s="82" t="s">
        <v>301</v>
      </c>
      <c r="AF72" s="82" t="s">
        <v>301</v>
      </c>
      <c r="AG72" s="82" t="s">
        <v>301</v>
      </c>
      <c r="AH72" s="82" t="s">
        <v>301</v>
      </c>
      <c r="AI72" s="82" t="s">
        <v>301</v>
      </c>
      <c r="AJ72" s="82" t="s">
        <v>301</v>
      </c>
      <c r="AK72" s="82">
        <v>1900</v>
      </c>
      <c r="AL72" s="82">
        <v>21465</v>
      </c>
      <c r="AM72" s="82">
        <v>20214</v>
      </c>
      <c r="AN72" s="82">
        <v>0</v>
      </c>
      <c r="AO72" s="82">
        <v>51</v>
      </c>
      <c r="AP72" s="82">
        <v>0</v>
      </c>
      <c r="AQ72" s="82">
        <v>0</v>
      </c>
      <c r="AR72" s="82">
        <v>1200</v>
      </c>
      <c r="AS72" s="82">
        <v>0</v>
      </c>
      <c r="AT72" s="82" t="s">
        <v>301</v>
      </c>
      <c r="AU72" s="82" t="s">
        <v>301</v>
      </c>
      <c r="AV72" s="82">
        <v>62</v>
      </c>
      <c r="AW72" s="82">
        <v>966</v>
      </c>
      <c r="AX72" s="82">
        <v>556</v>
      </c>
      <c r="AY72" s="82">
        <v>0</v>
      </c>
      <c r="AZ72" s="82">
        <v>0</v>
      </c>
      <c r="BA72" s="82">
        <v>0</v>
      </c>
      <c r="BB72" s="82">
        <v>0</v>
      </c>
      <c r="BC72" s="82">
        <v>410</v>
      </c>
      <c r="BD72" s="82">
        <v>0</v>
      </c>
      <c r="BE72" s="82" t="s">
        <v>301</v>
      </c>
      <c r="BF72" s="82">
        <v>1</v>
      </c>
      <c r="BG72" s="82">
        <v>6</v>
      </c>
      <c r="BH72" s="82">
        <v>6615</v>
      </c>
      <c r="BI72" s="82">
        <v>652</v>
      </c>
      <c r="BJ72" s="82">
        <v>1504</v>
      </c>
      <c r="BK72" s="82">
        <v>23</v>
      </c>
      <c r="BL72" s="82">
        <v>0</v>
      </c>
      <c r="BM72" s="82">
        <v>0</v>
      </c>
      <c r="BN72" s="82">
        <v>0</v>
      </c>
      <c r="BO72" s="82">
        <v>0</v>
      </c>
      <c r="BP72" s="82">
        <v>0</v>
      </c>
      <c r="BQ72" s="82">
        <v>0</v>
      </c>
      <c r="BR72" s="82">
        <v>434</v>
      </c>
      <c r="BS72" s="82">
        <v>3500</v>
      </c>
      <c r="BT72" s="82" t="s">
        <v>301</v>
      </c>
      <c r="BU72" s="82" t="s">
        <v>301</v>
      </c>
    </row>
    <row r="73" spans="1:73" s="24" customFormat="1" ht="12.75" customHeight="1" x14ac:dyDescent="0.25">
      <c r="A73" s="70" t="s">
        <v>341</v>
      </c>
      <c r="B73" s="52" t="s">
        <v>242</v>
      </c>
      <c r="C73" s="53"/>
      <c r="D73" s="79">
        <v>459</v>
      </c>
      <c r="E73" s="79">
        <v>4458</v>
      </c>
      <c r="F73" s="79">
        <v>3</v>
      </c>
      <c r="G73" s="79">
        <v>0</v>
      </c>
      <c r="H73" s="79">
        <v>3</v>
      </c>
      <c r="I73" s="79">
        <v>0</v>
      </c>
      <c r="J73" s="80">
        <v>1.5</v>
      </c>
      <c r="K73" s="81">
        <v>1.5</v>
      </c>
      <c r="L73" s="81">
        <v>0</v>
      </c>
      <c r="M73" s="81">
        <v>0</v>
      </c>
      <c r="N73" s="82">
        <v>1</v>
      </c>
      <c r="O73" s="82">
        <v>215</v>
      </c>
      <c r="P73" s="82">
        <v>139</v>
      </c>
      <c r="Q73" s="82">
        <v>20</v>
      </c>
      <c r="R73" s="82">
        <v>2</v>
      </c>
      <c r="S73" s="82">
        <v>1</v>
      </c>
      <c r="T73" s="81">
        <v>240</v>
      </c>
      <c r="U73" s="81">
        <v>33</v>
      </c>
      <c r="V73" s="82">
        <v>8662</v>
      </c>
      <c r="W73" s="82">
        <v>1087</v>
      </c>
      <c r="X73" s="82">
        <v>0</v>
      </c>
      <c r="Y73" s="82">
        <v>4280</v>
      </c>
      <c r="Z73" s="82">
        <v>0</v>
      </c>
      <c r="AA73" s="82" t="s">
        <v>301</v>
      </c>
      <c r="AB73" s="82">
        <v>0</v>
      </c>
      <c r="AC73" s="82" t="s">
        <v>301</v>
      </c>
      <c r="AD73" s="82">
        <v>0</v>
      </c>
      <c r="AE73" s="82">
        <v>0</v>
      </c>
      <c r="AF73" s="82" t="s">
        <v>301</v>
      </c>
      <c r="AG73" s="82" t="s">
        <v>301</v>
      </c>
      <c r="AH73" s="82">
        <v>70000</v>
      </c>
      <c r="AI73" s="82">
        <v>0</v>
      </c>
      <c r="AJ73" s="82">
        <v>0</v>
      </c>
      <c r="AK73" s="82">
        <v>1092</v>
      </c>
      <c r="AL73" s="82">
        <v>12942</v>
      </c>
      <c r="AM73" s="82">
        <v>12285</v>
      </c>
      <c r="AN73" s="82">
        <v>0</v>
      </c>
      <c r="AO73" s="82">
        <v>0</v>
      </c>
      <c r="AP73" s="82">
        <v>0</v>
      </c>
      <c r="AQ73" s="82">
        <v>0</v>
      </c>
      <c r="AR73" s="82">
        <v>657</v>
      </c>
      <c r="AS73" s="82">
        <v>0</v>
      </c>
      <c r="AT73" s="82">
        <v>7</v>
      </c>
      <c r="AU73" s="82" t="s">
        <v>301</v>
      </c>
      <c r="AV73" s="82">
        <v>1200</v>
      </c>
      <c r="AW73" s="82">
        <v>639</v>
      </c>
      <c r="AX73" s="82">
        <v>637</v>
      </c>
      <c r="AY73" s="82">
        <v>0</v>
      </c>
      <c r="AZ73" s="82">
        <v>0</v>
      </c>
      <c r="BA73" s="82">
        <v>0</v>
      </c>
      <c r="BB73" s="82">
        <v>0</v>
      </c>
      <c r="BC73" s="82">
        <v>2</v>
      </c>
      <c r="BD73" s="82">
        <v>0</v>
      </c>
      <c r="BE73" s="82" t="s">
        <v>301</v>
      </c>
      <c r="BF73" s="82">
        <v>0</v>
      </c>
      <c r="BG73" s="82">
        <v>12</v>
      </c>
      <c r="BH73" s="82">
        <v>3124</v>
      </c>
      <c r="BI73" s="82">
        <v>382</v>
      </c>
      <c r="BJ73" s="82">
        <v>1000</v>
      </c>
      <c r="BK73" s="82">
        <v>13</v>
      </c>
      <c r="BL73" s="82">
        <v>0</v>
      </c>
      <c r="BM73" s="82">
        <v>0</v>
      </c>
      <c r="BN73" s="82">
        <v>0</v>
      </c>
      <c r="BO73" s="82">
        <v>0</v>
      </c>
      <c r="BP73" s="82">
        <v>0</v>
      </c>
      <c r="BQ73" s="82" t="s">
        <v>301</v>
      </c>
      <c r="BR73" s="82">
        <v>101</v>
      </c>
      <c r="BS73" s="82" t="s">
        <v>301</v>
      </c>
      <c r="BT73" s="82" t="s">
        <v>301</v>
      </c>
      <c r="BU73" s="82" t="s">
        <v>301</v>
      </c>
    </row>
    <row r="74" spans="1:73" s="24" customFormat="1" ht="12.75" customHeight="1" x14ac:dyDescent="0.25">
      <c r="A74" s="70" t="s">
        <v>373</v>
      </c>
      <c r="B74" s="52" t="s">
        <v>233</v>
      </c>
      <c r="C74" s="53"/>
      <c r="D74" s="79">
        <v>953</v>
      </c>
      <c r="E74" s="79">
        <v>20049</v>
      </c>
      <c r="F74" s="79">
        <v>3</v>
      </c>
      <c r="G74" s="79">
        <v>2</v>
      </c>
      <c r="H74" s="79">
        <v>1</v>
      </c>
      <c r="I74" s="79">
        <v>0</v>
      </c>
      <c r="J74" s="80">
        <v>1.6</v>
      </c>
      <c r="K74" s="81">
        <v>1</v>
      </c>
      <c r="L74" s="81">
        <v>0.6</v>
      </c>
      <c r="M74" s="81">
        <v>0</v>
      </c>
      <c r="N74" s="82">
        <v>1</v>
      </c>
      <c r="O74" s="82">
        <v>180</v>
      </c>
      <c r="P74" s="82">
        <v>180</v>
      </c>
      <c r="Q74" s="82">
        <v>10</v>
      </c>
      <c r="R74" s="82">
        <v>4</v>
      </c>
      <c r="S74" s="82">
        <v>4</v>
      </c>
      <c r="T74" s="81">
        <v>355</v>
      </c>
      <c r="U74" s="81">
        <v>49</v>
      </c>
      <c r="V74" s="82">
        <v>20583</v>
      </c>
      <c r="W74" s="82">
        <v>0</v>
      </c>
      <c r="X74" s="82">
        <v>20583</v>
      </c>
      <c r="Y74" s="82">
        <v>0</v>
      </c>
      <c r="Z74" s="82">
        <v>78506</v>
      </c>
      <c r="AA74" s="82" t="s">
        <v>301</v>
      </c>
      <c r="AB74" s="82">
        <v>78506</v>
      </c>
      <c r="AC74" s="82" t="s">
        <v>301</v>
      </c>
      <c r="AD74" s="82" t="s">
        <v>301</v>
      </c>
      <c r="AE74" s="82" t="s">
        <v>301</v>
      </c>
      <c r="AF74" s="82">
        <v>78506</v>
      </c>
      <c r="AG74" s="82" t="s">
        <v>301</v>
      </c>
      <c r="AH74" s="82" t="s">
        <v>301</v>
      </c>
      <c r="AI74" s="82" t="s">
        <v>301</v>
      </c>
      <c r="AJ74" s="82">
        <v>0</v>
      </c>
      <c r="AK74" s="82">
        <v>5816</v>
      </c>
      <c r="AL74" s="82">
        <v>12615</v>
      </c>
      <c r="AM74" s="82">
        <v>11949</v>
      </c>
      <c r="AN74" s="82">
        <v>0</v>
      </c>
      <c r="AO74" s="82">
        <v>396</v>
      </c>
      <c r="AP74" s="82">
        <v>0</v>
      </c>
      <c r="AQ74" s="82">
        <v>0</v>
      </c>
      <c r="AR74" s="82">
        <v>270</v>
      </c>
      <c r="AS74" s="82" t="s">
        <v>301</v>
      </c>
      <c r="AT74" s="82">
        <v>275</v>
      </c>
      <c r="AU74" s="82">
        <v>270</v>
      </c>
      <c r="AV74" s="82" t="s">
        <v>301</v>
      </c>
      <c r="AW74" s="82">
        <v>1542</v>
      </c>
      <c r="AX74" s="82">
        <v>1490</v>
      </c>
      <c r="AY74" s="82">
        <v>0</v>
      </c>
      <c r="AZ74" s="82">
        <v>6</v>
      </c>
      <c r="BA74" s="82" t="s">
        <v>301</v>
      </c>
      <c r="BB74" s="82">
        <v>0</v>
      </c>
      <c r="BC74" s="82">
        <v>46</v>
      </c>
      <c r="BD74" s="82">
        <v>0</v>
      </c>
      <c r="BE74" s="82" t="s">
        <v>301</v>
      </c>
      <c r="BF74" s="82">
        <v>1</v>
      </c>
      <c r="BG74" s="82" t="s">
        <v>301</v>
      </c>
      <c r="BH74" s="82">
        <v>11124</v>
      </c>
      <c r="BI74" s="82">
        <v>846</v>
      </c>
      <c r="BJ74" s="82">
        <v>1106</v>
      </c>
      <c r="BK74" s="82">
        <v>52</v>
      </c>
      <c r="BL74" s="82">
        <v>0</v>
      </c>
      <c r="BM74" s="82">
        <v>0</v>
      </c>
      <c r="BN74" s="82">
        <v>0</v>
      </c>
      <c r="BO74" s="82">
        <v>0</v>
      </c>
      <c r="BP74" s="82">
        <v>0</v>
      </c>
      <c r="BQ74" s="82" t="s">
        <v>301</v>
      </c>
      <c r="BR74" s="82">
        <v>721</v>
      </c>
      <c r="BS74" s="82" t="s">
        <v>301</v>
      </c>
      <c r="BT74" s="82" t="s">
        <v>301</v>
      </c>
      <c r="BU74" s="82" t="s">
        <v>301</v>
      </c>
    </row>
    <row r="75" spans="1:73" s="24" customFormat="1" ht="12.75" customHeight="1" x14ac:dyDescent="0.25">
      <c r="A75" s="70" t="s">
        <v>342</v>
      </c>
      <c r="B75" s="52" t="s">
        <v>208</v>
      </c>
      <c r="C75" s="53"/>
      <c r="D75" s="79">
        <v>584</v>
      </c>
      <c r="E75" s="79" t="s">
        <v>301</v>
      </c>
      <c r="F75" s="79">
        <v>4</v>
      </c>
      <c r="G75" s="79">
        <v>0</v>
      </c>
      <c r="H75" s="79">
        <v>3</v>
      </c>
      <c r="I75" s="79">
        <v>1</v>
      </c>
      <c r="J75" s="80">
        <v>2.7</v>
      </c>
      <c r="K75" s="81">
        <v>1.7</v>
      </c>
      <c r="L75" s="81">
        <v>0</v>
      </c>
      <c r="M75" s="81">
        <v>1</v>
      </c>
      <c r="N75" s="82">
        <v>2</v>
      </c>
      <c r="O75" s="82">
        <v>350</v>
      </c>
      <c r="P75" s="82">
        <v>350</v>
      </c>
      <c r="Q75" s="82">
        <v>35</v>
      </c>
      <c r="R75" s="82">
        <v>8</v>
      </c>
      <c r="S75" s="82">
        <v>1</v>
      </c>
      <c r="T75" s="81">
        <v>240</v>
      </c>
      <c r="U75" s="81">
        <v>36</v>
      </c>
      <c r="V75" s="82">
        <v>12580</v>
      </c>
      <c r="W75" s="82">
        <v>300</v>
      </c>
      <c r="X75" s="82">
        <v>0</v>
      </c>
      <c r="Y75" s="82">
        <v>800</v>
      </c>
      <c r="Z75" s="82">
        <v>0</v>
      </c>
      <c r="AA75" s="82" t="s">
        <v>301</v>
      </c>
      <c r="AB75" s="82">
        <v>0</v>
      </c>
      <c r="AC75" s="82" t="s">
        <v>301</v>
      </c>
      <c r="AD75" s="82" t="s">
        <v>301</v>
      </c>
      <c r="AE75" s="82" t="s">
        <v>301</v>
      </c>
      <c r="AF75" s="82" t="s">
        <v>301</v>
      </c>
      <c r="AG75" s="82" t="s">
        <v>301</v>
      </c>
      <c r="AH75" s="82" t="s">
        <v>301</v>
      </c>
      <c r="AI75" s="82" t="s">
        <v>301</v>
      </c>
      <c r="AJ75" s="82" t="s">
        <v>301</v>
      </c>
      <c r="AK75" s="82" t="s">
        <v>301</v>
      </c>
      <c r="AL75" s="82">
        <v>13680</v>
      </c>
      <c r="AM75" s="82">
        <v>13420</v>
      </c>
      <c r="AN75" s="82">
        <v>0</v>
      </c>
      <c r="AO75" s="82">
        <v>10</v>
      </c>
      <c r="AP75" s="82">
        <v>0</v>
      </c>
      <c r="AQ75" s="82">
        <v>0</v>
      </c>
      <c r="AR75" s="82">
        <v>250</v>
      </c>
      <c r="AS75" s="82">
        <v>0</v>
      </c>
      <c r="AT75" s="82">
        <v>9</v>
      </c>
      <c r="AU75" s="82">
        <v>1</v>
      </c>
      <c r="AV75" s="82">
        <v>9</v>
      </c>
      <c r="AW75" s="82">
        <v>410</v>
      </c>
      <c r="AX75" s="82">
        <v>400</v>
      </c>
      <c r="AY75" s="82">
        <v>0</v>
      </c>
      <c r="AZ75" s="82">
        <v>0</v>
      </c>
      <c r="BA75" s="82">
        <v>0</v>
      </c>
      <c r="BB75" s="82">
        <v>0</v>
      </c>
      <c r="BC75" s="82">
        <v>10</v>
      </c>
      <c r="BD75" s="82">
        <v>0</v>
      </c>
      <c r="BE75" s="82">
        <v>25</v>
      </c>
      <c r="BF75" s="82">
        <v>5</v>
      </c>
      <c r="BG75" s="82">
        <v>8</v>
      </c>
      <c r="BH75" s="82">
        <v>3677</v>
      </c>
      <c r="BI75" s="82">
        <v>347</v>
      </c>
      <c r="BJ75" s="82">
        <v>611</v>
      </c>
      <c r="BK75" s="82">
        <v>50</v>
      </c>
      <c r="BL75" s="82">
        <v>10</v>
      </c>
      <c r="BM75" s="82">
        <v>10</v>
      </c>
      <c r="BN75" s="82">
        <v>0</v>
      </c>
      <c r="BO75" s="82">
        <v>0</v>
      </c>
      <c r="BP75" s="82">
        <v>0</v>
      </c>
      <c r="BQ75" s="82">
        <v>17</v>
      </c>
      <c r="BR75" s="82">
        <v>230</v>
      </c>
      <c r="BS75" s="82">
        <v>3200</v>
      </c>
      <c r="BT75" s="82">
        <v>200</v>
      </c>
      <c r="BU75" s="82">
        <v>250</v>
      </c>
    </row>
    <row r="76" spans="1:73" s="24" customFormat="1" ht="12.75" customHeight="1" x14ac:dyDescent="0.25">
      <c r="A76" s="70" t="s">
        <v>343</v>
      </c>
      <c r="B76" s="52" t="s">
        <v>209</v>
      </c>
      <c r="C76" s="53"/>
      <c r="D76" s="79">
        <v>566</v>
      </c>
      <c r="E76" s="79" t="s">
        <v>301</v>
      </c>
      <c r="F76" s="79">
        <v>4</v>
      </c>
      <c r="G76" s="79">
        <v>0</v>
      </c>
      <c r="H76" s="79">
        <v>0</v>
      </c>
      <c r="I76" s="79">
        <v>4</v>
      </c>
      <c r="J76" s="80">
        <v>1.3</v>
      </c>
      <c r="K76" s="81">
        <v>1.1499999999999999</v>
      </c>
      <c r="L76" s="81">
        <v>0.15</v>
      </c>
      <c r="M76" s="81">
        <v>0</v>
      </c>
      <c r="N76" s="82">
        <v>1</v>
      </c>
      <c r="O76" s="82">
        <v>155</v>
      </c>
      <c r="P76" s="82" t="s">
        <v>301</v>
      </c>
      <c r="Q76" s="82">
        <v>43</v>
      </c>
      <c r="R76" s="82">
        <v>18</v>
      </c>
      <c r="S76" s="82">
        <v>0</v>
      </c>
      <c r="T76" s="81">
        <v>225</v>
      </c>
      <c r="U76" s="81">
        <v>36.5</v>
      </c>
      <c r="V76" s="82">
        <v>5700</v>
      </c>
      <c r="W76" s="82">
        <v>309</v>
      </c>
      <c r="X76" s="82">
        <v>0</v>
      </c>
      <c r="Y76" s="82">
        <v>68</v>
      </c>
      <c r="Z76" s="82">
        <v>0</v>
      </c>
      <c r="AA76" s="82">
        <v>0</v>
      </c>
      <c r="AB76" s="82">
        <v>0</v>
      </c>
      <c r="AC76" s="82" t="s">
        <v>301</v>
      </c>
      <c r="AD76" s="82" t="s">
        <v>301</v>
      </c>
      <c r="AE76" s="82" t="s">
        <v>301</v>
      </c>
      <c r="AF76" s="82" t="s">
        <v>301</v>
      </c>
      <c r="AG76" s="82" t="s">
        <v>301</v>
      </c>
      <c r="AH76" s="82">
        <v>25000</v>
      </c>
      <c r="AI76" s="82">
        <v>0</v>
      </c>
      <c r="AJ76" s="82">
        <v>0</v>
      </c>
      <c r="AK76" s="82">
        <v>0</v>
      </c>
      <c r="AL76" s="82">
        <v>5518</v>
      </c>
      <c r="AM76" s="82">
        <v>5000</v>
      </c>
      <c r="AN76" s="82">
        <v>0</v>
      </c>
      <c r="AO76" s="82">
        <v>0</v>
      </c>
      <c r="AP76" s="82">
        <v>0</v>
      </c>
      <c r="AQ76" s="82">
        <v>0</v>
      </c>
      <c r="AR76" s="82">
        <v>518</v>
      </c>
      <c r="AS76" s="82">
        <v>0</v>
      </c>
      <c r="AT76" s="82">
        <v>0</v>
      </c>
      <c r="AU76" s="82">
        <v>0</v>
      </c>
      <c r="AV76" s="82">
        <v>1</v>
      </c>
      <c r="AW76" s="82">
        <v>113</v>
      </c>
      <c r="AX76" s="82">
        <v>62</v>
      </c>
      <c r="AY76" s="82">
        <v>0</v>
      </c>
      <c r="AZ76" s="82">
        <v>0</v>
      </c>
      <c r="BA76" s="82">
        <v>0</v>
      </c>
      <c r="BB76" s="82">
        <v>0</v>
      </c>
      <c r="BC76" s="82">
        <v>51</v>
      </c>
      <c r="BD76" s="82">
        <v>0</v>
      </c>
      <c r="BE76" s="82">
        <v>150</v>
      </c>
      <c r="BF76" s="82">
        <v>0</v>
      </c>
      <c r="BG76" s="82">
        <v>14</v>
      </c>
      <c r="BH76" s="82">
        <v>2484</v>
      </c>
      <c r="BI76" s="82">
        <v>5</v>
      </c>
      <c r="BJ76" s="82">
        <v>360</v>
      </c>
      <c r="BK76" s="82">
        <v>43</v>
      </c>
      <c r="BL76" s="82">
        <v>0</v>
      </c>
      <c r="BM76" s="82">
        <v>0</v>
      </c>
      <c r="BN76" s="82">
        <v>0</v>
      </c>
      <c r="BO76" s="82">
        <v>0</v>
      </c>
      <c r="BP76" s="82">
        <v>0</v>
      </c>
      <c r="BQ76" s="82" t="s">
        <v>301</v>
      </c>
      <c r="BR76" s="82">
        <v>170</v>
      </c>
      <c r="BS76" s="82">
        <v>0</v>
      </c>
      <c r="BT76" s="82" t="s">
        <v>301</v>
      </c>
      <c r="BU76" s="82" t="s">
        <v>301</v>
      </c>
    </row>
    <row r="77" spans="1:73" s="24" customFormat="1" ht="12.75" customHeight="1" x14ac:dyDescent="0.25">
      <c r="A77" s="70" t="s">
        <v>362</v>
      </c>
      <c r="B77" s="52" t="s">
        <v>210</v>
      </c>
      <c r="C77" s="53"/>
      <c r="D77" s="38">
        <v>1543</v>
      </c>
      <c r="E77" s="38" t="s">
        <v>301</v>
      </c>
      <c r="F77" s="38">
        <v>9</v>
      </c>
      <c r="G77" s="38">
        <v>5</v>
      </c>
      <c r="H77" s="38">
        <v>1</v>
      </c>
      <c r="I77" s="38">
        <v>3</v>
      </c>
      <c r="J77" s="39">
        <v>6.4</v>
      </c>
      <c r="K77" s="40">
        <v>5.8</v>
      </c>
      <c r="L77" s="40">
        <v>0.6</v>
      </c>
      <c r="M77" s="40">
        <v>0</v>
      </c>
      <c r="N77" s="41">
        <v>1</v>
      </c>
      <c r="O77" s="41">
        <v>1021</v>
      </c>
      <c r="P77" s="41">
        <v>905</v>
      </c>
      <c r="Q77" s="41">
        <v>175</v>
      </c>
      <c r="R77" s="41">
        <v>1</v>
      </c>
      <c r="S77" s="41">
        <v>2</v>
      </c>
      <c r="T77" s="40">
        <v>316</v>
      </c>
      <c r="U77" s="40">
        <v>79.5</v>
      </c>
      <c r="V77" s="41">
        <v>21480</v>
      </c>
      <c r="W77" s="41">
        <v>542</v>
      </c>
      <c r="X77" s="41">
        <v>0</v>
      </c>
      <c r="Y77" s="41">
        <v>1130</v>
      </c>
      <c r="Z77" s="41">
        <v>286224</v>
      </c>
      <c r="AA77" s="41" t="s">
        <v>301</v>
      </c>
      <c r="AB77" s="41">
        <v>286224</v>
      </c>
      <c r="AC77" s="41" t="s">
        <v>301</v>
      </c>
      <c r="AD77" s="41" t="s">
        <v>301</v>
      </c>
      <c r="AE77" s="41" t="s">
        <v>301</v>
      </c>
      <c r="AF77" s="41">
        <v>286224</v>
      </c>
      <c r="AG77" s="41">
        <v>154750</v>
      </c>
      <c r="AH77" s="41">
        <v>683400</v>
      </c>
      <c r="AI77" s="41">
        <v>0</v>
      </c>
      <c r="AJ77" s="41">
        <v>0</v>
      </c>
      <c r="AK77" s="41">
        <v>6160</v>
      </c>
      <c r="AL77" s="41">
        <v>22611</v>
      </c>
      <c r="AM77" s="41">
        <v>21245</v>
      </c>
      <c r="AN77" s="41">
        <v>0</v>
      </c>
      <c r="AO77" s="41">
        <v>3</v>
      </c>
      <c r="AP77" s="41">
        <v>0</v>
      </c>
      <c r="AQ77" s="41">
        <v>0</v>
      </c>
      <c r="AR77" s="41">
        <v>794</v>
      </c>
      <c r="AS77" s="41">
        <v>569</v>
      </c>
      <c r="AT77" s="41">
        <v>55</v>
      </c>
      <c r="AU77" s="41">
        <v>0</v>
      </c>
      <c r="AV77" s="41">
        <v>12</v>
      </c>
      <c r="AW77" s="41">
        <v>2544</v>
      </c>
      <c r="AX77" s="41">
        <v>2415</v>
      </c>
      <c r="AY77" s="41">
        <v>0</v>
      </c>
      <c r="AZ77" s="41">
        <v>0</v>
      </c>
      <c r="BA77" s="41">
        <v>0</v>
      </c>
      <c r="BB77" s="41">
        <v>0</v>
      </c>
      <c r="BC77" s="41">
        <v>71</v>
      </c>
      <c r="BD77" s="41">
        <v>58</v>
      </c>
      <c r="BE77" s="41">
        <v>42</v>
      </c>
      <c r="BF77" s="41">
        <v>0</v>
      </c>
      <c r="BG77" s="41">
        <v>20</v>
      </c>
      <c r="BH77" s="41">
        <v>7985</v>
      </c>
      <c r="BI77" s="41">
        <v>1881</v>
      </c>
      <c r="BJ77" s="41">
        <v>504</v>
      </c>
      <c r="BK77" s="41">
        <v>10</v>
      </c>
      <c r="BL77" s="41">
        <v>0</v>
      </c>
      <c r="BM77" s="41">
        <v>0</v>
      </c>
      <c r="BN77" s="41">
        <v>0</v>
      </c>
      <c r="BO77" s="41">
        <v>0</v>
      </c>
      <c r="BP77" s="41">
        <v>0</v>
      </c>
      <c r="BQ77" s="41">
        <v>0</v>
      </c>
      <c r="BR77" s="41">
        <v>1105</v>
      </c>
      <c r="BS77" s="41" t="s">
        <v>301</v>
      </c>
      <c r="BT77" s="41" t="s">
        <v>301</v>
      </c>
      <c r="BU77" s="41" t="s">
        <v>301</v>
      </c>
    </row>
    <row r="78" spans="1:73" s="24" customFormat="1" ht="12.75" customHeight="1" x14ac:dyDescent="0.25">
      <c r="A78" s="70" t="s">
        <v>344</v>
      </c>
      <c r="B78" s="52" t="s">
        <v>211</v>
      </c>
      <c r="C78" s="53"/>
      <c r="D78" s="38">
        <v>530</v>
      </c>
      <c r="E78" s="38">
        <v>490</v>
      </c>
      <c r="F78" s="38">
        <v>1</v>
      </c>
      <c r="G78" s="38">
        <v>0</v>
      </c>
      <c r="H78" s="38">
        <v>1</v>
      </c>
      <c r="I78" s="38">
        <v>0</v>
      </c>
      <c r="J78" s="39">
        <v>1</v>
      </c>
      <c r="K78" s="40">
        <v>0</v>
      </c>
      <c r="L78" s="40">
        <v>1</v>
      </c>
      <c r="M78" s="40">
        <v>0</v>
      </c>
      <c r="N78" s="41">
        <v>1</v>
      </c>
      <c r="O78" s="41">
        <v>100</v>
      </c>
      <c r="P78" s="41">
        <v>100</v>
      </c>
      <c r="Q78" s="41">
        <v>18</v>
      </c>
      <c r="R78" s="41">
        <v>3</v>
      </c>
      <c r="S78" s="41">
        <v>0</v>
      </c>
      <c r="T78" s="40">
        <v>230</v>
      </c>
      <c r="U78" s="40">
        <v>26</v>
      </c>
      <c r="V78" s="41">
        <v>9115</v>
      </c>
      <c r="W78" s="41" t="s">
        <v>301</v>
      </c>
      <c r="X78" s="41">
        <v>0</v>
      </c>
      <c r="Y78" s="41">
        <v>0</v>
      </c>
      <c r="Z78" s="41">
        <v>0</v>
      </c>
      <c r="AA78" s="41" t="s">
        <v>301</v>
      </c>
      <c r="AB78" s="41">
        <v>0</v>
      </c>
      <c r="AC78" s="41" t="s">
        <v>301</v>
      </c>
      <c r="AD78" s="41" t="s">
        <v>301</v>
      </c>
      <c r="AE78" s="41" t="s">
        <v>301</v>
      </c>
      <c r="AF78" s="41" t="s">
        <v>301</v>
      </c>
      <c r="AG78" s="41" t="s">
        <v>301</v>
      </c>
      <c r="AH78" s="41" t="s">
        <v>301</v>
      </c>
      <c r="AI78" s="41" t="s">
        <v>301</v>
      </c>
      <c r="AJ78" s="41" t="s">
        <v>301</v>
      </c>
      <c r="AK78" s="41" t="s">
        <v>301</v>
      </c>
      <c r="AL78" s="41">
        <v>9315</v>
      </c>
      <c r="AM78" s="41">
        <v>9115</v>
      </c>
      <c r="AN78" s="41">
        <v>0</v>
      </c>
      <c r="AO78" s="41">
        <v>0</v>
      </c>
      <c r="AP78" s="41">
        <v>0</v>
      </c>
      <c r="AQ78" s="41">
        <v>0</v>
      </c>
      <c r="AR78" s="41">
        <v>200</v>
      </c>
      <c r="AS78" s="41">
        <v>0</v>
      </c>
      <c r="AT78" s="41">
        <v>0</v>
      </c>
      <c r="AU78" s="41">
        <v>0</v>
      </c>
      <c r="AV78" s="41">
        <v>0</v>
      </c>
      <c r="AW78" s="41">
        <v>180</v>
      </c>
      <c r="AX78" s="41">
        <v>180</v>
      </c>
      <c r="AY78" s="41">
        <v>0</v>
      </c>
      <c r="AZ78" s="41">
        <v>0</v>
      </c>
      <c r="BA78" s="41">
        <v>0</v>
      </c>
      <c r="BB78" s="41">
        <v>0</v>
      </c>
      <c r="BC78" s="41">
        <v>0</v>
      </c>
      <c r="BD78" s="41">
        <v>0</v>
      </c>
      <c r="BE78" s="41">
        <v>158</v>
      </c>
      <c r="BF78" s="41">
        <v>0</v>
      </c>
      <c r="BG78" s="41">
        <v>15</v>
      </c>
      <c r="BH78" s="41">
        <v>4523</v>
      </c>
      <c r="BI78" s="41">
        <v>216</v>
      </c>
      <c r="BJ78" s="41">
        <v>356</v>
      </c>
      <c r="BK78" s="41">
        <v>4</v>
      </c>
      <c r="BL78" s="41">
        <v>0</v>
      </c>
      <c r="BM78" s="41">
        <v>0</v>
      </c>
      <c r="BN78" s="41">
        <v>0</v>
      </c>
      <c r="BO78" s="41">
        <v>0</v>
      </c>
      <c r="BP78" s="41">
        <v>0</v>
      </c>
      <c r="BQ78" s="41" t="s">
        <v>301</v>
      </c>
      <c r="BR78" s="41">
        <v>30</v>
      </c>
      <c r="BS78" s="41" t="s">
        <v>301</v>
      </c>
      <c r="BT78" s="41" t="s">
        <v>301</v>
      </c>
      <c r="BU78" s="41" t="s">
        <v>301</v>
      </c>
    </row>
    <row r="79" spans="1:73" s="24" customFormat="1" ht="13.5" x14ac:dyDescent="0.25">
      <c r="A79" s="70" t="s">
        <v>346</v>
      </c>
      <c r="B79" s="501" t="s">
        <v>243</v>
      </c>
      <c r="C79" s="502"/>
      <c r="D79" s="79">
        <v>1509</v>
      </c>
      <c r="E79" s="79">
        <v>37739</v>
      </c>
      <c r="F79" s="79">
        <v>5</v>
      </c>
      <c r="G79" s="79">
        <v>1</v>
      </c>
      <c r="H79" s="79">
        <v>4</v>
      </c>
      <c r="I79" s="79">
        <v>0</v>
      </c>
      <c r="J79" s="80">
        <v>3.7</v>
      </c>
      <c r="K79" s="81">
        <v>2.5</v>
      </c>
      <c r="L79" s="81">
        <v>0.2</v>
      </c>
      <c r="M79" s="81">
        <v>1</v>
      </c>
      <c r="N79" s="82">
        <v>2</v>
      </c>
      <c r="O79" s="82">
        <v>269</v>
      </c>
      <c r="P79" s="82">
        <v>269</v>
      </c>
      <c r="Q79" s="82">
        <v>51</v>
      </c>
      <c r="R79" s="82">
        <v>13</v>
      </c>
      <c r="S79" s="82">
        <v>0</v>
      </c>
      <c r="T79" s="81">
        <v>199</v>
      </c>
      <c r="U79" s="81">
        <v>40</v>
      </c>
      <c r="V79" s="82">
        <v>39431</v>
      </c>
      <c r="W79" s="82">
        <v>8404</v>
      </c>
      <c r="X79" s="82">
        <v>0</v>
      </c>
      <c r="Y79" s="82">
        <v>5445</v>
      </c>
      <c r="Z79" s="82">
        <v>65844</v>
      </c>
      <c r="AA79" s="82" t="s">
        <v>301</v>
      </c>
      <c r="AB79" s="82">
        <v>65844</v>
      </c>
      <c r="AC79" s="82" t="s">
        <v>301</v>
      </c>
      <c r="AD79" s="82" t="s">
        <v>301</v>
      </c>
      <c r="AE79" s="82" t="s">
        <v>301</v>
      </c>
      <c r="AF79" s="82">
        <v>65844</v>
      </c>
      <c r="AG79" s="82" t="s">
        <v>301</v>
      </c>
      <c r="AH79" s="82" t="s">
        <v>301</v>
      </c>
      <c r="AI79" s="82" t="s">
        <v>301</v>
      </c>
      <c r="AJ79" s="82" t="s">
        <v>301</v>
      </c>
      <c r="AK79" s="82">
        <v>0</v>
      </c>
      <c r="AL79" s="82">
        <v>39859</v>
      </c>
      <c r="AM79" s="82">
        <v>37297</v>
      </c>
      <c r="AN79" s="82">
        <v>0</v>
      </c>
      <c r="AO79" s="82">
        <v>0</v>
      </c>
      <c r="AP79" s="82">
        <v>0</v>
      </c>
      <c r="AQ79" s="82">
        <v>0</v>
      </c>
      <c r="AR79" s="82">
        <v>2519</v>
      </c>
      <c r="AS79" s="82">
        <v>43</v>
      </c>
      <c r="AT79" s="82" t="s">
        <v>301</v>
      </c>
      <c r="AU79" s="82" t="s">
        <v>301</v>
      </c>
      <c r="AV79" s="82" t="s">
        <v>301</v>
      </c>
      <c r="AW79" s="82">
        <v>1564</v>
      </c>
      <c r="AX79" s="82">
        <v>1225</v>
      </c>
      <c r="AY79" s="82">
        <v>0</v>
      </c>
      <c r="AZ79" s="82">
        <v>0</v>
      </c>
      <c r="BA79" s="82">
        <v>0</v>
      </c>
      <c r="BB79" s="82">
        <v>0</v>
      </c>
      <c r="BC79" s="82">
        <v>337</v>
      </c>
      <c r="BD79" s="82">
        <v>2</v>
      </c>
      <c r="BE79" s="82">
        <v>0</v>
      </c>
      <c r="BF79" s="82">
        <v>0</v>
      </c>
      <c r="BG79" s="82" t="s">
        <v>301</v>
      </c>
      <c r="BH79" s="82">
        <v>29078</v>
      </c>
      <c r="BI79" s="82">
        <v>0</v>
      </c>
      <c r="BJ79" s="82">
        <v>0</v>
      </c>
      <c r="BK79" s="82">
        <v>0</v>
      </c>
      <c r="BL79" s="82">
        <v>0</v>
      </c>
      <c r="BM79" s="82">
        <v>0</v>
      </c>
      <c r="BN79" s="82">
        <v>0</v>
      </c>
      <c r="BO79" s="82">
        <v>0</v>
      </c>
      <c r="BP79" s="82">
        <v>0</v>
      </c>
      <c r="BQ79" s="82">
        <v>0</v>
      </c>
      <c r="BR79" s="82">
        <v>709</v>
      </c>
      <c r="BS79" s="82" t="s">
        <v>301</v>
      </c>
      <c r="BT79" s="82" t="s">
        <v>301</v>
      </c>
      <c r="BU79" s="82" t="s">
        <v>301</v>
      </c>
    </row>
    <row r="80" spans="1:73" s="24" customFormat="1" ht="12.75" customHeight="1" x14ac:dyDescent="0.25">
      <c r="A80" s="70" t="s">
        <v>347</v>
      </c>
      <c r="B80" s="52" t="s">
        <v>214</v>
      </c>
      <c r="C80" s="53"/>
      <c r="D80" s="79">
        <v>1103</v>
      </c>
      <c r="E80" s="79">
        <v>26389</v>
      </c>
      <c r="F80" s="79">
        <v>7</v>
      </c>
      <c r="G80" s="79">
        <v>2</v>
      </c>
      <c r="H80" s="79">
        <v>2</v>
      </c>
      <c r="I80" s="79">
        <v>3</v>
      </c>
      <c r="J80" s="80">
        <v>3.2</v>
      </c>
      <c r="K80" s="81">
        <v>2</v>
      </c>
      <c r="L80" s="81">
        <v>1.2250000000000001</v>
      </c>
      <c r="M80" s="81">
        <v>0</v>
      </c>
      <c r="N80" s="82">
        <v>1</v>
      </c>
      <c r="O80" s="82">
        <v>450</v>
      </c>
      <c r="P80" s="82">
        <v>430</v>
      </c>
      <c r="Q80" s="82">
        <v>79</v>
      </c>
      <c r="R80" s="82">
        <v>10</v>
      </c>
      <c r="S80" s="82">
        <v>0</v>
      </c>
      <c r="T80" s="81">
        <v>225</v>
      </c>
      <c r="U80" s="81">
        <v>44</v>
      </c>
      <c r="V80" s="82">
        <v>16898</v>
      </c>
      <c r="W80" s="82">
        <v>973</v>
      </c>
      <c r="X80" s="82">
        <v>15268</v>
      </c>
      <c r="Y80" s="82">
        <v>1631</v>
      </c>
      <c r="Z80" s="82">
        <v>120809</v>
      </c>
      <c r="AA80" s="82" t="s">
        <v>301</v>
      </c>
      <c r="AB80" s="82">
        <v>120809</v>
      </c>
      <c r="AC80" s="82" t="s">
        <v>301</v>
      </c>
      <c r="AD80" s="82" t="s">
        <v>301</v>
      </c>
      <c r="AE80" s="82" t="s">
        <v>301</v>
      </c>
      <c r="AF80" s="82">
        <v>120809</v>
      </c>
      <c r="AG80" s="82" t="s">
        <v>301</v>
      </c>
      <c r="AH80" s="82" t="s">
        <v>301</v>
      </c>
      <c r="AI80" s="82" t="s">
        <v>301</v>
      </c>
      <c r="AJ80" s="82" t="s">
        <v>301</v>
      </c>
      <c r="AK80" s="82">
        <v>1600</v>
      </c>
      <c r="AL80" s="82">
        <v>16912</v>
      </c>
      <c r="AM80" s="82">
        <v>16792</v>
      </c>
      <c r="AN80" s="82">
        <v>0</v>
      </c>
      <c r="AO80" s="82">
        <v>0</v>
      </c>
      <c r="AP80" s="82">
        <v>0</v>
      </c>
      <c r="AQ80" s="82">
        <v>0</v>
      </c>
      <c r="AR80" s="82">
        <v>120</v>
      </c>
      <c r="AS80" s="82">
        <v>0</v>
      </c>
      <c r="AT80" s="82">
        <v>25523</v>
      </c>
      <c r="AU80" s="82">
        <v>7</v>
      </c>
      <c r="AV80" s="82">
        <v>57</v>
      </c>
      <c r="AW80" s="82">
        <v>1017</v>
      </c>
      <c r="AX80" s="82">
        <v>1003</v>
      </c>
      <c r="AY80" s="82">
        <v>0</v>
      </c>
      <c r="AZ80" s="82">
        <v>0</v>
      </c>
      <c r="BA80" s="82">
        <v>0</v>
      </c>
      <c r="BB80" s="82">
        <v>0</v>
      </c>
      <c r="BC80" s="82">
        <v>14</v>
      </c>
      <c r="BD80" s="82">
        <v>0</v>
      </c>
      <c r="BE80" s="82">
        <v>100</v>
      </c>
      <c r="BF80" s="82">
        <v>7</v>
      </c>
      <c r="BG80" s="82">
        <v>25</v>
      </c>
      <c r="BH80" s="82">
        <v>16033</v>
      </c>
      <c r="BI80" s="82">
        <v>293</v>
      </c>
      <c r="BJ80" s="82">
        <v>43</v>
      </c>
      <c r="BK80" s="82">
        <v>12</v>
      </c>
      <c r="BL80" s="82">
        <v>0</v>
      </c>
      <c r="BM80" s="82">
        <v>0</v>
      </c>
      <c r="BN80" s="82">
        <v>0</v>
      </c>
      <c r="BO80" s="82">
        <v>0</v>
      </c>
      <c r="BP80" s="82">
        <v>0</v>
      </c>
      <c r="BQ80" s="82">
        <v>20000</v>
      </c>
      <c r="BR80" s="82">
        <v>75</v>
      </c>
      <c r="BS80" s="82">
        <v>21522</v>
      </c>
      <c r="BT80" s="82">
        <v>5974</v>
      </c>
      <c r="BU80" s="82">
        <v>15548</v>
      </c>
    </row>
    <row r="81" spans="1:73" s="24" customFormat="1" ht="12.75" customHeight="1" x14ac:dyDescent="0.2">
      <c r="A81" s="14"/>
      <c r="B81" s="62" t="s">
        <v>160</v>
      </c>
      <c r="C81" s="59"/>
      <c r="D81" s="63">
        <f t="shared" ref="D81:AI81" si="28">SUM(D59:D80)</f>
        <v>16382</v>
      </c>
      <c r="E81" s="63">
        <f t="shared" si="28"/>
        <v>127906</v>
      </c>
      <c r="F81" s="63">
        <f t="shared" si="28"/>
        <v>92</v>
      </c>
      <c r="G81" s="63">
        <f t="shared" si="28"/>
        <v>18</v>
      </c>
      <c r="H81" s="63">
        <f t="shared" si="28"/>
        <v>48</v>
      </c>
      <c r="I81" s="63">
        <f t="shared" si="28"/>
        <v>26</v>
      </c>
      <c r="J81" s="64">
        <f t="shared" si="28"/>
        <v>55.500000000000007</v>
      </c>
      <c r="K81" s="64">
        <f t="shared" si="28"/>
        <v>42.9</v>
      </c>
      <c r="L81" s="64">
        <f t="shared" si="28"/>
        <v>8.6749999999999989</v>
      </c>
      <c r="M81" s="64">
        <f t="shared" si="28"/>
        <v>3.8</v>
      </c>
      <c r="N81" s="63">
        <f t="shared" si="28"/>
        <v>28</v>
      </c>
      <c r="O81" s="63">
        <f t="shared" si="28"/>
        <v>7504</v>
      </c>
      <c r="P81" s="63">
        <f t="shared" si="28"/>
        <v>6370</v>
      </c>
      <c r="Q81" s="63">
        <f t="shared" si="28"/>
        <v>1138</v>
      </c>
      <c r="R81" s="63">
        <f t="shared" si="28"/>
        <v>292</v>
      </c>
      <c r="S81" s="63">
        <f t="shared" si="28"/>
        <v>28</v>
      </c>
      <c r="T81" s="64">
        <f t="shared" si="28"/>
        <v>4880</v>
      </c>
      <c r="U81" s="64">
        <f t="shared" si="28"/>
        <v>918.75</v>
      </c>
      <c r="V81" s="63">
        <f t="shared" si="28"/>
        <v>326158</v>
      </c>
      <c r="W81" s="63">
        <f t="shared" si="28"/>
        <v>20227</v>
      </c>
      <c r="X81" s="63">
        <f t="shared" si="28"/>
        <v>58009</v>
      </c>
      <c r="Y81" s="63">
        <f t="shared" si="28"/>
        <v>33875</v>
      </c>
      <c r="Z81" s="63">
        <f t="shared" si="28"/>
        <v>6784588</v>
      </c>
      <c r="AA81" s="63">
        <f t="shared" si="28"/>
        <v>4500831</v>
      </c>
      <c r="AB81" s="63">
        <f t="shared" si="28"/>
        <v>2283757</v>
      </c>
      <c r="AC81" s="63" t="s">
        <v>357</v>
      </c>
      <c r="AD81" s="63">
        <f t="shared" si="28"/>
        <v>0</v>
      </c>
      <c r="AE81" s="63">
        <f t="shared" si="28"/>
        <v>0</v>
      </c>
      <c r="AF81" s="63">
        <f t="shared" si="28"/>
        <v>710283</v>
      </c>
      <c r="AG81" s="63">
        <f t="shared" si="28"/>
        <v>159873</v>
      </c>
      <c r="AH81" s="63">
        <f t="shared" si="28"/>
        <v>836113</v>
      </c>
      <c r="AI81" s="63">
        <f t="shared" si="28"/>
        <v>0</v>
      </c>
      <c r="AJ81" s="63">
        <f t="shared" ref="AJ81:BO81" si="29">SUM(AJ59:AJ80)</f>
        <v>0</v>
      </c>
      <c r="AK81" s="63">
        <f t="shared" si="29"/>
        <v>42914</v>
      </c>
      <c r="AL81" s="63">
        <f t="shared" si="29"/>
        <v>350406</v>
      </c>
      <c r="AM81" s="63">
        <f t="shared" si="29"/>
        <v>329555</v>
      </c>
      <c r="AN81" s="63">
        <f t="shared" si="29"/>
        <v>2148</v>
      </c>
      <c r="AO81" s="63">
        <f t="shared" si="29"/>
        <v>788</v>
      </c>
      <c r="AP81" s="63">
        <f t="shared" si="29"/>
        <v>86</v>
      </c>
      <c r="AQ81" s="63">
        <f t="shared" si="29"/>
        <v>0</v>
      </c>
      <c r="AR81" s="63">
        <f t="shared" si="29"/>
        <v>16823</v>
      </c>
      <c r="AS81" s="63">
        <f t="shared" si="29"/>
        <v>1006</v>
      </c>
      <c r="AT81" s="63">
        <f t="shared" si="29"/>
        <v>26266</v>
      </c>
      <c r="AU81" s="63">
        <f t="shared" si="29"/>
        <v>789</v>
      </c>
      <c r="AV81" s="63">
        <f t="shared" si="29"/>
        <v>7377</v>
      </c>
      <c r="AW81" s="63">
        <f t="shared" si="29"/>
        <v>23027</v>
      </c>
      <c r="AX81" s="63">
        <f t="shared" si="29"/>
        <v>19495</v>
      </c>
      <c r="AY81" s="63">
        <f t="shared" si="29"/>
        <v>83</v>
      </c>
      <c r="AZ81" s="63">
        <f t="shared" si="29"/>
        <v>11</v>
      </c>
      <c r="BA81" s="63">
        <f t="shared" si="29"/>
        <v>0</v>
      </c>
      <c r="BB81" s="63">
        <f t="shared" si="29"/>
        <v>0</v>
      </c>
      <c r="BC81" s="63">
        <f t="shared" si="29"/>
        <v>2161</v>
      </c>
      <c r="BD81" s="63">
        <f t="shared" si="29"/>
        <v>1346</v>
      </c>
      <c r="BE81" s="63">
        <f t="shared" si="29"/>
        <v>2224</v>
      </c>
      <c r="BF81" s="63">
        <f t="shared" si="29"/>
        <v>39</v>
      </c>
      <c r="BG81" s="63">
        <f t="shared" si="29"/>
        <v>712</v>
      </c>
      <c r="BH81" s="63">
        <f t="shared" si="29"/>
        <v>218262</v>
      </c>
      <c r="BI81" s="63">
        <f t="shared" si="29"/>
        <v>9213</v>
      </c>
      <c r="BJ81" s="63">
        <f t="shared" si="29"/>
        <v>9302</v>
      </c>
      <c r="BK81" s="63">
        <f t="shared" si="29"/>
        <v>1583</v>
      </c>
      <c r="BL81" s="63">
        <f t="shared" si="29"/>
        <v>25</v>
      </c>
      <c r="BM81" s="63">
        <f t="shared" si="29"/>
        <v>10</v>
      </c>
      <c r="BN81" s="63">
        <f t="shared" si="29"/>
        <v>0</v>
      </c>
      <c r="BO81" s="63">
        <f t="shared" si="29"/>
        <v>15</v>
      </c>
      <c r="BP81" s="63">
        <f t="shared" ref="BP81:BU81" si="30">SUM(BP59:BP80)</f>
        <v>0</v>
      </c>
      <c r="BQ81" s="63">
        <f t="shared" si="30"/>
        <v>56162</v>
      </c>
      <c r="BR81" s="63">
        <f t="shared" si="30"/>
        <v>6618</v>
      </c>
      <c r="BS81" s="63">
        <f t="shared" si="30"/>
        <v>56667</v>
      </c>
      <c r="BT81" s="63">
        <f t="shared" si="30"/>
        <v>9674</v>
      </c>
      <c r="BU81" s="63">
        <f t="shared" si="30"/>
        <v>27195</v>
      </c>
    </row>
    <row r="82" spans="1:73" s="24" customFormat="1" ht="12.75" customHeight="1" x14ac:dyDescent="0.2">
      <c r="A82" s="60"/>
      <c r="B82" s="25" t="s">
        <v>150</v>
      </c>
      <c r="C82" s="65">
        <v>21</v>
      </c>
      <c r="D82" s="65">
        <v>21</v>
      </c>
      <c r="E82" s="65">
        <v>21</v>
      </c>
      <c r="F82" s="65">
        <v>21</v>
      </c>
      <c r="G82" s="65">
        <v>21</v>
      </c>
      <c r="H82" s="65">
        <v>21</v>
      </c>
      <c r="I82" s="65">
        <v>21</v>
      </c>
      <c r="J82" s="65">
        <v>21</v>
      </c>
      <c r="K82" s="65">
        <v>21</v>
      </c>
      <c r="L82" s="65">
        <v>21</v>
      </c>
      <c r="M82" s="65">
        <v>21</v>
      </c>
      <c r="N82" s="65">
        <v>21</v>
      </c>
      <c r="O82" s="65">
        <v>21</v>
      </c>
      <c r="P82" s="65">
        <v>21</v>
      </c>
      <c r="Q82" s="65">
        <v>21</v>
      </c>
      <c r="R82" s="65">
        <v>21</v>
      </c>
      <c r="S82" s="65">
        <v>21</v>
      </c>
      <c r="T82" s="65">
        <v>21</v>
      </c>
      <c r="U82" s="65">
        <v>21</v>
      </c>
      <c r="V82" s="65">
        <v>21</v>
      </c>
      <c r="W82" s="65">
        <v>21</v>
      </c>
      <c r="X82" s="65">
        <v>21</v>
      </c>
      <c r="Y82" s="65">
        <v>21</v>
      </c>
      <c r="Z82" s="65">
        <v>21</v>
      </c>
      <c r="AA82" s="65">
        <v>21</v>
      </c>
      <c r="AB82" s="65">
        <v>21</v>
      </c>
      <c r="AC82" s="65">
        <v>21</v>
      </c>
      <c r="AD82" s="65">
        <v>21</v>
      </c>
      <c r="AE82" s="65">
        <v>21</v>
      </c>
      <c r="AF82" s="65">
        <v>21</v>
      </c>
      <c r="AG82" s="65">
        <v>21</v>
      </c>
      <c r="AH82" s="65">
        <v>21</v>
      </c>
      <c r="AI82" s="65">
        <v>21</v>
      </c>
      <c r="AJ82" s="65">
        <v>21</v>
      </c>
      <c r="AK82" s="65">
        <v>21</v>
      </c>
      <c r="AL82" s="65">
        <v>21</v>
      </c>
      <c r="AM82" s="65">
        <v>21</v>
      </c>
      <c r="AN82" s="65">
        <v>21</v>
      </c>
      <c r="AO82" s="65">
        <v>21</v>
      </c>
      <c r="AP82" s="65">
        <v>21</v>
      </c>
      <c r="AQ82" s="65">
        <v>21</v>
      </c>
      <c r="AR82" s="65">
        <v>21</v>
      </c>
      <c r="AS82" s="65">
        <v>21</v>
      </c>
      <c r="AT82" s="65">
        <v>21</v>
      </c>
      <c r="AU82" s="65">
        <v>21</v>
      </c>
      <c r="AV82" s="65">
        <v>21</v>
      </c>
      <c r="AW82" s="65">
        <v>21</v>
      </c>
      <c r="AX82" s="65">
        <v>21</v>
      </c>
      <c r="AY82" s="65">
        <v>21</v>
      </c>
      <c r="AZ82" s="65">
        <v>21</v>
      </c>
      <c r="BA82" s="65">
        <v>21</v>
      </c>
      <c r="BB82" s="65">
        <v>21</v>
      </c>
      <c r="BC82" s="65">
        <v>21</v>
      </c>
      <c r="BD82" s="65">
        <v>21</v>
      </c>
      <c r="BE82" s="65">
        <v>21</v>
      </c>
      <c r="BF82" s="65">
        <v>21</v>
      </c>
      <c r="BG82" s="65">
        <v>21</v>
      </c>
      <c r="BH82" s="65">
        <v>21</v>
      </c>
      <c r="BI82" s="65">
        <v>21</v>
      </c>
      <c r="BJ82" s="65">
        <v>21</v>
      </c>
      <c r="BK82" s="65">
        <v>21</v>
      </c>
      <c r="BL82" s="65">
        <v>21</v>
      </c>
      <c r="BM82" s="65">
        <v>21</v>
      </c>
      <c r="BN82" s="65">
        <v>21</v>
      </c>
      <c r="BO82" s="65">
        <v>21</v>
      </c>
      <c r="BP82" s="65">
        <v>21</v>
      </c>
      <c r="BQ82" s="65">
        <v>21</v>
      </c>
      <c r="BR82" s="65">
        <v>21</v>
      </c>
      <c r="BS82" s="65">
        <v>21</v>
      </c>
      <c r="BT82" s="65">
        <v>21</v>
      </c>
      <c r="BU82" s="65">
        <v>21</v>
      </c>
    </row>
    <row r="83" spans="1:73" s="24" customFormat="1" ht="12.75" customHeight="1" x14ac:dyDescent="0.2">
      <c r="A83" s="60"/>
      <c r="B83" s="25" t="s">
        <v>151</v>
      </c>
      <c r="C83" s="65">
        <v>21</v>
      </c>
      <c r="D83" s="65">
        <f t="shared" ref="D83:AI83" si="31">COUNT(D59:D80)</f>
        <v>19</v>
      </c>
      <c r="E83" s="65">
        <f t="shared" si="31"/>
        <v>7</v>
      </c>
      <c r="F83" s="65">
        <f t="shared" si="31"/>
        <v>21</v>
      </c>
      <c r="G83" s="65">
        <f t="shared" si="31"/>
        <v>21</v>
      </c>
      <c r="H83" s="65">
        <f t="shared" si="31"/>
        <v>21</v>
      </c>
      <c r="I83" s="65">
        <f t="shared" si="31"/>
        <v>21</v>
      </c>
      <c r="J83" s="65">
        <f t="shared" si="31"/>
        <v>21</v>
      </c>
      <c r="K83" s="65">
        <f t="shared" si="31"/>
        <v>21</v>
      </c>
      <c r="L83" s="65">
        <f t="shared" si="31"/>
        <v>21</v>
      </c>
      <c r="M83" s="65">
        <f t="shared" si="31"/>
        <v>21</v>
      </c>
      <c r="N83" s="65">
        <f t="shared" si="31"/>
        <v>21</v>
      </c>
      <c r="O83" s="65">
        <f t="shared" si="31"/>
        <v>19</v>
      </c>
      <c r="P83" s="65">
        <f t="shared" si="31"/>
        <v>18</v>
      </c>
      <c r="Q83" s="65">
        <f t="shared" si="31"/>
        <v>21</v>
      </c>
      <c r="R83" s="65">
        <f t="shared" si="31"/>
        <v>21</v>
      </c>
      <c r="S83" s="65">
        <f t="shared" si="31"/>
        <v>21</v>
      </c>
      <c r="T83" s="65">
        <f t="shared" si="31"/>
        <v>21</v>
      </c>
      <c r="U83" s="65">
        <f t="shared" si="31"/>
        <v>21</v>
      </c>
      <c r="V83" s="65">
        <f t="shared" si="31"/>
        <v>20</v>
      </c>
      <c r="W83" s="65">
        <f t="shared" si="31"/>
        <v>19</v>
      </c>
      <c r="X83" s="65">
        <f t="shared" si="31"/>
        <v>21</v>
      </c>
      <c r="Y83" s="65">
        <f t="shared" si="31"/>
        <v>18</v>
      </c>
      <c r="Z83" s="65">
        <f t="shared" si="31"/>
        <v>22</v>
      </c>
      <c r="AA83" s="65">
        <f t="shared" si="31"/>
        <v>2</v>
      </c>
      <c r="AB83" s="65">
        <f t="shared" si="31"/>
        <v>22</v>
      </c>
      <c r="AC83" s="65">
        <f t="shared" si="31"/>
        <v>0</v>
      </c>
      <c r="AD83" s="65">
        <f t="shared" si="31"/>
        <v>1</v>
      </c>
      <c r="AE83" s="65">
        <f t="shared" si="31"/>
        <v>1</v>
      </c>
      <c r="AF83" s="65">
        <f t="shared" si="31"/>
        <v>7</v>
      </c>
      <c r="AG83" s="65">
        <f t="shared" si="31"/>
        <v>3</v>
      </c>
      <c r="AH83" s="65">
        <f t="shared" si="31"/>
        <v>5</v>
      </c>
      <c r="AI83" s="65">
        <f t="shared" si="31"/>
        <v>7</v>
      </c>
      <c r="AJ83" s="65">
        <f t="shared" ref="AJ83:BO83" si="32">COUNT(AJ59:AJ80)</f>
        <v>8</v>
      </c>
      <c r="AK83" s="65">
        <f t="shared" si="32"/>
        <v>14</v>
      </c>
      <c r="AL83" s="65">
        <f t="shared" si="32"/>
        <v>21</v>
      </c>
      <c r="AM83" s="65">
        <f t="shared" si="32"/>
        <v>21</v>
      </c>
      <c r="AN83" s="65">
        <f t="shared" si="32"/>
        <v>22</v>
      </c>
      <c r="AO83" s="65">
        <f t="shared" si="32"/>
        <v>21</v>
      </c>
      <c r="AP83" s="65">
        <f t="shared" si="32"/>
        <v>21</v>
      </c>
      <c r="AQ83" s="65">
        <f t="shared" si="32"/>
        <v>21</v>
      </c>
      <c r="AR83" s="65">
        <f t="shared" si="32"/>
        <v>21</v>
      </c>
      <c r="AS83" s="65">
        <f t="shared" si="32"/>
        <v>20</v>
      </c>
      <c r="AT83" s="65">
        <f t="shared" si="32"/>
        <v>11</v>
      </c>
      <c r="AU83" s="65">
        <f t="shared" si="32"/>
        <v>12</v>
      </c>
      <c r="AV83" s="65">
        <f t="shared" si="32"/>
        <v>17</v>
      </c>
      <c r="AW83" s="65">
        <f t="shared" si="32"/>
        <v>21</v>
      </c>
      <c r="AX83" s="65">
        <f t="shared" si="32"/>
        <v>22</v>
      </c>
      <c r="AY83" s="65">
        <f t="shared" si="32"/>
        <v>22</v>
      </c>
      <c r="AZ83" s="65">
        <f t="shared" si="32"/>
        <v>20</v>
      </c>
      <c r="BA83" s="65">
        <f t="shared" si="32"/>
        <v>20</v>
      </c>
      <c r="BB83" s="65">
        <f t="shared" si="32"/>
        <v>21</v>
      </c>
      <c r="BC83" s="65">
        <f t="shared" si="32"/>
        <v>20</v>
      </c>
      <c r="BD83" s="65">
        <f t="shared" si="32"/>
        <v>20</v>
      </c>
      <c r="BE83" s="65">
        <f t="shared" si="32"/>
        <v>17</v>
      </c>
      <c r="BF83" s="65">
        <f t="shared" si="32"/>
        <v>21</v>
      </c>
      <c r="BG83" s="65">
        <f t="shared" si="32"/>
        <v>19</v>
      </c>
      <c r="BH83" s="65">
        <f t="shared" si="32"/>
        <v>20</v>
      </c>
      <c r="BI83" s="65">
        <f t="shared" si="32"/>
        <v>21</v>
      </c>
      <c r="BJ83" s="65">
        <f t="shared" si="32"/>
        <v>20</v>
      </c>
      <c r="BK83" s="65">
        <f t="shared" si="32"/>
        <v>18</v>
      </c>
      <c r="BL83" s="65">
        <f t="shared" si="32"/>
        <v>21</v>
      </c>
      <c r="BM83" s="65">
        <f t="shared" si="32"/>
        <v>21</v>
      </c>
      <c r="BN83" s="65">
        <f t="shared" si="32"/>
        <v>20</v>
      </c>
      <c r="BO83" s="65">
        <f t="shared" si="32"/>
        <v>20</v>
      </c>
      <c r="BP83" s="65">
        <f t="shared" ref="BP83:BU83" si="33">COUNT(BP59:BP80)</f>
        <v>21</v>
      </c>
      <c r="BQ83" s="65">
        <f t="shared" si="33"/>
        <v>13</v>
      </c>
      <c r="BR83" s="65">
        <f t="shared" si="33"/>
        <v>19</v>
      </c>
      <c r="BS83" s="65">
        <f t="shared" si="33"/>
        <v>5</v>
      </c>
      <c r="BT83" s="65">
        <f t="shared" si="33"/>
        <v>3</v>
      </c>
      <c r="BU83" s="65">
        <f t="shared" si="33"/>
        <v>4</v>
      </c>
    </row>
    <row r="84" spans="1:73" s="24" customFormat="1" ht="12.75" customHeight="1" x14ac:dyDescent="0.2">
      <c r="A84" s="61"/>
      <c r="B84" s="28" t="s">
        <v>149</v>
      </c>
      <c r="C84" s="86">
        <f>C83/C82</f>
        <v>1</v>
      </c>
      <c r="D84" s="86">
        <f t="shared" ref="D84:BO84" si="34">D83/D82</f>
        <v>0.90476190476190477</v>
      </c>
      <c r="E84" s="86">
        <f t="shared" si="34"/>
        <v>0.33333333333333331</v>
      </c>
      <c r="F84" s="86">
        <f t="shared" si="34"/>
        <v>1</v>
      </c>
      <c r="G84" s="86">
        <f t="shared" si="34"/>
        <v>1</v>
      </c>
      <c r="H84" s="86">
        <f t="shared" si="34"/>
        <v>1</v>
      </c>
      <c r="I84" s="86">
        <f t="shared" si="34"/>
        <v>1</v>
      </c>
      <c r="J84" s="86">
        <f t="shared" si="34"/>
        <v>1</v>
      </c>
      <c r="K84" s="86">
        <f t="shared" si="34"/>
        <v>1</v>
      </c>
      <c r="L84" s="86">
        <f t="shared" si="34"/>
        <v>1</v>
      </c>
      <c r="M84" s="86">
        <f t="shared" si="34"/>
        <v>1</v>
      </c>
      <c r="N84" s="86">
        <f t="shared" si="34"/>
        <v>1</v>
      </c>
      <c r="O84" s="86">
        <f t="shared" si="34"/>
        <v>0.90476190476190477</v>
      </c>
      <c r="P84" s="86">
        <f t="shared" si="34"/>
        <v>0.8571428571428571</v>
      </c>
      <c r="Q84" s="86">
        <f t="shared" si="34"/>
        <v>1</v>
      </c>
      <c r="R84" s="86">
        <f t="shared" si="34"/>
        <v>1</v>
      </c>
      <c r="S84" s="86">
        <f t="shared" si="34"/>
        <v>1</v>
      </c>
      <c r="T84" s="86">
        <f t="shared" si="34"/>
        <v>1</v>
      </c>
      <c r="U84" s="86">
        <f t="shared" si="34"/>
        <v>1</v>
      </c>
      <c r="V84" s="86">
        <f t="shared" si="34"/>
        <v>0.95238095238095233</v>
      </c>
      <c r="W84" s="86">
        <f t="shared" si="34"/>
        <v>0.90476190476190477</v>
      </c>
      <c r="X84" s="86">
        <f t="shared" si="34"/>
        <v>1</v>
      </c>
      <c r="Y84" s="86">
        <f t="shared" si="34"/>
        <v>0.8571428571428571</v>
      </c>
      <c r="Z84" s="86">
        <f t="shared" si="34"/>
        <v>1.0476190476190477</v>
      </c>
      <c r="AA84" s="86">
        <f t="shared" si="34"/>
        <v>9.5238095238095233E-2</v>
      </c>
      <c r="AB84" s="86">
        <f t="shared" si="34"/>
        <v>1.0476190476190477</v>
      </c>
      <c r="AC84" s="86">
        <f t="shared" si="34"/>
        <v>0</v>
      </c>
      <c r="AD84" s="86">
        <f t="shared" si="34"/>
        <v>4.7619047619047616E-2</v>
      </c>
      <c r="AE84" s="86">
        <f t="shared" si="34"/>
        <v>4.7619047619047616E-2</v>
      </c>
      <c r="AF84" s="86">
        <f t="shared" si="34"/>
        <v>0.33333333333333331</v>
      </c>
      <c r="AG84" s="86">
        <f t="shared" si="34"/>
        <v>0.14285714285714285</v>
      </c>
      <c r="AH84" s="86">
        <f t="shared" si="34"/>
        <v>0.23809523809523808</v>
      </c>
      <c r="AI84" s="86">
        <f t="shared" si="34"/>
        <v>0.33333333333333331</v>
      </c>
      <c r="AJ84" s="86">
        <f t="shared" si="34"/>
        <v>0.38095238095238093</v>
      </c>
      <c r="AK84" s="86">
        <f t="shared" si="34"/>
        <v>0.66666666666666663</v>
      </c>
      <c r="AL84" s="86">
        <f t="shared" si="34"/>
        <v>1</v>
      </c>
      <c r="AM84" s="86">
        <f t="shared" si="34"/>
        <v>1</v>
      </c>
      <c r="AN84" s="86">
        <f t="shared" si="34"/>
        <v>1.0476190476190477</v>
      </c>
      <c r="AO84" s="86">
        <f t="shared" si="34"/>
        <v>1</v>
      </c>
      <c r="AP84" s="86">
        <f t="shared" si="34"/>
        <v>1</v>
      </c>
      <c r="AQ84" s="86">
        <f t="shared" si="34"/>
        <v>1</v>
      </c>
      <c r="AR84" s="86">
        <f t="shared" si="34"/>
        <v>1</v>
      </c>
      <c r="AS84" s="86">
        <f t="shared" si="34"/>
        <v>0.95238095238095233</v>
      </c>
      <c r="AT84" s="86">
        <f t="shared" si="34"/>
        <v>0.52380952380952384</v>
      </c>
      <c r="AU84" s="86">
        <f t="shared" si="34"/>
        <v>0.5714285714285714</v>
      </c>
      <c r="AV84" s="86">
        <f t="shared" si="34"/>
        <v>0.80952380952380953</v>
      </c>
      <c r="AW84" s="86">
        <f t="shared" si="34"/>
        <v>1</v>
      </c>
      <c r="AX84" s="86">
        <f t="shared" si="34"/>
        <v>1.0476190476190477</v>
      </c>
      <c r="AY84" s="86">
        <f t="shared" si="34"/>
        <v>1.0476190476190477</v>
      </c>
      <c r="AZ84" s="86">
        <f t="shared" si="34"/>
        <v>0.95238095238095233</v>
      </c>
      <c r="BA84" s="86">
        <f t="shared" si="34"/>
        <v>0.95238095238095233</v>
      </c>
      <c r="BB84" s="86">
        <f t="shared" si="34"/>
        <v>1</v>
      </c>
      <c r="BC84" s="86">
        <f t="shared" si="34"/>
        <v>0.95238095238095233</v>
      </c>
      <c r="BD84" s="86">
        <f t="shared" si="34"/>
        <v>0.95238095238095233</v>
      </c>
      <c r="BE84" s="86">
        <f t="shared" si="34"/>
        <v>0.80952380952380953</v>
      </c>
      <c r="BF84" s="86">
        <f t="shared" si="34"/>
        <v>1</v>
      </c>
      <c r="BG84" s="86">
        <f t="shared" si="34"/>
        <v>0.90476190476190477</v>
      </c>
      <c r="BH84" s="86">
        <f t="shared" si="34"/>
        <v>0.95238095238095233</v>
      </c>
      <c r="BI84" s="86">
        <f t="shared" si="34"/>
        <v>1</v>
      </c>
      <c r="BJ84" s="86">
        <f t="shared" si="34"/>
        <v>0.95238095238095233</v>
      </c>
      <c r="BK84" s="86">
        <f t="shared" si="34"/>
        <v>0.8571428571428571</v>
      </c>
      <c r="BL84" s="86">
        <f t="shared" si="34"/>
        <v>1</v>
      </c>
      <c r="BM84" s="86">
        <f t="shared" si="34"/>
        <v>1</v>
      </c>
      <c r="BN84" s="86">
        <f t="shared" si="34"/>
        <v>0.95238095238095233</v>
      </c>
      <c r="BO84" s="86">
        <f t="shared" si="34"/>
        <v>0.95238095238095233</v>
      </c>
      <c r="BP84" s="86">
        <f t="shared" ref="BP84:BU84" si="35">BP83/BP82</f>
        <v>1</v>
      </c>
      <c r="BQ84" s="86">
        <f t="shared" si="35"/>
        <v>0.61904761904761907</v>
      </c>
      <c r="BR84" s="86">
        <f t="shared" si="35"/>
        <v>0.90476190476190477</v>
      </c>
      <c r="BS84" s="86">
        <f t="shared" si="35"/>
        <v>0.23809523809523808</v>
      </c>
      <c r="BT84" s="86">
        <f t="shared" si="35"/>
        <v>0.14285714285714285</v>
      </c>
      <c r="BU84" s="86">
        <f t="shared" si="35"/>
        <v>0.19047619047619047</v>
      </c>
    </row>
    <row r="85" spans="1:73" s="24" customFormat="1" ht="12.75" customHeight="1" x14ac:dyDescent="0.2">
      <c r="A85" s="51" t="s">
        <v>353</v>
      </c>
      <c r="B85" s="52" t="s">
        <v>244</v>
      </c>
      <c r="C85" s="53"/>
      <c r="D85" s="33">
        <v>11600</v>
      </c>
      <c r="E85" s="33" t="s">
        <v>301</v>
      </c>
      <c r="F85" s="33">
        <v>25</v>
      </c>
      <c r="G85" s="33">
        <v>4</v>
      </c>
      <c r="H85" s="33">
        <v>19</v>
      </c>
      <c r="I85" s="33">
        <v>2</v>
      </c>
      <c r="J85" s="34">
        <v>20.2</v>
      </c>
      <c r="K85" s="35">
        <v>20.149999999999999</v>
      </c>
      <c r="L85" s="35">
        <v>0</v>
      </c>
      <c r="M85" s="35">
        <v>0</v>
      </c>
      <c r="N85" s="36">
        <v>8</v>
      </c>
      <c r="O85" s="36">
        <v>3491</v>
      </c>
      <c r="P85" s="36">
        <v>3106</v>
      </c>
      <c r="Q85" s="36">
        <v>425</v>
      </c>
      <c r="R85" s="36">
        <v>59</v>
      </c>
      <c r="S85" s="36">
        <v>1</v>
      </c>
      <c r="T85" s="35">
        <v>246</v>
      </c>
      <c r="U85" s="35">
        <v>56</v>
      </c>
      <c r="V85" s="36">
        <v>97000</v>
      </c>
      <c r="W85" s="36">
        <v>14400</v>
      </c>
      <c r="X85" s="36">
        <v>15000</v>
      </c>
      <c r="Y85" s="36">
        <v>20350</v>
      </c>
      <c r="Z85" s="36">
        <v>3559000</v>
      </c>
      <c r="AA85" s="36">
        <v>2119000</v>
      </c>
      <c r="AB85" s="36">
        <v>1440000</v>
      </c>
      <c r="AC85" s="36">
        <v>31000</v>
      </c>
      <c r="AD85" s="36">
        <v>267000</v>
      </c>
      <c r="AE85" s="36">
        <v>26000</v>
      </c>
      <c r="AF85" s="36">
        <v>1116000</v>
      </c>
      <c r="AG85" s="36" t="s">
        <v>301</v>
      </c>
      <c r="AH85" s="36">
        <v>3559000</v>
      </c>
      <c r="AI85" s="36">
        <v>0</v>
      </c>
      <c r="AJ85" s="36">
        <v>0</v>
      </c>
      <c r="AK85" s="36">
        <v>0</v>
      </c>
      <c r="AL85" s="36">
        <v>136170</v>
      </c>
      <c r="AM85" s="36">
        <v>127500</v>
      </c>
      <c r="AN85" s="36">
        <v>0</v>
      </c>
      <c r="AO85" s="36">
        <v>950</v>
      </c>
      <c r="AP85" s="36">
        <v>500</v>
      </c>
      <c r="AQ85" s="36">
        <v>1000</v>
      </c>
      <c r="AR85" s="36">
        <v>1220</v>
      </c>
      <c r="AS85" s="36">
        <v>5000</v>
      </c>
      <c r="AT85" s="36">
        <v>8000</v>
      </c>
      <c r="AU85" s="36">
        <v>50</v>
      </c>
      <c r="AV85" s="36">
        <v>50</v>
      </c>
      <c r="AW85" s="36">
        <v>5700</v>
      </c>
      <c r="AX85" s="36">
        <v>5500</v>
      </c>
      <c r="AY85" s="36">
        <v>0</v>
      </c>
      <c r="AZ85" s="36">
        <v>120</v>
      </c>
      <c r="BA85" s="36">
        <v>0</v>
      </c>
      <c r="BB85" s="36">
        <v>0</v>
      </c>
      <c r="BC85" s="36">
        <v>80</v>
      </c>
      <c r="BD85" s="36">
        <v>0</v>
      </c>
      <c r="BE85" s="36">
        <v>5000</v>
      </c>
      <c r="BF85" s="36">
        <v>7</v>
      </c>
      <c r="BG85" s="36">
        <v>60</v>
      </c>
      <c r="BH85" s="36">
        <v>73246</v>
      </c>
      <c r="BI85" s="36">
        <v>10513</v>
      </c>
      <c r="BJ85" s="36">
        <v>17900</v>
      </c>
      <c r="BK85" s="36">
        <v>600</v>
      </c>
      <c r="BL85" s="36">
        <v>35</v>
      </c>
      <c r="BM85" s="36">
        <v>20</v>
      </c>
      <c r="BN85" s="36">
        <v>10</v>
      </c>
      <c r="BO85" s="36">
        <v>5</v>
      </c>
      <c r="BP85" s="36">
        <v>0</v>
      </c>
      <c r="BQ85" s="36">
        <v>0</v>
      </c>
      <c r="BR85" s="36">
        <v>10000</v>
      </c>
      <c r="BS85" s="36" t="s">
        <v>301</v>
      </c>
      <c r="BT85" s="36" t="s">
        <v>301</v>
      </c>
      <c r="BU85" s="36" t="s">
        <v>301</v>
      </c>
    </row>
    <row r="86" spans="1:73" s="24" customFormat="1" ht="12.75" customHeight="1" x14ac:dyDescent="0.2">
      <c r="A86" s="51" t="s">
        <v>354</v>
      </c>
      <c r="B86" s="52" t="s">
        <v>227</v>
      </c>
      <c r="C86" s="53"/>
      <c r="D86" s="79">
        <v>4455</v>
      </c>
      <c r="E86" s="79">
        <v>37112</v>
      </c>
      <c r="F86" s="79">
        <v>28</v>
      </c>
      <c r="G86" s="79">
        <v>2</v>
      </c>
      <c r="H86" s="79">
        <v>22</v>
      </c>
      <c r="I86" s="79">
        <v>4</v>
      </c>
      <c r="J86" s="80">
        <v>16.899999999999999</v>
      </c>
      <c r="K86" s="81">
        <v>16</v>
      </c>
      <c r="L86" s="81">
        <v>0.9</v>
      </c>
      <c r="M86" s="81">
        <v>0</v>
      </c>
      <c r="N86" s="82">
        <v>6</v>
      </c>
      <c r="O86" s="82">
        <v>1600</v>
      </c>
      <c r="P86" s="82">
        <v>320</v>
      </c>
      <c r="Q86" s="82">
        <v>46</v>
      </c>
      <c r="R86" s="82">
        <v>14</v>
      </c>
      <c r="S86" s="82">
        <v>0</v>
      </c>
      <c r="T86" s="81">
        <v>246</v>
      </c>
      <c r="U86" s="81">
        <v>40</v>
      </c>
      <c r="V86" s="82">
        <v>80528</v>
      </c>
      <c r="W86" s="82">
        <v>14100</v>
      </c>
      <c r="X86" s="82">
        <v>26593</v>
      </c>
      <c r="Y86" s="82">
        <v>123057</v>
      </c>
      <c r="Z86" s="82">
        <v>1874900</v>
      </c>
      <c r="AA86" s="82">
        <v>1490000</v>
      </c>
      <c r="AB86" s="82">
        <v>384900</v>
      </c>
      <c r="AC86" s="82">
        <v>133000</v>
      </c>
      <c r="AD86" s="82">
        <v>0</v>
      </c>
      <c r="AE86" s="82">
        <v>40000</v>
      </c>
      <c r="AF86" s="82">
        <v>211900</v>
      </c>
      <c r="AG86" s="82">
        <v>40000</v>
      </c>
      <c r="AH86" s="82">
        <v>2119000</v>
      </c>
      <c r="AI86" s="82">
        <v>0</v>
      </c>
      <c r="AJ86" s="82">
        <v>0</v>
      </c>
      <c r="AK86" s="82">
        <v>32000</v>
      </c>
      <c r="AL86" s="82">
        <v>249281</v>
      </c>
      <c r="AM86" s="82">
        <v>205215</v>
      </c>
      <c r="AN86" s="82">
        <v>0</v>
      </c>
      <c r="AO86" s="82">
        <v>3</v>
      </c>
      <c r="AP86" s="82">
        <v>0</v>
      </c>
      <c r="AQ86" s="82">
        <v>0</v>
      </c>
      <c r="AR86" s="82">
        <v>44063</v>
      </c>
      <c r="AS86" s="82">
        <v>0</v>
      </c>
      <c r="AT86" s="82">
        <v>28</v>
      </c>
      <c r="AU86" s="82">
        <v>7</v>
      </c>
      <c r="AV86" s="82">
        <v>4</v>
      </c>
      <c r="AW86" s="82">
        <v>8070</v>
      </c>
      <c r="AX86" s="82">
        <v>4007</v>
      </c>
      <c r="AY86" s="82">
        <v>0</v>
      </c>
      <c r="AZ86" s="82">
        <v>0</v>
      </c>
      <c r="BA86" s="82">
        <v>0</v>
      </c>
      <c r="BB86" s="82">
        <v>0</v>
      </c>
      <c r="BC86" s="82">
        <v>4063</v>
      </c>
      <c r="BD86" s="82">
        <v>0</v>
      </c>
      <c r="BE86" s="82">
        <v>0</v>
      </c>
      <c r="BF86" s="82">
        <v>2</v>
      </c>
      <c r="BG86" s="82">
        <v>60</v>
      </c>
      <c r="BH86" s="82">
        <v>78795</v>
      </c>
      <c r="BI86" s="82">
        <v>140</v>
      </c>
      <c r="BJ86" s="82">
        <v>20</v>
      </c>
      <c r="BK86" s="82">
        <v>40</v>
      </c>
      <c r="BL86" s="82">
        <v>268</v>
      </c>
      <c r="BM86" s="82">
        <v>15</v>
      </c>
      <c r="BN86" s="82">
        <v>249</v>
      </c>
      <c r="BO86" s="82">
        <v>0</v>
      </c>
      <c r="BP86" s="82">
        <v>4</v>
      </c>
      <c r="BQ86" s="82">
        <v>100</v>
      </c>
      <c r="BR86" s="82">
        <v>3000</v>
      </c>
      <c r="BS86" s="82">
        <v>81000</v>
      </c>
      <c r="BT86" s="82">
        <v>4000</v>
      </c>
      <c r="BU86" s="82">
        <v>1200</v>
      </c>
    </row>
    <row r="87" spans="1:73" s="24" customFormat="1" ht="12.75" customHeight="1" x14ac:dyDescent="0.2">
      <c r="A87" s="51" t="s">
        <v>355</v>
      </c>
      <c r="B87" s="503" t="s">
        <v>253</v>
      </c>
      <c r="C87" s="504"/>
      <c r="D87" s="79">
        <v>1341</v>
      </c>
      <c r="E87" s="79">
        <v>20000</v>
      </c>
      <c r="F87" s="79">
        <v>3</v>
      </c>
      <c r="G87" s="79" t="s">
        <v>301</v>
      </c>
      <c r="H87" s="79" t="s">
        <v>301</v>
      </c>
      <c r="I87" s="79" t="s">
        <v>301</v>
      </c>
      <c r="J87" s="80">
        <v>3</v>
      </c>
      <c r="K87" s="81" t="s">
        <v>301</v>
      </c>
      <c r="L87" s="81" t="s">
        <v>301</v>
      </c>
      <c r="M87" s="81" t="s">
        <v>301</v>
      </c>
      <c r="N87" s="82">
        <v>1</v>
      </c>
      <c r="O87" s="82">
        <v>222</v>
      </c>
      <c r="P87" s="82">
        <v>198</v>
      </c>
      <c r="Q87" s="82">
        <v>20</v>
      </c>
      <c r="R87" s="82">
        <v>6</v>
      </c>
      <c r="S87" s="82">
        <v>0</v>
      </c>
      <c r="T87" s="81">
        <v>240</v>
      </c>
      <c r="U87" s="81">
        <v>26</v>
      </c>
      <c r="V87" s="82">
        <v>16000</v>
      </c>
      <c r="W87" s="82">
        <v>0</v>
      </c>
      <c r="X87" s="82">
        <v>0</v>
      </c>
      <c r="Y87" s="82">
        <v>0</v>
      </c>
      <c r="Z87" s="82">
        <v>38000</v>
      </c>
      <c r="AA87" s="82">
        <v>8000</v>
      </c>
      <c r="AB87" s="82">
        <v>30000</v>
      </c>
      <c r="AC87" s="82">
        <v>0</v>
      </c>
      <c r="AD87" s="82">
        <v>0</v>
      </c>
      <c r="AE87" s="82">
        <v>0</v>
      </c>
      <c r="AF87" s="82">
        <v>30000</v>
      </c>
      <c r="AG87" s="82">
        <v>0</v>
      </c>
      <c r="AH87" s="82">
        <v>0</v>
      </c>
      <c r="AI87" s="82">
        <v>0</v>
      </c>
      <c r="AJ87" s="82">
        <v>0</v>
      </c>
      <c r="AK87" s="82">
        <v>0</v>
      </c>
      <c r="AL87" s="82">
        <v>16000</v>
      </c>
      <c r="AM87" s="82">
        <v>16000</v>
      </c>
      <c r="AN87" s="82">
        <v>0</v>
      </c>
      <c r="AO87" s="82">
        <v>0</v>
      </c>
      <c r="AP87" s="82">
        <v>0</v>
      </c>
      <c r="AQ87" s="82">
        <v>0</v>
      </c>
      <c r="AR87" s="82">
        <v>0</v>
      </c>
      <c r="AS87" s="82">
        <v>0</v>
      </c>
      <c r="AT87" s="82">
        <v>0</v>
      </c>
      <c r="AU87" s="82">
        <v>0</v>
      </c>
      <c r="AV87" s="82">
        <v>0</v>
      </c>
      <c r="AW87" s="82">
        <v>1000</v>
      </c>
      <c r="AX87" s="82">
        <v>1000</v>
      </c>
      <c r="AY87" s="82">
        <v>0</v>
      </c>
      <c r="AZ87" s="82">
        <v>0</v>
      </c>
      <c r="BA87" s="82">
        <v>0</v>
      </c>
      <c r="BB87" s="82">
        <v>0</v>
      </c>
      <c r="BC87" s="82">
        <v>0</v>
      </c>
      <c r="BD87" s="82">
        <v>0</v>
      </c>
      <c r="BE87" s="82">
        <v>0</v>
      </c>
      <c r="BF87" s="82">
        <v>0</v>
      </c>
      <c r="BG87" s="82">
        <v>120</v>
      </c>
      <c r="BH87" s="82">
        <v>9900</v>
      </c>
      <c r="BI87" s="82">
        <v>0</v>
      </c>
      <c r="BJ87" s="82">
        <v>0</v>
      </c>
      <c r="BK87" s="82">
        <v>0</v>
      </c>
      <c r="BL87" s="82">
        <v>0</v>
      </c>
      <c r="BM87" s="82">
        <v>0</v>
      </c>
      <c r="BN87" s="82">
        <v>0</v>
      </c>
      <c r="BO87" s="82">
        <v>0</v>
      </c>
      <c r="BP87" s="82">
        <v>0</v>
      </c>
      <c r="BQ87" s="82">
        <v>0</v>
      </c>
      <c r="BR87" s="82">
        <v>600</v>
      </c>
      <c r="BS87" s="82">
        <v>0</v>
      </c>
      <c r="BT87" s="82">
        <v>0</v>
      </c>
      <c r="BU87" s="82">
        <v>0</v>
      </c>
    </row>
    <row r="88" spans="1:73" s="24" customFormat="1" ht="12.75" customHeight="1" x14ac:dyDescent="0.2">
      <c r="A88" s="14"/>
      <c r="B88" s="62" t="s">
        <v>159</v>
      </c>
      <c r="C88" s="59"/>
      <c r="D88" s="63">
        <f t="shared" ref="D88:AI88" si="36">SUM(D85:D87)</f>
        <v>17396</v>
      </c>
      <c r="E88" s="63">
        <f t="shared" si="36"/>
        <v>57112</v>
      </c>
      <c r="F88" s="63">
        <f t="shared" si="36"/>
        <v>56</v>
      </c>
      <c r="G88" s="63">
        <f t="shared" si="36"/>
        <v>6</v>
      </c>
      <c r="H88" s="63">
        <f t="shared" si="36"/>
        <v>41</v>
      </c>
      <c r="I88" s="63">
        <f t="shared" si="36"/>
        <v>6</v>
      </c>
      <c r="J88" s="64">
        <f t="shared" si="36"/>
        <v>40.099999999999994</v>
      </c>
      <c r="K88" s="64">
        <f t="shared" si="36"/>
        <v>36.15</v>
      </c>
      <c r="L88" s="64">
        <f t="shared" si="36"/>
        <v>0.9</v>
      </c>
      <c r="M88" s="64">
        <f t="shared" si="36"/>
        <v>0</v>
      </c>
      <c r="N88" s="63">
        <f t="shared" si="36"/>
        <v>15</v>
      </c>
      <c r="O88" s="63">
        <f t="shared" si="36"/>
        <v>5313</v>
      </c>
      <c r="P88" s="63">
        <f t="shared" si="36"/>
        <v>3624</v>
      </c>
      <c r="Q88" s="63">
        <f t="shared" si="36"/>
        <v>491</v>
      </c>
      <c r="R88" s="63">
        <f t="shared" si="36"/>
        <v>79</v>
      </c>
      <c r="S88" s="63">
        <f t="shared" si="36"/>
        <v>1</v>
      </c>
      <c r="T88" s="64">
        <f t="shared" si="36"/>
        <v>732</v>
      </c>
      <c r="U88" s="64">
        <f t="shared" si="36"/>
        <v>122</v>
      </c>
      <c r="V88" s="63">
        <f t="shared" si="36"/>
        <v>193528</v>
      </c>
      <c r="W88" s="63">
        <f t="shared" si="36"/>
        <v>28500</v>
      </c>
      <c r="X88" s="63">
        <f t="shared" si="36"/>
        <v>41593</v>
      </c>
      <c r="Y88" s="63">
        <f t="shared" si="36"/>
        <v>143407</v>
      </c>
      <c r="Z88" s="63">
        <f t="shared" si="36"/>
        <v>5471900</v>
      </c>
      <c r="AA88" s="63">
        <f t="shared" si="36"/>
        <v>3617000</v>
      </c>
      <c r="AB88" s="63">
        <f t="shared" si="36"/>
        <v>1854900</v>
      </c>
      <c r="AC88" s="63">
        <f t="shared" si="36"/>
        <v>164000</v>
      </c>
      <c r="AD88" s="63">
        <f t="shared" si="36"/>
        <v>267000</v>
      </c>
      <c r="AE88" s="63">
        <f t="shared" si="36"/>
        <v>66000</v>
      </c>
      <c r="AF88" s="63">
        <f t="shared" si="36"/>
        <v>1357900</v>
      </c>
      <c r="AG88" s="63">
        <f t="shared" si="36"/>
        <v>40000</v>
      </c>
      <c r="AH88" s="63">
        <f t="shared" si="36"/>
        <v>5678000</v>
      </c>
      <c r="AI88" s="63">
        <f t="shared" si="36"/>
        <v>0</v>
      </c>
      <c r="AJ88" s="63">
        <f t="shared" ref="AJ88:BO88" si="37">SUM(AJ85:AJ87)</f>
        <v>0</v>
      </c>
      <c r="AK88" s="63">
        <f t="shared" si="37"/>
        <v>32000</v>
      </c>
      <c r="AL88" s="63">
        <f t="shared" si="37"/>
        <v>401451</v>
      </c>
      <c r="AM88" s="63">
        <f t="shared" si="37"/>
        <v>348715</v>
      </c>
      <c r="AN88" s="63">
        <f t="shared" si="37"/>
        <v>0</v>
      </c>
      <c r="AO88" s="63">
        <f t="shared" si="37"/>
        <v>953</v>
      </c>
      <c r="AP88" s="63">
        <f t="shared" si="37"/>
        <v>500</v>
      </c>
      <c r="AQ88" s="63">
        <f t="shared" si="37"/>
        <v>1000</v>
      </c>
      <c r="AR88" s="63">
        <f t="shared" si="37"/>
        <v>45283</v>
      </c>
      <c r="AS88" s="63">
        <f t="shared" si="37"/>
        <v>5000</v>
      </c>
      <c r="AT88" s="63">
        <f t="shared" si="37"/>
        <v>8028</v>
      </c>
      <c r="AU88" s="63">
        <f t="shared" si="37"/>
        <v>57</v>
      </c>
      <c r="AV88" s="63">
        <f t="shared" si="37"/>
        <v>54</v>
      </c>
      <c r="AW88" s="63">
        <f t="shared" si="37"/>
        <v>14770</v>
      </c>
      <c r="AX88" s="63">
        <f t="shared" si="37"/>
        <v>10507</v>
      </c>
      <c r="AY88" s="63">
        <f t="shared" si="37"/>
        <v>0</v>
      </c>
      <c r="AZ88" s="63">
        <f t="shared" si="37"/>
        <v>120</v>
      </c>
      <c r="BA88" s="63">
        <f t="shared" si="37"/>
        <v>0</v>
      </c>
      <c r="BB88" s="63">
        <f t="shared" si="37"/>
        <v>0</v>
      </c>
      <c r="BC88" s="63">
        <f t="shared" si="37"/>
        <v>4143</v>
      </c>
      <c r="BD88" s="63">
        <f t="shared" si="37"/>
        <v>0</v>
      </c>
      <c r="BE88" s="63">
        <f t="shared" si="37"/>
        <v>5000</v>
      </c>
      <c r="BF88" s="63">
        <f t="shared" si="37"/>
        <v>9</v>
      </c>
      <c r="BG88" s="63">
        <f t="shared" si="37"/>
        <v>240</v>
      </c>
      <c r="BH88" s="63">
        <f t="shared" si="37"/>
        <v>161941</v>
      </c>
      <c r="BI88" s="63">
        <f t="shared" si="37"/>
        <v>10653</v>
      </c>
      <c r="BJ88" s="63">
        <f t="shared" si="37"/>
        <v>17920</v>
      </c>
      <c r="BK88" s="63">
        <f t="shared" si="37"/>
        <v>640</v>
      </c>
      <c r="BL88" s="63">
        <f t="shared" si="37"/>
        <v>303</v>
      </c>
      <c r="BM88" s="63">
        <f t="shared" si="37"/>
        <v>35</v>
      </c>
      <c r="BN88" s="63">
        <f t="shared" si="37"/>
        <v>259</v>
      </c>
      <c r="BO88" s="63">
        <f t="shared" si="37"/>
        <v>5</v>
      </c>
      <c r="BP88" s="63">
        <f t="shared" ref="BP88:BU88" si="38">SUM(BP85:BP87)</f>
        <v>4</v>
      </c>
      <c r="BQ88" s="63">
        <f t="shared" si="38"/>
        <v>100</v>
      </c>
      <c r="BR88" s="63">
        <f t="shared" si="38"/>
        <v>13600</v>
      </c>
      <c r="BS88" s="63">
        <f t="shared" si="38"/>
        <v>81000</v>
      </c>
      <c r="BT88" s="63">
        <f t="shared" si="38"/>
        <v>4000</v>
      </c>
      <c r="BU88" s="63">
        <f t="shared" si="38"/>
        <v>1200</v>
      </c>
    </row>
    <row r="89" spans="1:73" s="24" customFormat="1" ht="12.75" customHeight="1" x14ac:dyDescent="0.2">
      <c r="A89" s="60"/>
      <c r="B89" s="25" t="s">
        <v>150</v>
      </c>
      <c r="C89" s="65">
        <v>4</v>
      </c>
      <c r="D89" s="65">
        <v>4</v>
      </c>
      <c r="E89" s="65">
        <v>4</v>
      </c>
      <c r="F89" s="65">
        <v>4</v>
      </c>
      <c r="G89" s="65">
        <v>4</v>
      </c>
      <c r="H89" s="65">
        <v>4</v>
      </c>
      <c r="I89" s="65">
        <v>4</v>
      </c>
      <c r="J89" s="65">
        <v>4</v>
      </c>
      <c r="K89" s="65">
        <v>4</v>
      </c>
      <c r="L89" s="65">
        <v>4</v>
      </c>
      <c r="M89" s="65">
        <v>4</v>
      </c>
      <c r="N89" s="65">
        <v>4</v>
      </c>
      <c r="O89" s="65">
        <v>4</v>
      </c>
      <c r="P89" s="65">
        <v>4</v>
      </c>
      <c r="Q89" s="65">
        <v>4</v>
      </c>
      <c r="R89" s="65">
        <v>4</v>
      </c>
      <c r="S89" s="65">
        <v>4</v>
      </c>
      <c r="T89" s="65">
        <v>4</v>
      </c>
      <c r="U89" s="65">
        <v>4</v>
      </c>
      <c r="V89" s="65">
        <v>4</v>
      </c>
      <c r="W89" s="65">
        <v>4</v>
      </c>
      <c r="X89" s="65">
        <v>4</v>
      </c>
      <c r="Y89" s="65">
        <v>4</v>
      </c>
      <c r="Z89" s="65">
        <v>4</v>
      </c>
      <c r="AA89" s="65">
        <v>4</v>
      </c>
      <c r="AB89" s="65">
        <v>4</v>
      </c>
      <c r="AC89" s="65">
        <v>4</v>
      </c>
      <c r="AD89" s="65">
        <v>4</v>
      </c>
      <c r="AE89" s="65">
        <v>4</v>
      </c>
      <c r="AF89" s="65">
        <v>4</v>
      </c>
      <c r="AG89" s="65">
        <v>4</v>
      </c>
      <c r="AH89" s="65">
        <v>4</v>
      </c>
      <c r="AI89" s="65">
        <v>4</v>
      </c>
      <c r="AJ89" s="65">
        <v>4</v>
      </c>
      <c r="AK89" s="65">
        <v>4</v>
      </c>
      <c r="AL89" s="65">
        <v>4</v>
      </c>
      <c r="AM89" s="65">
        <v>4</v>
      </c>
      <c r="AN89" s="65">
        <v>4</v>
      </c>
      <c r="AO89" s="65">
        <v>4</v>
      </c>
      <c r="AP89" s="65">
        <v>4</v>
      </c>
      <c r="AQ89" s="65">
        <v>4</v>
      </c>
      <c r="AR89" s="65">
        <v>4</v>
      </c>
      <c r="AS89" s="65">
        <v>4</v>
      </c>
      <c r="AT89" s="65">
        <v>4</v>
      </c>
      <c r="AU89" s="65">
        <v>4</v>
      </c>
      <c r="AV89" s="65">
        <v>4</v>
      </c>
      <c r="AW89" s="65">
        <v>4</v>
      </c>
      <c r="AX89" s="65">
        <v>4</v>
      </c>
      <c r="AY89" s="65">
        <v>4</v>
      </c>
      <c r="AZ89" s="65">
        <v>4</v>
      </c>
      <c r="BA89" s="65">
        <v>4</v>
      </c>
      <c r="BB89" s="65">
        <v>4</v>
      </c>
      <c r="BC89" s="65">
        <v>4</v>
      </c>
      <c r="BD89" s="65">
        <v>4</v>
      </c>
      <c r="BE89" s="65">
        <v>4</v>
      </c>
      <c r="BF89" s="65">
        <v>4</v>
      </c>
      <c r="BG89" s="65">
        <v>4</v>
      </c>
      <c r="BH89" s="65">
        <v>4</v>
      </c>
      <c r="BI89" s="65">
        <v>4</v>
      </c>
      <c r="BJ89" s="65">
        <v>4</v>
      </c>
      <c r="BK89" s="65">
        <v>4</v>
      </c>
      <c r="BL89" s="65">
        <v>4</v>
      </c>
      <c r="BM89" s="65">
        <v>4</v>
      </c>
      <c r="BN89" s="65">
        <v>4</v>
      </c>
      <c r="BO89" s="65">
        <v>4</v>
      </c>
      <c r="BP89" s="65">
        <v>4</v>
      </c>
      <c r="BQ89" s="65">
        <v>4</v>
      </c>
      <c r="BR89" s="65">
        <v>4</v>
      </c>
      <c r="BS89" s="65">
        <v>4</v>
      </c>
      <c r="BT89" s="65">
        <v>4</v>
      </c>
      <c r="BU89" s="65">
        <v>4</v>
      </c>
    </row>
    <row r="90" spans="1:73" s="24" customFormat="1" ht="12.75" customHeight="1" x14ac:dyDescent="0.2">
      <c r="A90" s="60"/>
      <c r="B90" s="25" t="s">
        <v>151</v>
      </c>
      <c r="C90" s="65">
        <v>3</v>
      </c>
      <c r="D90" s="65">
        <f t="shared" ref="D90:AI90" si="39">COUNT(D85:D87)</f>
        <v>3</v>
      </c>
      <c r="E90" s="65">
        <f t="shared" si="39"/>
        <v>2</v>
      </c>
      <c r="F90" s="65">
        <f t="shared" si="39"/>
        <v>3</v>
      </c>
      <c r="G90" s="65">
        <f t="shared" si="39"/>
        <v>2</v>
      </c>
      <c r="H90" s="65">
        <f t="shared" si="39"/>
        <v>2</v>
      </c>
      <c r="I90" s="65">
        <f t="shared" si="39"/>
        <v>2</v>
      </c>
      <c r="J90" s="65">
        <f t="shared" si="39"/>
        <v>3</v>
      </c>
      <c r="K90" s="65">
        <f t="shared" si="39"/>
        <v>2</v>
      </c>
      <c r="L90" s="65">
        <f t="shared" si="39"/>
        <v>2</v>
      </c>
      <c r="M90" s="65">
        <f t="shared" si="39"/>
        <v>2</v>
      </c>
      <c r="N90" s="65">
        <f t="shared" si="39"/>
        <v>3</v>
      </c>
      <c r="O90" s="65">
        <f t="shared" si="39"/>
        <v>3</v>
      </c>
      <c r="P90" s="65">
        <f t="shared" si="39"/>
        <v>3</v>
      </c>
      <c r="Q90" s="65">
        <f t="shared" si="39"/>
        <v>3</v>
      </c>
      <c r="R90" s="65">
        <f t="shared" si="39"/>
        <v>3</v>
      </c>
      <c r="S90" s="65">
        <f t="shared" si="39"/>
        <v>3</v>
      </c>
      <c r="T90" s="65">
        <f t="shared" si="39"/>
        <v>3</v>
      </c>
      <c r="U90" s="65">
        <f t="shared" si="39"/>
        <v>3</v>
      </c>
      <c r="V90" s="65">
        <f t="shared" si="39"/>
        <v>3</v>
      </c>
      <c r="W90" s="65">
        <f t="shared" si="39"/>
        <v>3</v>
      </c>
      <c r="X90" s="65">
        <f t="shared" si="39"/>
        <v>3</v>
      </c>
      <c r="Y90" s="65">
        <f t="shared" si="39"/>
        <v>3</v>
      </c>
      <c r="Z90" s="65">
        <f t="shared" si="39"/>
        <v>3</v>
      </c>
      <c r="AA90" s="65">
        <f t="shared" si="39"/>
        <v>3</v>
      </c>
      <c r="AB90" s="65">
        <f t="shared" si="39"/>
        <v>3</v>
      </c>
      <c r="AC90" s="65">
        <f t="shared" si="39"/>
        <v>3</v>
      </c>
      <c r="AD90" s="65">
        <f t="shared" si="39"/>
        <v>3</v>
      </c>
      <c r="AE90" s="65">
        <f t="shared" si="39"/>
        <v>3</v>
      </c>
      <c r="AF90" s="65">
        <f t="shared" si="39"/>
        <v>3</v>
      </c>
      <c r="AG90" s="65">
        <f t="shared" si="39"/>
        <v>2</v>
      </c>
      <c r="AH90" s="65">
        <f t="shared" si="39"/>
        <v>3</v>
      </c>
      <c r="AI90" s="65">
        <f t="shared" si="39"/>
        <v>3</v>
      </c>
      <c r="AJ90" s="65">
        <f t="shared" ref="AJ90:BO90" si="40">COUNT(AJ85:AJ87)</f>
        <v>3</v>
      </c>
      <c r="AK90" s="65">
        <f t="shared" si="40"/>
        <v>3</v>
      </c>
      <c r="AL90" s="65">
        <f t="shared" si="40"/>
        <v>3</v>
      </c>
      <c r="AM90" s="65">
        <f t="shared" si="40"/>
        <v>3</v>
      </c>
      <c r="AN90" s="65">
        <f t="shared" si="40"/>
        <v>3</v>
      </c>
      <c r="AO90" s="65">
        <f t="shared" si="40"/>
        <v>3</v>
      </c>
      <c r="AP90" s="65">
        <f t="shared" si="40"/>
        <v>3</v>
      </c>
      <c r="AQ90" s="65">
        <f t="shared" si="40"/>
        <v>3</v>
      </c>
      <c r="AR90" s="65">
        <f t="shared" si="40"/>
        <v>3</v>
      </c>
      <c r="AS90" s="65">
        <f t="shared" si="40"/>
        <v>3</v>
      </c>
      <c r="AT90" s="65">
        <f t="shared" si="40"/>
        <v>3</v>
      </c>
      <c r="AU90" s="65">
        <f t="shared" si="40"/>
        <v>3</v>
      </c>
      <c r="AV90" s="65">
        <f t="shared" si="40"/>
        <v>3</v>
      </c>
      <c r="AW90" s="65">
        <f t="shared" si="40"/>
        <v>3</v>
      </c>
      <c r="AX90" s="65">
        <f t="shared" si="40"/>
        <v>3</v>
      </c>
      <c r="AY90" s="65">
        <f t="shared" si="40"/>
        <v>3</v>
      </c>
      <c r="AZ90" s="65">
        <f t="shared" si="40"/>
        <v>3</v>
      </c>
      <c r="BA90" s="65">
        <f t="shared" si="40"/>
        <v>3</v>
      </c>
      <c r="BB90" s="65">
        <f t="shared" si="40"/>
        <v>3</v>
      </c>
      <c r="BC90" s="65">
        <f t="shared" si="40"/>
        <v>3</v>
      </c>
      <c r="BD90" s="65">
        <f t="shared" si="40"/>
        <v>3</v>
      </c>
      <c r="BE90" s="65">
        <f t="shared" si="40"/>
        <v>3</v>
      </c>
      <c r="BF90" s="65">
        <f t="shared" si="40"/>
        <v>3</v>
      </c>
      <c r="BG90" s="65">
        <f t="shared" si="40"/>
        <v>3</v>
      </c>
      <c r="BH90" s="65">
        <f t="shared" si="40"/>
        <v>3</v>
      </c>
      <c r="BI90" s="65">
        <f t="shared" si="40"/>
        <v>3</v>
      </c>
      <c r="BJ90" s="65">
        <f t="shared" si="40"/>
        <v>3</v>
      </c>
      <c r="BK90" s="65">
        <f t="shared" si="40"/>
        <v>3</v>
      </c>
      <c r="BL90" s="65">
        <f t="shared" si="40"/>
        <v>3</v>
      </c>
      <c r="BM90" s="65">
        <f t="shared" si="40"/>
        <v>3</v>
      </c>
      <c r="BN90" s="65">
        <f t="shared" si="40"/>
        <v>3</v>
      </c>
      <c r="BO90" s="65">
        <f t="shared" si="40"/>
        <v>3</v>
      </c>
      <c r="BP90" s="65">
        <f t="shared" ref="BP90:BU90" si="41">COUNT(BP85:BP87)</f>
        <v>3</v>
      </c>
      <c r="BQ90" s="65">
        <f t="shared" si="41"/>
        <v>3</v>
      </c>
      <c r="BR90" s="65">
        <f t="shared" si="41"/>
        <v>3</v>
      </c>
      <c r="BS90" s="65">
        <f t="shared" si="41"/>
        <v>2</v>
      </c>
      <c r="BT90" s="65">
        <f t="shared" si="41"/>
        <v>2</v>
      </c>
      <c r="BU90" s="65">
        <f t="shared" si="41"/>
        <v>2</v>
      </c>
    </row>
    <row r="91" spans="1:73" s="24" customFormat="1" ht="12.75" customHeight="1" x14ac:dyDescent="0.2">
      <c r="A91" s="61"/>
      <c r="B91" s="28" t="s">
        <v>149</v>
      </c>
      <c r="C91" s="86">
        <f>C90/C89</f>
        <v>0.75</v>
      </c>
      <c r="D91" s="86">
        <f t="shared" ref="D91:BO91" si="42">D90/D89</f>
        <v>0.75</v>
      </c>
      <c r="E91" s="86">
        <f t="shared" si="42"/>
        <v>0.5</v>
      </c>
      <c r="F91" s="86">
        <f t="shared" si="42"/>
        <v>0.75</v>
      </c>
      <c r="G91" s="86">
        <f t="shared" si="42"/>
        <v>0.5</v>
      </c>
      <c r="H91" s="86">
        <f t="shared" si="42"/>
        <v>0.5</v>
      </c>
      <c r="I91" s="86">
        <f t="shared" si="42"/>
        <v>0.5</v>
      </c>
      <c r="J91" s="86">
        <f t="shared" si="42"/>
        <v>0.75</v>
      </c>
      <c r="K91" s="86">
        <f t="shared" si="42"/>
        <v>0.5</v>
      </c>
      <c r="L91" s="86">
        <f t="shared" si="42"/>
        <v>0.5</v>
      </c>
      <c r="M91" s="86">
        <f t="shared" si="42"/>
        <v>0.5</v>
      </c>
      <c r="N91" s="86">
        <f t="shared" si="42"/>
        <v>0.75</v>
      </c>
      <c r="O91" s="86">
        <f t="shared" si="42"/>
        <v>0.75</v>
      </c>
      <c r="P91" s="86">
        <f t="shared" si="42"/>
        <v>0.75</v>
      </c>
      <c r="Q91" s="86">
        <f t="shared" si="42"/>
        <v>0.75</v>
      </c>
      <c r="R91" s="86">
        <f t="shared" si="42"/>
        <v>0.75</v>
      </c>
      <c r="S91" s="86">
        <f t="shared" si="42"/>
        <v>0.75</v>
      </c>
      <c r="T91" s="86">
        <f t="shared" si="42"/>
        <v>0.75</v>
      </c>
      <c r="U91" s="86">
        <f t="shared" si="42"/>
        <v>0.75</v>
      </c>
      <c r="V91" s="86">
        <f t="shared" si="42"/>
        <v>0.75</v>
      </c>
      <c r="W91" s="86">
        <f t="shared" si="42"/>
        <v>0.75</v>
      </c>
      <c r="X91" s="86">
        <f t="shared" si="42"/>
        <v>0.75</v>
      </c>
      <c r="Y91" s="86">
        <f t="shared" si="42"/>
        <v>0.75</v>
      </c>
      <c r="Z91" s="86">
        <f t="shared" si="42"/>
        <v>0.75</v>
      </c>
      <c r="AA91" s="86">
        <f t="shared" si="42"/>
        <v>0.75</v>
      </c>
      <c r="AB91" s="86">
        <f t="shared" si="42"/>
        <v>0.75</v>
      </c>
      <c r="AC91" s="86">
        <f t="shared" si="42"/>
        <v>0.75</v>
      </c>
      <c r="AD91" s="86">
        <f t="shared" si="42"/>
        <v>0.75</v>
      </c>
      <c r="AE91" s="86">
        <f t="shared" si="42"/>
        <v>0.75</v>
      </c>
      <c r="AF91" s="86">
        <f t="shared" si="42"/>
        <v>0.75</v>
      </c>
      <c r="AG91" s="86">
        <f t="shared" si="42"/>
        <v>0.5</v>
      </c>
      <c r="AH91" s="86">
        <f t="shared" si="42"/>
        <v>0.75</v>
      </c>
      <c r="AI91" s="86">
        <f t="shared" si="42"/>
        <v>0.75</v>
      </c>
      <c r="AJ91" s="86">
        <f t="shared" si="42"/>
        <v>0.75</v>
      </c>
      <c r="AK91" s="86">
        <f t="shared" si="42"/>
        <v>0.75</v>
      </c>
      <c r="AL91" s="86">
        <f t="shared" si="42"/>
        <v>0.75</v>
      </c>
      <c r="AM91" s="86">
        <f t="shared" si="42"/>
        <v>0.75</v>
      </c>
      <c r="AN91" s="86">
        <f t="shared" si="42"/>
        <v>0.75</v>
      </c>
      <c r="AO91" s="86">
        <f t="shared" si="42"/>
        <v>0.75</v>
      </c>
      <c r="AP91" s="86">
        <f t="shared" si="42"/>
        <v>0.75</v>
      </c>
      <c r="AQ91" s="86">
        <f t="shared" si="42"/>
        <v>0.75</v>
      </c>
      <c r="AR91" s="86">
        <f t="shared" si="42"/>
        <v>0.75</v>
      </c>
      <c r="AS91" s="86">
        <f t="shared" si="42"/>
        <v>0.75</v>
      </c>
      <c r="AT91" s="86">
        <f t="shared" si="42"/>
        <v>0.75</v>
      </c>
      <c r="AU91" s="86">
        <f t="shared" si="42"/>
        <v>0.75</v>
      </c>
      <c r="AV91" s="86">
        <f t="shared" si="42"/>
        <v>0.75</v>
      </c>
      <c r="AW91" s="86">
        <f t="shared" si="42"/>
        <v>0.75</v>
      </c>
      <c r="AX91" s="86">
        <f t="shared" si="42"/>
        <v>0.75</v>
      </c>
      <c r="AY91" s="86">
        <f t="shared" si="42"/>
        <v>0.75</v>
      </c>
      <c r="AZ91" s="86">
        <f t="shared" si="42"/>
        <v>0.75</v>
      </c>
      <c r="BA91" s="86">
        <f t="shared" si="42"/>
        <v>0.75</v>
      </c>
      <c r="BB91" s="86">
        <f t="shared" si="42"/>
        <v>0.75</v>
      </c>
      <c r="BC91" s="86">
        <f t="shared" si="42"/>
        <v>0.75</v>
      </c>
      <c r="BD91" s="86">
        <f t="shared" si="42"/>
        <v>0.75</v>
      </c>
      <c r="BE91" s="86">
        <f t="shared" si="42"/>
        <v>0.75</v>
      </c>
      <c r="BF91" s="86">
        <f t="shared" si="42"/>
        <v>0.75</v>
      </c>
      <c r="BG91" s="86">
        <f t="shared" si="42"/>
        <v>0.75</v>
      </c>
      <c r="BH91" s="86">
        <f t="shared" si="42"/>
        <v>0.75</v>
      </c>
      <c r="BI91" s="86">
        <f t="shared" si="42"/>
        <v>0.75</v>
      </c>
      <c r="BJ91" s="86">
        <f t="shared" si="42"/>
        <v>0.75</v>
      </c>
      <c r="BK91" s="86">
        <f t="shared" si="42"/>
        <v>0.75</v>
      </c>
      <c r="BL91" s="86">
        <f t="shared" si="42"/>
        <v>0.75</v>
      </c>
      <c r="BM91" s="86">
        <f t="shared" si="42"/>
        <v>0.75</v>
      </c>
      <c r="BN91" s="86">
        <f t="shared" si="42"/>
        <v>0.75</v>
      </c>
      <c r="BO91" s="86">
        <f t="shared" si="42"/>
        <v>0.75</v>
      </c>
      <c r="BP91" s="86">
        <f t="shared" ref="BP91:BU91" si="43">BP90/BP89</f>
        <v>0.75</v>
      </c>
      <c r="BQ91" s="86">
        <f t="shared" si="43"/>
        <v>0.75</v>
      </c>
      <c r="BR91" s="86">
        <f t="shared" si="43"/>
        <v>0.75</v>
      </c>
      <c r="BS91" s="86">
        <f t="shared" si="43"/>
        <v>0.5</v>
      </c>
      <c r="BT91" s="86">
        <f t="shared" si="43"/>
        <v>0.5</v>
      </c>
      <c r="BU91" s="86">
        <f t="shared" si="43"/>
        <v>0.5</v>
      </c>
    </row>
    <row r="93" spans="1:73" ht="12.75" customHeight="1" x14ac:dyDescent="0.25">
      <c r="A93" s="2"/>
      <c r="B93" s="48"/>
      <c r="C93" s="48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</row>
    <row r="94" spans="1:73" ht="12.75" customHeight="1" x14ac:dyDescent="0.25">
      <c r="A94" s="49" t="s">
        <v>143</v>
      </c>
      <c r="C94" s="48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</row>
    <row r="95" spans="1:73" ht="12.75" customHeight="1" x14ac:dyDescent="0.25">
      <c r="A95" s="49" t="s">
        <v>144</v>
      </c>
      <c r="C95" s="48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</row>
    <row r="96" spans="1:73" ht="12.75" customHeight="1" x14ac:dyDescent="0.25">
      <c r="A96" s="49" t="s">
        <v>145</v>
      </c>
      <c r="C96" s="48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</row>
    <row r="97" spans="1:73" ht="12.75" customHeight="1" x14ac:dyDescent="0.25">
      <c r="A97" s="49"/>
      <c r="C97" s="48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</row>
    <row r="98" spans="1:73" ht="12.75" customHeight="1" x14ac:dyDescent="0.25">
      <c r="A98" s="491" t="s">
        <v>384</v>
      </c>
      <c r="B98" s="491"/>
      <c r="C98" s="48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</row>
    <row r="99" spans="1:73" ht="12.75" customHeight="1" x14ac:dyDescent="0.25">
      <c r="A99" s="67" t="s">
        <v>385</v>
      </c>
      <c r="C99" s="48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</row>
    <row r="100" spans="1:73" ht="12.75" customHeight="1" x14ac:dyDescent="0.25">
      <c r="A100" s="49"/>
      <c r="C100" s="48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</row>
    <row r="101" spans="1:73" ht="12.75" customHeight="1" x14ac:dyDescent="0.25">
      <c r="A101" s="50" t="s">
        <v>146</v>
      </c>
      <c r="C101" s="50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</row>
    <row r="102" spans="1:73" ht="12.75" customHeight="1" x14ac:dyDescent="0.25">
      <c r="A102" s="50" t="s">
        <v>147</v>
      </c>
      <c r="C102" s="50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</row>
    <row r="103" spans="1:73" ht="12.75" customHeight="1" x14ac:dyDescent="0.25">
      <c r="A103" s="50" t="s">
        <v>148</v>
      </c>
      <c r="C103" s="50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</row>
    <row r="105" spans="1:73" ht="13.5" x14ac:dyDescent="0.25">
      <c r="A105" s="50" t="s">
        <v>383</v>
      </c>
    </row>
  </sheetData>
  <mergeCells count="11">
    <mergeCell ref="A98:B98"/>
    <mergeCell ref="A1:C2"/>
    <mergeCell ref="A5:A8"/>
    <mergeCell ref="B23:C23"/>
    <mergeCell ref="B10:C10"/>
    <mergeCell ref="B87:C87"/>
    <mergeCell ref="B79:C79"/>
    <mergeCell ref="B54:C54"/>
    <mergeCell ref="B51:C51"/>
    <mergeCell ref="B45:C45"/>
    <mergeCell ref="B46:C46"/>
  </mergeCells>
  <conditionalFormatting sqref="D8:BU8">
    <cfRule type="cellIs" dxfId="3" priority="1" stopIfTrue="1" operator="lessThan">
      <formula>#REF!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8"/>
  <sheetViews>
    <sheetView workbookViewId="0">
      <selection sqref="A1:C2"/>
    </sheetView>
  </sheetViews>
  <sheetFormatPr baseColWidth="10" defaultColWidth="12.85546875" defaultRowHeight="12.75" x14ac:dyDescent="0.2"/>
  <cols>
    <col min="1" max="1" width="12.85546875" style="1"/>
    <col min="2" max="2" width="46.7109375" style="1" customWidth="1"/>
    <col min="3" max="3" width="12.85546875" style="1" customWidth="1"/>
    <col min="4" max="16384" width="12.85546875" style="1"/>
  </cols>
  <sheetData>
    <row r="1" spans="1:73" x14ac:dyDescent="0.2">
      <c r="A1" s="492" t="s">
        <v>165</v>
      </c>
      <c r="B1" s="493"/>
      <c r="C1" s="494"/>
    </row>
    <row r="2" spans="1:73" ht="13.5" x14ac:dyDescent="0.25">
      <c r="A2" s="495"/>
      <c r="B2" s="496"/>
      <c r="C2" s="497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</row>
    <row r="3" spans="1:73" s="11" customFormat="1" ht="87.75" customHeight="1" x14ac:dyDescent="0.25">
      <c r="A3" s="3"/>
      <c r="B3" s="4"/>
      <c r="C3" s="4"/>
      <c r="D3" s="5" t="s">
        <v>0</v>
      </c>
      <c r="E3" s="6" t="s">
        <v>1</v>
      </c>
      <c r="F3" s="5" t="s">
        <v>2</v>
      </c>
      <c r="G3" s="7" t="s">
        <v>3</v>
      </c>
      <c r="H3" s="8" t="s">
        <v>4</v>
      </c>
      <c r="I3" s="9" t="s">
        <v>5</v>
      </c>
      <c r="J3" s="5" t="s">
        <v>6</v>
      </c>
      <c r="K3" s="7" t="s">
        <v>7</v>
      </c>
      <c r="L3" s="8" t="s">
        <v>8</v>
      </c>
      <c r="M3" s="8" t="s">
        <v>9</v>
      </c>
      <c r="N3" s="5" t="s">
        <v>10</v>
      </c>
      <c r="O3" s="5" t="s">
        <v>11</v>
      </c>
      <c r="P3" s="9" t="s">
        <v>12</v>
      </c>
      <c r="Q3" s="5" t="s">
        <v>13</v>
      </c>
      <c r="R3" s="7" t="s">
        <v>14</v>
      </c>
      <c r="S3" s="8" t="s">
        <v>15</v>
      </c>
      <c r="T3" s="5" t="s">
        <v>16</v>
      </c>
      <c r="U3" s="5" t="s">
        <v>17</v>
      </c>
      <c r="V3" s="5" t="s">
        <v>18</v>
      </c>
      <c r="W3" s="5" t="s">
        <v>19</v>
      </c>
      <c r="X3" s="5" t="s">
        <v>20</v>
      </c>
      <c r="Y3" s="6" t="s">
        <v>21</v>
      </c>
      <c r="Z3" s="5" t="s">
        <v>22</v>
      </c>
      <c r="AA3" s="7" t="s">
        <v>23</v>
      </c>
      <c r="AB3" s="8" t="s">
        <v>24</v>
      </c>
      <c r="AC3" s="8" t="s">
        <v>25</v>
      </c>
      <c r="AD3" s="8" t="s">
        <v>26</v>
      </c>
      <c r="AE3" s="8" t="s">
        <v>27</v>
      </c>
      <c r="AF3" s="8" t="s">
        <v>28</v>
      </c>
      <c r="AG3" s="8" t="s">
        <v>29</v>
      </c>
      <c r="AH3" s="5" t="s">
        <v>30</v>
      </c>
      <c r="AI3" s="5" t="s">
        <v>31</v>
      </c>
      <c r="AJ3" s="5" t="s">
        <v>32</v>
      </c>
      <c r="AK3" s="6" t="s">
        <v>33</v>
      </c>
      <c r="AL3" s="5" t="s">
        <v>34</v>
      </c>
      <c r="AM3" s="7" t="s">
        <v>35</v>
      </c>
      <c r="AN3" s="8" t="s">
        <v>36</v>
      </c>
      <c r="AO3" s="8" t="s">
        <v>37</v>
      </c>
      <c r="AP3" s="8" t="s">
        <v>38</v>
      </c>
      <c r="AQ3" s="8" t="s">
        <v>39</v>
      </c>
      <c r="AR3" s="8" t="s">
        <v>40</v>
      </c>
      <c r="AS3" s="8" t="s">
        <v>41</v>
      </c>
      <c r="AT3" s="5" t="s">
        <v>42</v>
      </c>
      <c r="AU3" s="5" t="s">
        <v>43</v>
      </c>
      <c r="AV3" s="5" t="s">
        <v>44</v>
      </c>
      <c r="AW3" s="5" t="s">
        <v>45</v>
      </c>
      <c r="AX3" s="7" t="s">
        <v>46</v>
      </c>
      <c r="AY3" s="8" t="s">
        <v>47</v>
      </c>
      <c r="AZ3" s="8" t="s">
        <v>48</v>
      </c>
      <c r="BA3" s="8" t="s">
        <v>49</v>
      </c>
      <c r="BB3" s="8" t="s">
        <v>50</v>
      </c>
      <c r="BC3" s="8" t="s">
        <v>51</v>
      </c>
      <c r="BD3" s="9" t="s">
        <v>52</v>
      </c>
      <c r="BE3" s="5" t="s">
        <v>53</v>
      </c>
      <c r="BF3" s="10" t="s">
        <v>54</v>
      </c>
      <c r="BG3" s="6" t="s">
        <v>55</v>
      </c>
      <c r="BH3" s="5" t="s">
        <v>56</v>
      </c>
      <c r="BI3" s="7" t="s">
        <v>57</v>
      </c>
      <c r="BJ3" s="8" t="s">
        <v>58</v>
      </c>
      <c r="BK3" s="6" t="s">
        <v>59</v>
      </c>
      <c r="BL3" s="5" t="s">
        <v>60</v>
      </c>
      <c r="BM3" s="7" t="s">
        <v>61</v>
      </c>
      <c r="BN3" s="8" t="s">
        <v>62</v>
      </c>
      <c r="BO3" s="8" t="s">
        <v>63</v>
      </c>
      <c r="BP3" s="8" t="s">
        <v>64</v>
      </c>
      <c r="BQ3" s="5" t="s">
        <v>65</v>
      </c>
      <c r="BR3" s="5" t="s">
        <v>66</v>
      </c>
      <c r="BS3" s="5" t="s">
        <v>67</v>
      </c>
      <c r="BT3" s="5" t="s">
        <v>68</v>
      </c>
      <c r="BU3" s="5" t="s">
        <v>69</v>
      </c>
    </row>
    <row r="4" spans="1:73" s="11" customFormat="1" ht="25.5" x14ac:dyDescent="0.25">
      <c r="A4" s="12"/>
      <c r="B4" s="13"/>
      <c r="C4" s="13"/>
      <c r="D4" s="14" t="s">
        <v>70</v>
      </c>
      <c r="E4" s="15" t="s">
        <v>71</v>
      </c>
      <c r="F4" s="66" t="s">
        <v>72</v>
      </c>
      <c r="G4" s="16" t="s">
        <v>73</v>
      </c>
      <c r="H4" s="14" t="s">
        <v>74</v>
      </c>
      <c r="I4" s="15" t="s">
        <v>75</v>
      </c>
      <c r="J4" s="66" t="s">
        <v>76</v>
      </c>
      <c r="K4" s="16" t="s">
        <v>77</v>
      </c>
      <c r="L4" s="14" t="s">
        <v>78</v>
      </c>
      <c r="M4" s="14" t="s">
        <v>79</v>
      </c>
      <c r="N4" s="14" t="s">
        <v>80</v>
      </c>
      <c r="O4" s="14" t="s">
        <v>81</v>
      </c>
      <c r="P4" s="15" t="s">
        <v>82</v>
      </c>
      <c r="Q4" s="66" t="s">
        <v>83</v>
      </c>
      <c r="R4" s="16" t="s">
        <v>84</v>
      </c>
      <c r="S4" s="14" t="s">
        <v>85</v>
      </c>
      <c r="T4" s="14" t="s">
        <v>86</v>
      </c>
      <c r="U4" s="14" t="s">
        <v>87</v>
      </c>
      <c r="V4" s="14" t="s">
        <v>88</v>
      </c>
      <c r="W4" s="14" t="s">
        <v>89</v>
      </c>
      <c r="X4" s="14" t="s">
        <v>90</v>
      </c>
      <c r="Y4" s="15" t="s">
        <v>91</v>
      </c>
      <c r="Z4" s="66" t="s">
        <v>92</v>
      </c>
      <c r="AA4" s="16" t="s">
        <v>93</v>
      </c>
      <c r="AB4" s="66" t="s">
        <v>94</v>
      </c>
      <c r="AC4" s="14" t="s">
        <v>95</v>
      </c>
      <c r="AD4" s="14" t="s">
        <v>96</v>
      </c>
      <c r="AE4" s="14" t="s">
        <v>97</v>
      </c>
      <c r="AF4" s="14" t="s">
        <v>98</v>
      </c>
      <c r="AG4" s="14" t="s">
        <v>99</v>
      </c>
      <c r="AH4" s="14" t="s">
        <v>100</v>
      </c>
      <c r="AI4" s="14" t="s">
        <v>101</v>
      </c>
      <c r="AJ4" s="14" t="s">
        <v>102</v>
      </c>
      <c r="AK4" s="15" t="s">
        <v>103</v>
      </c>
      <c r="AL4" s="66" t="s">
        <v>104</v>
      </c>
      <c r="AM4" s="16" t="s">
        <v>105</v>
      </c>
      <c r="AN4" s="14" t="s">
        <v>106</v>
      </c>
      <c r="AO4" s="14" t="s">
        <v>107</v>
      </c>
      <c r="AP4" s="14" t="s">
        <v>108</v>
      </c>
      <c r="AQ4" s="14" t="s">
        <v>109</v>
      </c>
      <c r="AR4" s="14" t="s">
        <v>110</v>
      </c>
      <c r="AS4" s="14" t="s">
        <v>111</v>
      </c>
      <c r="AT4" s="14" t="s">
        <v>112</v>
      </c>
      <c r="AU4" s="14" t="s">
        <v>113</v>
      </c>
      <c r="AV4" s="15" t="s">
        <v>114</v>
      </c>
      <c r="AW4" s="66" t="s">
        <v>115</v>
      </c>
      <c r="AX4" s="16" t="s">
        <v>116</v>
      </c>
      <c r="AY4" s="14" t="s">
        <v>117</v>
      </c>
      <c r="AZ4" s="14" t="s">
        <v>118</v>
      </c>
      <c r="BA4" s="14" t="s">
        <v>119</v>
      </c>
      <c r="BB4" s="14" t="s">
        <v>120</v>
      </c>
      <c r="BC4" s="14" t="s">
        <v>121</v>
      </c>
      <c r="BD4" s="15" t="s">
        <v>122</v>
      </c>
      <c r="BE4" s="66" t="s">
        <v>123</v>
      </c>
      <c r="BF4" s="16" t="s">
        <v>124</v>
      </c>
      <c r="BG4" s="15" t="s">
        <v>125</v>
      </c>
      <c r="BH4" s="66" t="s">
        <v>126</v>
      </c>
      <c r="BI4" s="16" t="s">
        <v>127</v>
      </c>
      <c r="BJ4" s="14" t="s">
        <v>128</v>
      </c>
      <c r="BK4" s="15" t="s">
        <v>129</v>
      </c>
      <c r="BL4" s="66" t="s">
        <v>130</v>
      </c>
      <c r="BM4" s="16" t="s">
        <v>131</v>
      </c>
      <c r="BN4" s="14" t="s">
        <v>132</v>
      </c>
      <c r="BO4" s="14" t="s">
        <v>133</v>
      </c>
      <c r="BP4" s="14" t="s">
        <v>134</v>
      </c>
      <c r="BQ4" s="14" t="s">
        <v>135</v>
      </c>
      <c r="BR4" s="14" t="s">
        <v>136</v>
      </c>
      <c r="BS4" s="14" t="s">
        <v>137</v>
      </c>
      <c r="BT4" s="14" t="s">
        <v>138</v>
      </c>
      <c r="BU4" s="14" t="s">
        <v>139</v>
      </c>
    </row>
    <row r="5" spans="1:73" s="20" customFormat="1" ht="12.75" customHeight="1" x14ac:dyDescent="0.2">
      <c r="A5" s="498" t="s">
        <v>140</v>
      </c>
      <c r="B5" s="512" t="s">
        <v>141</v>
      </c>
      <c r="C5" s="513"/>
      <c r="D5" s="19">
        <f>SUM(D9:D16,D21,D26:D29,D34:D38,D43:D53,D58:D80,D85:D90)</f>
        <v>60830</v>
      </c>
      <c r="E5" s="19">
        <f t="shared" ref="E5:BP5" si="0">SUM(E9:E16,E21,E26:E29,E34:E38,E43:E53,E58:E80,E85:E90)</f>
        <v>239192</v>
      </c>
      <c r="F5" s="19">
        <f t="shared" si="0"/>
        <v>246</v>
      </c>
      <c r="G5" s="19">
        <f t="shared" si="0"/>
        <v>46</v>
      </c>
      <c r="H5" s="19">
        <f t="shared" si="0"/>
        <v>129</v>
      </c>
      <c r="I5" s="19">
        <f t="shared" si="0"/>
        <v>67</v>
      </c>
      <c r="J5" s="214">
        <f t="shared" si="0"/>
        <v>149.49999999999997</v>
      </c>
      <c r="K5" s="214">
        <f t="shared" si="0"/>
        <v>125.91999999999997</v>
      </c>
      <c r="L5" s="214">
        <f t="shared" si="0"/>
        <v>12.905000000000001</v>
      </c>
      <c r="M5" s="214">
        <f t="shared" si="0"/>
        <v>7</v>
      </c>
      <c r="N5" s="19">
        <f t="shared" si="0"/>
        <v>422</v>
      </c>
      <c r="O5" s="19">
        <f t="shared" si="0"/>
        <v>26924</v>
      </c>
      <c r="P5" s="19">
        <f t="shared" si="0"/>
        <v>20828</v>
      </c>
      <c r="Q5" s="19">
        <f t="shared" si="0"/>
        <v>2244</v>
      </c>
      <c r="R5" s="19">
        <f t="shared" si="0"/>
        <v>484</v>
      </c>
      <c r="S5" s="19">
        <f t="shared" si="0"/>
        <v>65</v>
      </c>
      <c r="T5" s="19">
        <f t="shared" si="0"/>
        <v>13308</v>
      </c>
      <c r="U5" s="19">
        <f t="shared" si="0"/>
        <v>2312</v>
      </c>
      <c r="V5" s="19">
        <f t="shared" si="0"/>
        <v>988004</v>
      </c>
      <c r="W5" s="19">
        <f t="shared" si="0"/>
        <v>82994</v>
      </c>
      <c r="X5" s="19">
        <f t="shared" si="0"/>
        <v>74754</v>
      </c>
      <c r="Y5" s="19">
        <f t="shared" si="0"/>
        <v>204291</v>
      </c>
      <c r="Z5" s="19">
        <f t="shared" si="0"/>
        <v>34336171</v>
      </c>
      <c r="AA5" s="19">
        <f t="shared" si="0"/>
        <v>27515619</v>
      </c>
      <c r="AB5" s="19">
        <f t="shared" si="0"/>
        <v>6820552</v>
      </c>
      <c r="AC5" s="19">
        <f t="shared" si="0"/>
        <v>548834</v>
      </c>
      <c r="AD5" s="19">
        <f t="shared" si="0"/>
        <v>817173</v>
      </c>
      <c r="AE5" s="19">
        <f t="shared" si="0"/>
        <v>381423</v>
      </c>
      <c r="AF5" s="19">
        <f t="shared" si="0"/>
        <v>3691379</v>
      </c>
      <c r="AG5" s="19">
        <f t="shared" si="0"/>
        <v>191177</v>
      </c>
      <c r="AH5" s="19">
        <f t="shared" si="0"/>
        <v>9108625</v>
      </c>
      <c r="AI5" s="19">
        <f t="shared" si="0"/>
        <v>145300</v>
      </c>
      <c r="AJ5" s="19">
        <f t="shared" si="0"/>
        <v>42064</v>
      </c>
      <c r="AK5" s="19">
        <f t="shared" si="0"/>
        <v>147468</v>
      </c>
      <c r="AL5" s="19">
        <f t="shared" si="0"/>
        <v>1308635</v>
      </c>
      <c r="AM5" s="19">
        <f t="shared" si="0"/>
        <v>1190647</v>
      </c>
      <c r="AN5" s="19">
        <f t="shared" si="0"/>
        <v>2088</v>
      </c>
      <c r="AO5" s="19">
        <f t="shared" si="0"/>
        <v>5241</v>
      </c>
      <c r="AP5" s="19">
        <f t="shared" si="0"/>
        <v>5740</v>
      </c>
      <c r="AQ5" s="19">
        <f t="shared" si="0"/>
        <v>2301</v>
      </c>
      <c r="AR5" s="19">
        <f t="shared" si="0"/>
        <v>85408</v>
      </c>
      <c r="AS5" s="19">
        <f t="shared" si="0"/>
        <v>17210</v>
      </c>
      <c r="AT5" s="19">
        <f t="shared" si="0"/>
        <v>66350</v>
      </c>
      <c r="AU5" s="19">
        <f t="shared" si="0"/>
        <v>2634</v>
      </c>
      <c r="AV5" s="19">
        <f t="shared" si="0"/>
        <v>7034</v>
      </c>
      <c r="AW5" s="19">
        <f t="shared" si="0"/>
        <v>98265</v>
      </c>
      <c r="AX5" s="19">
        <f t="shared" si="0"/>
        <v>79888</v>
      </c>
      <c r="AY5" s="19">
        <f t="shared" si="0"/>
        <v>89</v>
      </c>
      <c r="AZ5" s="19">
        <f t="shared" si="0"/>
        <v>103</v>
      </c>
      <c r="BA5" s="19">
        <f t="shared" si="0"/>
        <v>0</v>
      </c>
      <c r="BB5" s="19">
        <f t="shared" si="0"/>
        <v>25</v>
      </c>
      <c r="BC5" s="19">
        <f t="shared" si="0"/>
        <v>15550</v>
      </c>
      <c r="BD5" s="19">
        <f t="shared" si="0"/>
        <v>2610</v>
      </c>
      <c r="BE5" s="19">
        <f t="shared" si="0"/>
        <v>19934</v>
      </c>
      <c r="BF5" s="19">
        <f t="shared" si="0"/>
        <v>100</v>
      </c>
      <c r="BG5" s="19">
        <f t="shared" si="0"/>
        <v>1322</v>
      </c>
      <c r="BH5" s="19">
        <f t="shared" si="0"/>
        <v>659530</v>
      </c>
      <c r="BI5" s="19">
        <f t="shared" si="0"/>
        <v>36276</v>
      </c>
      <c r="BJ5" s="19">
        <f t="shared" si="0"/>
        <v>47249</v>
      </c>
      <c r="BK5" s="19">
        <f t="shared" si="0"/>
        <v>3382</v>
      </c>
      <c r="BL5" s="19">
        <f t="shared" si="0"/>
        <v>426</v>
      </c>
      <c r="BM5" s="19">
        <f t="shared" si="0"/>
        <v>45</v>
      </c>
      <c r="BN5" s="19">
        <f t="shared" si="0"/>
        <v>310</v>
      </c>
      <c r="BO5" s="19">
        <f t="shared" si="0"/>
        <v>17</v>
      </c>
      <c r="BP5" s="19">
        <f t="shared" si="0"/>
        <v>54</v>
      </c>
      <c r="BQ5" s="19">
        <f>SUM(BQ9:BQ16,BQ21,BQ26:BQ29,BQ34:BQ38,BQ43:BQ53,BQ58:BQ80,BQ85:BQ90)</f>
        <v>36070</v>
      </c>
      <c r="BR5" s="19">
        <f>SUM(BR9:BR16,BR21,BR26:BR29,BR34:BR38,BR43:BR53,BR58:BR80,BR85:BR90)</f>
        <v>25791</v>
      </c>
      <c r="BS5" s="19">
        <f>SUM(BS9:BS16,BS21,BS26:BS29,BS34:BS38,BS43:BS53,BS58:BS80,BS85:BS90)</f>
        <v>100548</v>
      </c>
      <c r="BT5" s="19">
        <f>SUM(BT9:BT16,BT21,BT26:BT29,BT34:BT38,BT43:BT53,BT58:BT80,BT85:BT90)</f>
        <v>8517</v>
      </c>
      <c r="BU5" s="19">
        <f>SUM(BU9:BU16,BU21,BU26:BU29,BU34:BU38,BU43:BU53,BU58:BU80,BU85:BU90)</f>
        <v>21596</v>
      </c>
    </row>
    <row r="6" spans="1:73" s="24" customFormat="1" ht="12.75" customHeight="1" x14ac:dyDescent="0.2">
      <c r="A6" s="499"/>
      <c r="B6" s="21" t="s">
        <v>152</v>
      </c>
      <c r="C6" s="22">
        <v>63</v>
      </c>
      <c r="D6" s="23">
        <v>63</v>
      </c>
      <c r="E6" s="23">
        <v>63</v>
      </c>
      <c r="F6" s="23">
        <v>63</v>
      </c>
      <c r="G6" s="23">
        <v>63</v>
      </c>
      <c r="H6" s="23">
        <v>63</v>
      </c>
      <c r="I6" s="23">
        <v>63</v>
      </c>
      <c r="J6" s="23">
        <v>63</v>
      </c>
      <c r="K6" s="23">
        <v>63</v>
      </c>
      <c r="L6" s="23">
        <v>63</v>
      </c>
      <c r="M6" s="23">
        <v>63</v>
      </c>
      <c r="N6" s="23">
        <v>63</v>
      </c>
      <c r="O6" s="23">
        <v>63</v>
      </c>
      <c r="P6" s="23">
        <v>63</v>
      </c>
      <c r="Q6" s="23">
        <v>63</v>
      </c>
      <c r="R6" s="23">
        <v>63</v>
      </c>
      <c r="S6" s="23">
        <v>63</v>
      </c>
      <c r="T6" s="23">
        <v>63</v>
      </c>
      <c r="U6" s="23">
        <v>63</v>
      </c>
      <c r="V6" s="23">
        <v>63</v>
      </c>
      <c r="W6" s="23">
        <v>63</v>
      </c>
      <c r="X6" s="23">
        <v>63</v>
      </c>
      <c r="Y6" s="23">
        <v>63</v>
      </c>
      <c r="Z6" s="23">
        <v>63</v>
      </c>
      <c r="AA6" s="23">
        <v>63</v>
      </c>
      <c r="AB6" s="23">
        <v>63</v>
      </c>
      <c r="AC6" s="23">
        <v>63</v>
      </c>
      <c r="AD6" s="23">
        <v>63</v>
      </c>
      <c r="AE6" s="23">
        <v>63</v>
      </c>
      <c r="AF6" s="23">
        <v>63</v>
      </c>
      <c r="AG6" s="23">
        <v>63</v>
      </c>
      <c r="AH6" s="23">
        <v>63</v>
      </c>
      <c r="AI6" s="23">
        <v>63</v>
      </c>
      <c r="AJ6" s="23">
        <v>63</v>
      </c>
      <c r="AK6" s="23">
        <v>63</v>
      </c>
      <c r="AL6" s="23">
        <v>63</v>
      </c>
      <c r="AM6" s="23">
        <v>63</v>
      </c>
      <c r="AN6" s="23">
        <v>63</v>
      </c>
      <c r="AO6" s="23">
        <v>63</v>
      </c>
      <c r="AP6" s="23">
        <v>63</v>
      </c>
      <c r="AQ6" s="23">
        <v>63</v>
      </c>
      <c r="AR6" s="23">
        <v>63</v>
      </c>
      <c r="AS6" s="23">
        <v>63</v>
      </c>
      <c r="AT6" s="23">
        <v>63</v>
      </c>
      <c r="AU6" s="23">
        <v>63</v>
      </c>
      <c r="AV6" s="23">
        <v>63</v>
      </c>
      <c r="AW6" s="23">
        <v>63</v>
      </c>
      <c r="AX6" s="23">
        <v>63</v>
      </c>
      <c r="AY6" s="23">
        <v>63</v>
      </c>
      <c r="AZ6" s="23">
        <v>63</v>
      </c>
      <c r="BA6" s="23">
        <v>63</v>
      </c>
      <c r="BB6" s="23">
        <v>63</v>
      </c>
      <c r="BC6" s="23">
        <v>63</v>
      </c>
      <c r="BD6" s="23">
        <v>63</v>
      </c>
      <c r="BE6" s="23">
        <v>63</v>
      </c>
      <c r="BF6" s="23">
        <v>63</v>
      </c>
      <c r="BG6" s="23">
        <v>63</v>
      </c>
      <c r="BH6" s="23">
        <v>63</v>
      </c>
      <c r="BI6" s="23">
        <v>63</v>
      </c>
      <c r="BJ6" s="23">
        <v>63</v>
      </c>
      <c r="BK6" s="23">
        <v>63</v>
      </c>
      <c r="BL6" s="23">
        <v>63</v>
      </c>
      <c r="BM6" s="23">
        <v>63</v>
      </c>
      <c r="BN6" s="23">
        <v>63</v>
      </c>
      <c r="BO6" s="23">
        <v>63</v>
      </c>
      <c r="BP6" s="23">
        <v>63</v>
      </c>
      <c r="BQ6" s="23">
        <v>63</v>
      </c>
      <c r="BR6" s="23">
        <v>63</v>
      </c>
      <c r="BS6" s="23">
        <v>63</v>
      </c>
      <c r="BT6" s="23">
        <v>63</v>
      </c>
      <c r="BU6" s="23">
        <v>63</v>
      </c>
    </row>
    <row r="7" spans="1:73" s="24" customFormat="1" ht="12.75" customHeight="1" x14ac:dyDescent="0.2">
      <c r="A7" s="499"/>
      <c r="B7" s="25" t="s">
        <v>153</v>
      </c>
      <c r="C7" s="26">
        <v>57</v>
      </c>
      <c r="D7" s="27">
        <f>COUNT(D9:D16,D21:D21,D26:D29,D34:D38,D43:D53,D58:D80,D85:D90)</f>
        <v>51</v>
      </c>
      <c r="E7" s="27">
        <f t="shared" ref="E7:BP7" si="1">COUNT(E9:E16,E21:E21,E26:E29,E34:E38,E43:E53,E58:E80,E85:E90)</f>
        <v>17</v>
      </c>
      <c r="F7" s="27">
        <f t="shared" si="1"/>
        <v>57</v>
      </c>
      <c r="G7" s="27">
        <f t="shared" si="1"/>
        <v>52</v>
      </c>
      <c r="H7" s="27">
        <f t="shared" si="1"/>
        <v>54</v>
      </c>
      <c r="I7" s="27">
        <f t="shared" si="1"/>
        <v>52</v>
      </c>
      <c r="J7" s="27">
        <f t="shared" si="1"/>
        <v>56</v>
      </c>
      <c r="K7" s="27">
        <f t="shared" si="1"/>
        <v>53</v>
      </c>
      <c r="L7" s="27">
        <f t="shared" si="1"/>
        <v>51</v>
      </c>
      <c r="M7" s="27">
        <f t="shared" si="1"/>
        <v>50</v>
      </c>
      <c r="N7" s="27">
        <f t="shared" si="1"/>
        <v>57</v>
      </c>
      <c r="O7" s="27">
        <f t="shared" si="1"/>
        <v>55</v>
      </c>
      <c r="P7" s="27">
        <f t="shared" si="1"/>
        <v>54</v>
      </c>
      <c r="Q7" s="27">
        <f t="shared" si="1"/>
        <v>57</v>
      </c>
      <c r="R7" s="27">
        <f t="shared" si="1"/>
        <v>57</v>
      </c>
      <c r="S7" s="27">
        <f t="shared" si="1"/>
        <v>56</v>
      </c>
      <c r="T7" s="27">
        <f t="shared" si="1"/>
        <v>57</v>
      </c>
      <c r="U7" s="27">
        <f t="shared" si="1"/>
        <v>57</v>
      </c>
      <c r="V7" s="27">
        <f t="shared" si="1"/>
        <v>54</v>
      </c>
      <c r="W7" s="27">
        <f t="shared" si="1"/>
        <v>51</v>
      </c>
      <c r="X7" s="27">
        <f t="shared" si="1"/>
        <v>50</v>
      </c>
      <c r="Y7" s="27">
        <f t="shared" si="1"/>
        <v>49</v>
      </c>
      <c r="Z7" s="27">
        <f t="shared" si="1"/>
        <v>58</v>
      </c>
      <c r="AA7" s="27">
        <f t="shared" si="1"/>
        <v>25</v>
      </c>
      <c r="AB7" s="27">
        <f t="shared" si="1"/>
        <v>58</v>
      </c>
      <c r="AC7" s="27">
        <f t="shared" si="1"/>
        <v>17</v>
      </c>
      <c r="AD7" s="27">
        <f t="shared" si="1"/>
        <v>13</v>
      </c>
      <c r="AE7" s="27">
        <f t="shared" si="1"/>
        <v>18</v>
      </c>
      <c r="AF7" s="27">
        <f t="shared" si="1"/>
        <v>34</v>
      </c>
      <c r="AG7" s="27">
        <f t="shared" si="1"/>
        <v>18</v>
      </c>
      <c r="AH7" s="27">
        <f t="shared" si="1"/>
        <v>22</v>
      </c>
      <c r="AI7" s="27">
        <f t="shared" si="1"/>
        <v>22</v>
      </c>
      <c r="AJ7" s="27">
        <f t="shared" si="1"/>
        <v>23</v>
      </c>
      <c r="AK7" s="27">
        <f t="shared" si="1"/>
        <v>31</v>
      </c>
      <c r="AL7" s="27">
        <f t="shared" si="1"/>
        <v>58</v>
      </c>
      <c r="AM7" s="27">
        <f t="shared" si="1"/>
        <v>57</v>
      </c>
      <c r="AN7" s="27">
        <f t="shared" si="1"/>
        <v>53</v>
      </c>
      <c r="AO7" s="27">
        <f t="shared" si="1"/>
        <v>51</v>
      </c>
      <c r="AP7" s="27">
        <f t="shared" si="1"/>
        <v>51</v>
      </c>
      <c r="AQ7" s="27">
        <f t="shared" si="1"/>
        <v>54</v>
      </c>
      <c r="AR7" s="27">
        <f t="shared" si="1"/>
        <v>56</v>
      </c>
      <c r="AS7" s="27">
        <f t="shared" si="1"/>
        <v>53</v>
      </c>
      <c r="AT7" s="27">
        <f t="shared" si="1"/>
        <v>45</v>
      </c>
      <c r="AU7" s="27">
        <f t="shared" si="1"/>
        <v>41</v>
      </c>
      <c r="AV7" s="27">
        <f t="shared" si="1"/>
        <v>40</v>
      </c>
      <c r="AW7" s="27">
        <f t="shared" si="1"/>
        <v>58</v>
      </c>
      <c r="AX7" s="27">
        <f t="shared" si="1"/>
        <v>55</v>
      </c>
      <c r="AY7" s="27">
        <f t="shared" si="1"/>
        <v>50</v>
      </c>
      <c r="AZ7" s="27">
        <f t="shared" si="1"/>
        <v>48</v>
      </c>
      <c r="BA7" s="27">
        <f t="shared" si="1"/>
        <v>48</v>
      </c>
      <c r="BB7" s="27">
        <f t="shared" si="1"/>
        <v>51</v>
      </c>
      <c r="BC7" s="27">
        <f t="shared" si="1"/>
        <v>52</v>
      </c>
      <c r="BD7" s="27">
        <f t="shared" si="1"/>
        <v>48</v>
      </c>
      <c r="BE7" s="27">
        <f t="shared" si="1"/>
        <v>41</v>
      </c>
      <c r="BF7" s="27">
        <f t="shared" si="1"/>
        <v>56</v>
      </c>
      <c r="BG7" s="27">
        <f t="shared" si="1"/>
        <v>57</v>
      </c>
      <c r="BH7" s="27">
        <f t="shared" si="1"/>
        <v>55</v>
      </c>
      <c r="BI7" s="27">
        <f t="shared" si="1"/>
        <v>50</v>
      </c>
      <c r="BJ7" s="27">
        <f t="shared" si="1"/>
        <v>49</v>
      </c>
      <c r="BK7" s="27">
        <f t="shared" si="1"/>
        <v>43</v>
      </c>
      <c r="BL7" s="27">
        <f t="shared" si="1"/>
        <v>58</v>
      </c>
      <c r="BM7" s="27">
        <f t="shared" si="1"/>
        <v>49</v>
      </c>
      <c r="BN7" s="27">
        <f t="shared" si="1"/>
        <v>49</v>
      </c>
      <c r="BO7" s="27">
        <f t="shared" si="1"/>
        <v>44</v>
      </c>
      <c r="BP7" s="27">
        <f t="shared" si="1"/>
        <v>45</v>
      </c>
      <c r="BQ7" s="27">
        <f>COUNT(BQ9:BQ16,BQ21:BQ21,BQ26:BQ29,BQ34:BQ38,BQ43:BQ53,BQ58:BQ80,BQ85:BQ90)</f>
        <v>42</v>
      </c>
      <c r="BR7" s="27">
        <f>COUNT(BR9:BR16,BR21:BR21,BR26:BR29,BR34:BR38,BR43:BR53,BR58:BR80,BR85:BR90)</f>
        <v>38</v>
      </c>
      <c r="BS7" s="27">
        <f>COUNT(BS9:BS16,BS21:BS21,BS26:BS29,BS34:BS38,BS43:BS53,BS58:BS80,BS85:BS90)</f>
        <v>9</v>
      </c>
      <c r="BT7" s="27">
        <f>COUNT(BT9:BT16,BT21:BT21,BT26:BT29,BT34:BT38,BT43:BT53,BT58:BT80,BT85:BT90)</f>
        <v>11</v>
      </c>
      <c r="BU7" s="27">
        <f>COUNT(BU9:BU16,BU21:BU21,BU26:BU29,BU34:BU38,BU43:BU53,BU58:BU80,BU85:BU90)</f>
        <v>10</v>
      </c>
    </row>
    <row r="8" spans="1:73" s="24" customFormat="1" ht="12.75" customHeight="1" x14ac:dyDescent="0.2">
      <c r="A8" s="500"/>
      <c r="B8" s="28" t="s">
        <v>142</v>
      </c>
      <c r="C8" s="29">
        <f>C7/C6</f>
        <v>0.90476190476190477</v>
      </c>
      <c r="D8" s="30">
        <f>D7/D6</f>
        <v>0.80952380952380953</v>
      </c>
      <c r="E8" s="30">
        <f t="shared" ref="E8:BP8" si="2">E7/E6</f>
        <v>0.26984126984126983</v>
      </c>
      <c r="F8" s="30">
        <f t="shared" si="2"/>
        <v>0.90476190476190477</v>
      </c>
      <c r="G8" s="30">
        <f t="shared" si="2"/>
        <v>0.82539682539682535</v>
      </c>
      <c r="H8" s="30">
        <f t="shared" si="2"/>
        <v>0.8571428571428571</v>
      </c>
      <c r="I8" s="30">
        <f t="shared" si="2"/>
        <v>0.82539682539682535</v>
      </c>
      <c r="J8" s="30">
        <f t="shared" si="2"/>
        <v>0.88888888888888884</v>
      </c>
      <c r="K8" s="30">
        <f t="shared" si="2"/>
        <v>0.84126984126984128</v>
      </c>
      <c r="L8" s="30">
        <f t="shared" si="2"/>
        <v>0.80952380952380953</v>
      </c>
      <c r="M8" s="30">
        <f t="shared" si="2"/>
        <v>0.79365079365079361</v>
      </c>
      <c r="N8" s="30">
        <f t="shared" si="2"/>
        <v>0.90476190476190477</v>
      </c>
      <c r="O8" s="30">
        <f t="shared" si="2"/>
        <v>0.87301587301587302</v>
      </c>
      <c r="P8" s="30">
        <f t="shared" si="2"/>
        <v>0.8571428571428571</v>
      </c>
      <c r="Q8" s="30">
        <f t="shared" si="2"/>
        <v>0.90476190476190477</v>
      </c>
      <c r="R8" s="30">
        <f t="shared" si="2"/>
        <v>0.90476190476190477</v>
      </c>
      <c r="S8" s="30">
        <f t="shared" si="2"/>
        <v>0.88888888888888884</v>
      </c>
      <c r="T8" s="30">
        <f t="shared" si="2"/>
        <v>0.90476190476190477</v>
      </c>
      <c r="U8" s="30">
        <f t="shared" si="2"/>
        <v>0.90476190476190477</v>
      </c>
      <c r="V8" s="30">
        <f t="shared" si="2"/>
        <v>0.8571428571428571</v>
      </c>
      <c r="W8" s="30">
        <f t="shared" si="2"/>
        <v>0.80952380952380953</v>
      </c>
      <c r="X8" s="30">
        <f t="shared" si="2"/>
        <v>0.79365079365079361</v>
      </c>
      <c r="Y8" s="30">
        <f t="shared" si="2"/>
        <v>0.77777777777777779</v>
      </c>
      <c r="Z8" s="30">
        <f t="shared" si="2"/>
        <v>0.92063492063492058</v>
      </c>
      <c r="AA8" s="30">
        <f t="shared" si="2"/>
        <v>0.3968253968253968</v>
      </c>
      <c r="AB8" s="30">
        <f t="shared" si="2"/>
        <v>0.92063492063492058</v>
      </c>
      <c r="AC8" s="30">
        <f t="shared" si="2"/>
        <v>0.26984126984126983</v>
      </c>
      <c r="AD8" s="30">
        <f t="shared" si="2"/>
        <v>0.20634920634920634</v>
      </c>
      <c r="AE8" s="30">
        <f t="shared" si="2"/>
        <v>0.2857142857142857</v>
      </c>
      <c r="AF8" s="30">
        <f t="shared" si="2"/>
        <v>0.53968253968253965</v>
      </c>
      <c r="AG8" s="30">
        <f t="shared" si="2"/>
        <v>0.2857142857142857</v>
      </c>
      <c r="AH8" s="30">
        <f t="shared" si="2"/>
        <v>0.34920634920634919</v>
      </c>
      <c r="AI8" s="30">
        <f t="shared" si="2"/>
        <v>0.34920634920634919</v>
      </c>
      <c r="AJ8" s="30">
        <f t="shared" si="2"/>
        <v>0.36507936507936506</v>
      </c>
      <c r="AK8" s="30">
        <f t="shared" si="2"/>
        <v>0.49206349206349204</v>
      </c>
      <c r="AL8" s="30">
        <f t="shared" si="2"/>
        <v>0.92063492063492058</v>
      </c>
      <c r="AM8" s="30">
        <f t="shared" si="2"/>
        <v>0.90476190476190477</v>
      </c>
      <c r="AN8" s="30">
        <f t="shared" si="2"/>
        <v>0.84126984126984128</v>
      </c>
      <c r="AO8" s="30">
        <f t="shared" si="2"/>
        <v>0.80952380952380953</v>
      </c>
      <c r="AP8" s="30">
        <f t="shared" si="2"/>
        <v>0.80952380952380953</v>
      </c>
      <c r="AQ8" s="30">
        <f t="shared" si="2"/>
        <v>0.8571428571428571</v>
      </c>
      <c r="AR8" s="30">
        <f t="shared" si="2"/>
        <v>0.88888888888888884</v>
      </c>
      <c r="AS8" s="30">
        <f t="shared" si="2"/>
        <v>0.84126984126984128</v>
      </c>
      <c r="AT8" s="30">
        <f t="shared" si="2"/>
        <v>0.7142857142857143</v>
      </c>
      <c r="AU8" s="30">
        <f t="shared" si="2"/>
        <v>0.65079365079365081</v>
      </c>
      <c r="AV8" s="30">
        <f t="shared" si="2"/>
        <v>0.63492063492063489</v>
      </c>
      <c r="AW8" s="30">
        <f t="shared" si="2"/>
        <v>0.92063492063492058</v>
      </c>
      <c r="AX8" s="30">
        <f t="shared" si="2"/>
        <v>0.87301587301587302</v>
      </c>
      <c r="AY8" s="30">
        <f t="shared" si="2"/>
        <v>0.79365079365079361</v>
      </c>
      <c r="AZ8" s="30">
        <f t="shared" si="2"/>
        <v>0.76190476190476186</v>
      </c>
      <c r="BA8" s="30">
        <f t="shared" si="2"/>
        <v>0.76190476190476186</v>
      </c>
      <c r="BB8" s="30">
        <f t="shared" si="2"/>
        <v>0.80952380952380953</v>
      </c>
      <c r="BC8" s="30">
        <f t="shared" si="2"/>
        <v>0.82539682539682535</v>
      </c>
      <c r="BD8" s="30">
        <f t="shared" si="2"/>
        <v>0.76190476190476186</v>
      </c>
      <c r="BE8" s="30">
        <f t="shared" si="2"/>
        <v>0.65079365079365081</v>
      </c>
      <c r="BF8" s="30">
        <f t="shared" si="2"/>
        <v>0.88888888888888884</v>
      </c>
      <c r="BG8" s="30">
        <f t="shared" si="2"/>
        <v>0.90476190476190477</v>
      </c>
      <c r="BH8" s="30">
        <f t="shared" si="2"/>
        <v>0.87301587301587302</v>
      </c>
      <c r="BI8" s="30">
        <f t="shared" si="2"/>
        <v>0.79365079365079361</v>
      </c>
      <c r="BJ8" s="30">
        <f t="shared" si="2"/>
        <v>0.77777777777777779</v>
      </c>
      <c r="BK8" s="30">
        <f t="shared" si="2"/>
        <v>0.68253968253968256</v>
      </c>
      <c r="BL8" s="30">
        <f t="shared" si="2"/>
        <v>0.92063492063492058</v>
      </c>
      <c r="BM8" s="30">
        <f t="shared" si="2"/>
        <v>0.77777777777777779</v>
      </c>
      <c r="BN8" s="30">
        <f t="shared" si="2"/>
        <v>0.77777777777777779</v>
      </c>
      <c r="BO8" s="30">
        <f t="shared" si="2"/>
        <v>0.69841269841269837</v>
      </c>
      <c r="BP8" s="30">
        <f t="shared" si="2"/>
        <v>0.7142857142857143</v>
      </c>
      <c r="BQ8" s="30">
        <f>BQ7/BQ6</f>
        <v>0.66666666666666663</v>
      </c>
      <c r="BR8" s="30">
        <f>BR7/BR6</f>
        <v>0.60317460317460314</v>
      </c>
      <c r="BS8" s="30">
        <f>BS7/BS6</f>
        <v>0.14285714285714285</v>
      </c>
      <c r="BT8" s="30">
        <f>BT7/BT6</f>
        <v>0.17460317460317459</v>
      </c>
      <c r="BU8" s="30">
        <f>BU7/BU6</f>
        <v>0.15873015873015872</v>
      </c>
    </row>
    <row r="9" spans="1:73" s="24" customFormat="1" ht="12.75" customHeight="1" x14ac:dyDescent="0.2">
      <c r="A9" s="31" t="s">
        <v>300</v>
      </c>
      <c r="B9" s="73" t="s">
        <v>228</v>
      </c>
      <c r="C9" s="32"/>
      <c r="D9" s="33">
        <v>1390</v>
      </c>
      <c r="E9" s="33" t="s">
        <v>301</v>
      </c>
      <c r="F9" s="33">
        <v>3</v>
      </c>
      <c r="G9" s="33">
        <v>0</v>
      </c>
      <c r="H9" s="33">
        <v>3</v>
      </c>
      <c r="I9" s="33">
        <v>0</v>
      </c>
      <c r="J9" s="34">
        <v>1.9</v>
      </c>
      <c r="K9" s="35">
        <v>1.9</v>
      </c>
      <c r="L9" s="35">
        <v>0</v>
      </c>
      <c r="M9" s="35">
        <v>0</v>
      </c>
      <c r="N9" s="36">
        <v>1</v>
      </c>
      <c r="O9" s="36">
        <v>282</v>
      </c>
      <c r="P9" s="36">
        <v>282</v>
      </c>
      <c r="Q9" s="36">
        <v>34</v>
      </c>
      <c r="R9" s="36">
        <v>3</v>
      </c>
      <c r="S9" s="36">
        <v>0</v>
      </c>
      <c r="T9" s="35">
        <v>248</v>
      </c>
      <c r="U9" s="35">
        <v>47</v>
      </c>
      <c r="V9" s="36">
        <v>12793</v>
      </c>
      <c r="W9" s="36">
        <v>257</v>
      </c>
      <c r="X9" s="36">
        <v>0</v>
      </c>
      <c r="Y9" s="36">
        <v>0</v>
      </c>
      <c r="Z9" s="36">
        <v>260161</v>
      </c>
      <c r="AA9" s="36">
        <v>156098</v>
      </c>
      <c r="AB9" s="36">
        <v>104063</v>
      </c>
      <c r="AC9" s="36">
        <v>3366</v>
      </c>
      <c r="AD9" s="36">
        <v>0</v>
      </c>
      <c r="AE9" s="36">
        <v>0</v>
      </c>
      <c r="AF9" s="36">
        <v>100697</v>
      </c>
      <c r="AG9" s="36">
        <v>28058</v>
      </c>
      <c r="AH9" s="36" t="s">
        <v>301</v>
      </c>
      <c r="AI9" s="36">
        <v>0</v>
      </c>
      <c r="AJ9" s="36">
        <v>18722</v>
      </c>
      <c r="AK9" s="36" t="s">
        <v>301</v>
      </c>
      <c r="AL9" s="36">
        <v>12715</v>
      </c>
      <c r="AM9" s="36">
        <v>12488</v>
      </c>
      <c r="AN9" s="36">
        <v>0</v>
      </c>
      <c r="AO9" s="36">
        <v>14</v>
      </c>
      <c r="AP9" s="36">
        <v>0</v>
      </c>
      <c r="AQ9" s="36">
        <v>0</v>
      </c>
      <c r="AR9" s="36">
        <v>213</v>
      </c>
      <c r="AS9" s="36">
        <v>0</v>
      </c>
      <c r="AT9" s="36">
        <v>0</v>
      </c>
      <c r="AU9" s="36" t="s">
        <v>301</v>
      </c>
      <c r="AV9" s="36">
        <v>2</v>
      </c>
      <c r="AW9" s="36">
        <v>830</v>
      </c>
      <c r="AX9" s="36">
        <v>817</v>
      </c>
      <c r="AY9" s="36">
        <v>0</v>
      </c>
      <c r="AZ9" s="36">
        <v>0</v>
      </c>
      <c r="BA9" s="36">
        <v>0</v>
      </c>
      <c r="BB9" s="36">
        <v>0</v>
      </c>
      <c r="BC9" s="36">
        <v>13</v>
      </c>
      <c r="BD9" s="36">
        <v>0</v>
      </c>
      <c r="BE9" s="36">
        <v>300</v>
      </c>
      <c r="BF9" s="36">
        <v>1</v>
      </c>
      <c r="BG9" s="36">
        <v>11</v>
      </c>
      <c r="BH9" s="36">
        <v>5804</v>
      </c>
      <c r="BI9" s="36">
        <v>2017</v>
      </c>
      <c r="BJ9" s="36">
        <v>565</v>
      </c>
      <c r="BK9" s="36" t="s">
        <v>301</v>
      </c>
      <c r="BL9" s="36">
        <v>0</v>
      </c>
      <c r="BM9" s="36">
        <v>0</v>
      </c>
      <c r="BN9" s="36">
        <v>0</v>
      </c>
      <c r="BO9" s="36">
        <v>0</v>
      </c>
      <c r="BP9" s="36">
        <v>0</v>
      </c>
      <c r="BQ9" s="36">
        <v>0</v>
      </c>
      <c r="BR9" s="36" t="s">
        <v>301</v>
      </c>
      <c r="BS9" s="36" t="s">
        <v>301</v>
      </c>
      <c r="BT9" s="36" t="s">
        <v>301</v>
      </c>
      <c r="BU9" s="36" t="s">
        <v>301</v>
      </c>
    </row>
    <row r="10" spans="1:73" s="24" customFormat="1" ht="12.75" customHeight="1" x14ac:dyDescent="0.2">
      <c r="A10" s="37" t="s">
        <v>302</v>
      </c>
      <c r="B10" s="501" t="s">
        <v>169</v>
      </c>
      <c r="C10" s="502"/>
      <c r="D10" s="79">
        <v>930</v>
      </c>
      <c r="E10" s="79" t="s">
        <v>301</v>
      </c>
      <c r="F10" s="79">
        <v>2</v>
      </c>
      <c r="G10" s="79">
        <v>0</v>
      </c>
      <c r="H10" s="79">
        <v>2</v>
      </c>
      <c r="I10" s="79">
        <v>0</v>
      </c>
      <c r="J10" s="80">
        <v>1.2</v>
      </c>
      <c r="K10" s="81">
        <v>1.2</v>
      </c>
      <c r="L10" s="81">
        <v>0</v>
      </c>
      <c r="M10" s="81">
        <v>0</v>
      </c>
      <c r="N10" s="82">
        <v>1</v>
      </c>
      <c r="O10" s="82">
        <v>249</v>
      </c>
      <c r="P10" s="82">
        <v>249</v>
      </c>
      <c r="Q10" s="82">
        <v>17</v>
      </c>
      <c r="R10" s="82">
        <v>4</v>
      </c>
      <c r="S10" s="82">
        <v>0</v>
      </c>
      <c r="T10" s="81">
        <v>247</v>
      </c>
      <c r="U10" s="81">
        <v>41</v>
      </c>
      <c r="V10" s="82">
        <v>12556</v>
      </c>
      <c r="W10" s="82">
        <v>90</v>
      </c>
      <c r="X10" s="82">
        <v>0</v>
      </c>
      <c r="Y10" s="82">
        <v>0</v>
      </c>
      <c r="Z10" s="82">
        <v>64448</v>
      </c>
      <c r="AA10" s="82">
        <v>38112</v>
      </c>
      <c r="AB10" s="82">
        <v>26336</v>
      </c>
      <c r="AC10" s="82" t="s">
        <v>301</v>
      </c>
      <c r="AD10" s="82">
        <v>0</v>
      </c>
      <c r="AE10" s="82">
        <v>3442</v>
      </c>
      <c r="AF10" s="82">
        <v>22894</v>
      </c>
      <c r="AG10" s="82">
        <v>8297</v>
      </c>
      <c r="AH10" s="82" t="s">
        <v>301</v>
      </c>
      <c r="AI10" s="82">
        <v>0</v>
      </c>
      <c r="AJ10" s="82">
        <v>13342</v>
      </c>
      <c r="AK10" s="82" t="s">
        <v>301</v>
      </c>
      <c r="AL10" s="82">
        <v>12556</v>
      </c>
      <c r="AM10" s="82">
        <v>12470</v>
      </c>
      <c r="AN10" s="82">
        <v>0</v>
      </c>
      <c r="AO10" s="82">
        <v>1</v>
      </c>
      <c r="AP10" s="82">
        <v>0</v>
      </c>
      <c r="AQ10" s="82">
        <v>0</v>
      </c>
      <c r="AR10" s="82">
        <v>85</v>
      </c>
      <c r="AS10" s="82">
        <v>0</v>
      </c>
      <c r="AT10" s="82">
        <v>0</v>
      </c>
      <c r="AU10" s="82" t="s">
        <v>301</v>
      </c>
      <c r="AV10" s="82">
        <v>1</v>
      </c>
      <c r="AW10" s="82">
        <v>2322</v>
      </c>
      <c r="AX10" s="82">
        <v>2302</v>
      </c>
      <c r="AY10" s="82">
        <v>0</v>
      </c>
      <c r="AZ10" s="82">
        <v>0</v>
      </c>
      <c r="BA10" s="82">
        <v>0</v>
      </c>
      <c r="BB10" s="82">
        <v>0</v>
      </c>
      <c r="BC10" s="82">
        <v>20</v>
      </c>
      <c r="BD10" s="82" t="s">
        <v>301</v>
      </c>
      <c r="BE10" s="82">
        <v>200</v>
      </c>
      <c r="BF10" s="82">
        <v>0</v>
      </c>
      <c r="BG10" s="82">
        <v>5</v>
      </c>
      <c r="BH10" s="82">
        <v>5786</v>
      </c>
      <c r="BI10" s="82">
        <v>1361</v>
      </c>
      <c r="BJ10" s="82">
        <v>2207</v>
      </c>
      <c r="BK10" s="82" t="s">
        <v>301</v>
      </c>
      <c r="BL10" s="82">
        <v>0</v>
      </c>
      <c r="BM10" s="82">
        <v>0</v>
      </c>
      <c r="BN10" s="82">
        <v>0</v>
      </c>
      <c r="BO10" s="82" t="s">
        <v>301</v>
      </c>
      <c r="BP10" s="82" t="s">
        <v>301</v>
      </c>
      <c r="BQ10" s="82">
        <v>0</v>
      </c>
      <c r="BR10" s="82" t="s">
        <v>301</v>
      </c>
      <c r="BS10" s="82" t="s">
        <v>301</v>
      </c>
      <c r="BT10" s="82" t="s">
        <v>301</v>
      </c>
      <c r="BU10" s="82" t="s">
        <v>301</v>
      </c>
    </row>
    <row r="11" spans="1:73" s="24" customFormat="1" ht="12.75" customHeight="1" x14ac:dyDescent="0.2">
      <c r="A11" s="51" t="s">
        <v>303</v>
      </c>
      <c r="B11" s="52" t="s">
        <v>170</v>
      </c>
      <c r="C11" s="53"/>
      <c r="D11" s="79">
        <v>584</v>
      </c>
      <c r="E11" s="79" t="s">
        <v>301</v>
      </c>
      <c r="F11" s="79">
        <v>3</v>
      </c>
      <c r="G11" s="79">
        <v>0</v>
      </c>
      <c r="H11" s="79">
        <v>1</v>
      </c>
      <c r="I11" s="79">
        <v>2</v>
      </c>
      <c r="J11" s="80">
        <v>0.8</v>
      </c>
      <c r="K11" s="81">
        <v>0.8</v>
      </c>
      <c r="L11" s="81">
        <v>0</v>
      </c>
      <c r="M11" s="81">
        <v>0</v>
      </c>
      <c r="N11" s="82">
        <v>1</v>
      </c>
      <c r="O11" s="82">
        <v>295</v>
      </c>
      <c r="P11" s="82">
        <v>277</v>
      </c>
      <c r="Q11" s="82">
        <v>28</v>
      </c>
      <c r="R11" s="82">
        <v>14</v>
      </c>
      <c r="S11" s="82">
        <v>0</v>
      </c>
      <c r="T11" s="81">
        <v>230</v>
      </c>
      <c r="U11" s="81">
        <v>33</v>
      </c>
      <c r="V11" s="82">
        <v>6169</v>
      </c>
      <c r="W11" s="82">
        <v>384</v>
      </c>
      <c r="X11" s="82">
        <v>0</v>
      </c>
      <c r="Y11" s="82">
        <v>0</v>
      </c>
      <c r="Z11" s="82">
        <v>127072</v>
      </c>
      <c r="AA11" s="82">
        <v>58344</v>
      </c>
      <c r="AB11" s="82">
        <v>68728</v>
      </c>
      <c r="AC11" s="82">
        <v>0</v>
      </c>
      <c r="AD11" s="82">
        <v>29500</v>
      </c>
      <c r="AE11" s="82">
        <v>2000</v>
      </c>
      <c r="AF11" s="82">
        <v>37228</v>
      </c>
      <c r="AG11" s="82">
        <v>0</v>
      </c>
      <c r="AH11" s="82">
        <v>0</v>
      </c>
      <c r="AI11" s="82">
        <v>0</v>
      </c>
      <c r="AJ11" s="82">
        <v>0</v>
      </c>
      <c r="AK11" s="82">
        <v>1541</v>
      </c>
      <c r="AL11" s="82">
        <v>6553</v>
      </c>
      <c r="AM11" s="82">
        <v>6435</v>
      </c>
      <c r="AN11" s="82">
        <v>0</v>
      </c>
      <c r="AO11" s="82">
        <v>0</v>
      </c>
      <c r="AP11" s="82">
        <v>0</v>
      </c>
      <c r="AQ11" s="82">
        <v>0</v>
      </c>
      <c r="AR11" s="82">
        <v>118</v>
      </c>
      <c r="AS11" s="82">
        <v>0</v>
      </c>
      <c r="AT11" s="82">
        <v>0</v>
      </c>
      <c r="AU11" s="82">
        <v>0</v>
      </c>
      <c r="AV11" s="82">
        <v>0</v>
      </c>
      <c r="AW11" s="82">
        <v>582</v>
      </c>
      <c r="AX11" s="82">
        <v>566</v>
      </c>
      <c r="AY11" s="82">
        <v>0</v>
      </c>
      <c r="AZ11" s="82">
        <v>0</v>
      </c>
      <c r="BA11" s="82">
        <v>0</v>
      </c>
      <c r="BB11" s="82">
        <v>0</v>
      </c>
      <c r="BC11" s="82">
        <v>16</v>
      </c>
      <c r="BD11" s="82">
        <v>0</v>
      </c>
      <c r="BE11" s="82">
        <v>98</v>
      </c>
      <c r="BF11" s="82">
        <v>0</v>
      </c>
      <c r="BG11" s="82">
        <v>4</v>
      </c>
      <c r="BH11" s="82">
        <v>3330</v>
      </c>
      <c r="BI11" s="82">
        <v>738</v>
      </c>
      <c r="BJ11" s="82">
        <v>1043</v>
      </c>
      <c r="BK11" s="82" t="s">
        <v>301</v>
      </c>
      <c r="BL11" s="82">
        <v>0</v>
      </c>
      <c r="BM11" s="82" t="s">
        <v>301</v>
      </c>
      <c r="BN11" s="82" t="s">
        <v>301</v>
      </c>
      <c r="BO11" s="82" t="s">
        <v>301</v>
      </c>
      <c r="BP11" s="82" t="s">
        <v>301</v>
      </c>
      <c r="BQ11" s="82">
        <v>0</v>
      </c>
      <c r="BR11" s="82">
        <v>10</v>
      </c>
      <c r="BS11" s="82" t="s">
        <v>301</v>
      </c>
      <c r="BT11" s="82" t="s">
        <v>301</v>
      </c>
      <c r="BU11" s="82" t="s">
        <v>301</v>
      </c>
    </row>
    <row r="12" spans="1:73" s="24" customFormat="1" ht="12.75" customHeight="1" x14ac:dyDescent="0.2">
      <c r="A12" s="51" t="s">
        <v>304</v>
      </c>
      <c r="B12" s="52" t="s">
        <v>171</v>
      </c>
      <c r="C12" s="53"/>
      <c r="D12" s="79">
        <v>2400</v>
      </c>
      <c r="E12" s="79">
        <v>2400</v>
      </c>
      <c r="F12" s="79">
        <v>2</v>
      </c>
      <c r="G12" s="79" t="s">
        <v>301</v>
      </c>
      <c r="H12" s="79">
        <v>1</v>
      </c>
      <c r="I12" s="79">
        <v>1</v>
      </c>
      <c r="J12" s="80">
        <v>1</v>
      </c>
      <c r="K12" s="81">
        <v>1</v>
      </c>
      <c r="L12" s="81" t="s">
        <v>301</v>
      </c>
      <c r="M12" s="81" t="s">
        <v>301</v>
      </c>
      <c r="N12" s="82">
        <v>1</v>
      </c>
      <c r="O12" s="82">
        <v>161</v>
      </c>
      <c r="P12" s="82">
        <v>23</v>
      </c>
      <c r="Q12" s="82">
        <v>10</v>
      </c>
      <c r="R12" s="82">
        <v>6</v>
      </c>
      <c r="S12" s="82" t="s">
        <v>301</v>
      </c>
      <c r="T12" s="81">
        <v>45</v>
      </c>
      <c r="U12" s="81">
        <v>22</v>
      </c>
      <c r="V12" s="82">
        <v>2500</v>
      </c>
      <c r="W12" s="82">
        <v>20</v>
      </c>
      <c r="X12" s="82" t="s">
        <v>301</v>
      </c>
      <c r="Y12" s="82" t="s">
        <v>301</v>
      </c>
      <c r="Z12" s="82">
        <v>180000</v>
      </c>
      <c r="AA12" s="82" t="s">
        <v>301</v>
      </c>
      <c r="AB12" s="82">
        <v>180000</v>
      </c>
      <c r="AC12" s="82" t="s">
        <v>301</v>
      </c>
      <c r="AD12" s="82" t="s">
        <v>301</v>
      </c>
      <c r="AE12" s="82" t="s">
        <v>301</v>
      </c>
      <c r="AF12" s="82">
        <v>180000</v>
      </c>
      <c r="AG12" s="82">
        <v>30000</v>
      </c>
      <c r="AH12" s="82">
        <v>210000</v>
      </c>
      <c r="AI12" s="82" t="s">
        <v>301</v>
      </c>
      <c r="AJ12" s="82" t="s">
        <v>301</v>
      </c>
      <c r="AK12" s="82" t="s">
        <v>301</v>
      </c>
      <c r="AL12" s="82">
        <v>2500</v>
      </c>
      <c r="AM12" s="82">
        <v>2500</v>
      </c>
      <c r="AN12" s="82" t="s">
        <v>301</v>
      </c>
      <c r="AO12" s="82" t="s">
        <v>301</v>
      </c>
      <c r="AP12" s="82" t="s">
        <v>301</v>
      </c>
      <c r="AQ12" s="82" t="s">
        <v>301</v>
      </c>
      <c r="AR12" s="82" t="s">
        <v>301</v>
      </c>
      <c r="AS12" s="82" t="s">
        <v>301</v>
      </c>
      <c r="AT12" s="82">
        <v>6500</v>
      </c>
      <c r="AU12" s="82">
        <v>40</v>
      </c>
      <c r="AV12" s="82">
        <v>60</v>
      </c>
      <c r="AW12" s="82">
        <v>2500</v>
      </c>
      <c r="AX12" s="82">
        <v>2500</v>
      </c>
      <c r="AY12" s="82" t="s">
        <v>301</v>
      </c>
      <c r="AZ12" s="82" t="s">
        <v>301</v>
      </c>
      <c r="BA12" s="82" t="s">
        <v>301</v>
      </c>
      <c r="BB12" s="82" t="s">
        <v>301</v>
      </c>
      <c r="BC12" s="82" t="s">
        <v>301</v>
      </c>
      <c r="BD12" s="82" t="s">
        <v>301</v>
      </c>
      <c r="BE12" s="82" t="s">
        <v>301</v>
      </c>
      <c r="BF12" s="82">
        <v>1</v>
      </c>
      <c r="BG12" s="82">
        <v>1</v>
      </c>
      <c r="BH12" s="82">
        <v>280</v>
      </c>
      <c r="BI12" s="82" t="s">
        <v>301</v>
      </c>
      <c r="BJ12" s="82" t="s">
        <v>301</v>
      </c>
      <c r="BK12" s="82" t="s">
        <v>301</v>
      </c>
      <c r="BL12" s="82">
        <v>0</v>
      </c>
      <c r="BM12" s="82" t="s">
        <v>301</v>
      </c>
      <c r="BN12" s="82" t="s">
        <v>301</v>
      </c>
      <c r="BO12" s="82" t="s">
        <v>301</v>
      </c>
      <c r="BP12" s="82" t="s">
        <v>301</v>
      </c>
      <c r="BQ12" s="82" t="s">
        <v>301</v>
      </c>
      <c r="BR12" s="82">
        <v>1800</v>
      </c>
      <c r="BS12" s="82">
        <v>300</v>
      </c>
      <c r="BT12" s="82">
        <v>300</v>
      </c>
      <c r="BU12" s="82">
        <v>300</v>
      </c>
    </row>
    <row r="13" spans="1:73" s="24" customFormat="1" ht="12.75" customHeight="1" x14ac:dyDescent="0.2">
      <c r="A13" s="51" t="s">
        <v>305</v>
      </c>
      <c r="B13" s="52" t="s">
        <v>172</v>
      </c>
      <c r="C13" s="53"/>
      <c r="D13" s="79">
        <v>759</v>
      </c>
      <c r="E13" s="79" t="s">
        <v>301</v>
      </c>
      <c r="F13" s="79">
        <v>2</v>
      </c>
      <c r="G13" s="79">
        <v>0</v>
      </c>
      <c r="H13" s="79">
        <v>2</v>
      </c>
      <c r="I13" s="79">
        <v>0</v>
      </c>
      <c r="J13" s="80">
        <v>0.8</v>
      </c>
      <c r="K13" s="81">
        <v>0.8</v>
      </c>
      <c r="L13" s="81">
        <v>0</v>
      </c>
      <c r="M13" s="81">
        <v>0</v>
      </c>
      <c r="N13" s="82">
        <v>1</v>
      </c>
      <c r="O13" s="82">
        <v>115</v>
      </c>
      <c r="P13" s="82">
        <v>115</v>
      </c>
      <c r="Q13" s="82">
        <v>21</v>
      </c>
      <c r="R13" s="82">
        <v>2</v>
      </c>
      <c r="S13" s="82">
        <v>2</v>
      </c>
      <c r="T13" s="81">
        <v>246</v>
      </c>
      <c r="U13" s="81">
        <v>20</v>
      </c>
      <c r="V13" s="82">
        <v>5662</v>
      </c>
      <c r="W13" s="82">
        <v>610</v>
      </c>
      <c r="X13" s="82">
        <v>0</v>
      </c>
      <c r="Y13" s="82">
        <v>54</v>
      </c>
      <c r="Z13" s="82">
        <v>0</v>
      </c>
      <c r="AA13" s="82" t="s">
        <v>301</v>
      </c>
      <c r="AB13" s="82">
        <v>0</v>
      </c>
      <c r="AC13" s="82" t="s">
        <v>301</v>
      </c>
      <c r="AD13" s="82" t="s">
        <v>301</v>
      </c>
      <c r="AE13" s="82" t="s">
        <v>301</v>
      </c>
      <c r="AF13" s="82" t="s">
        <v>301</v>
      </c>
      <c r="AG13" s="82" t="s">
        <v>301</v>
      </c>
      <c r="AH13" s="82" t="s">
        <v>301</v>
      </c>
      <c r="AI13" s="82" t="s">
        <v>301</v>
      </c>
      <c r="AJ13" s="82" t="s">
        <v>301</v>
      </c>
      <c r="AK13" s="82" t="s">
        <v>301</v>
      </c>
      <c r="AL13" s="82">
        <v>6126</v>
      </c>
      <c r="AM13" s="82">
        <v>5704</v>
      </c>
      <c r="AN13" s="82">
        <v>0</v>
      </c>
      <c r="AO13" s="82">
        <v>0</v>
      </c>
      <c r="AP13" s="82">
        <v>0</v>
      </c>
      <c r="AQ13" s="82">
        <v>0</v>
      </c>
      <c r="AR13" s="82">
        <v>370</v>
      </c>
      <c r="AS13" s="82">
        <v>52</v>
      </c>
      <c r="AT13" s="82">
        <v>30</v>
      </c>
      <c r="AU13" s="82">
        <v>65</v>
      </c>
      <c r="AV13" s="82">
        <v>1</v>
      </c>
      <c r="AW13" s="82">
        <v>662</v>
      </c>
      <c r="AX13" s="82">
        <v>601</v>
      </c>
      <c r="AY13" s="82">
        <v>0</v>
      </c>
      <c r="AZ13" s="82">
        <v>0</v>
      </c>
      <c r="BA13" s="82">
        <v>0</v>
      </c>
      <c r="BB13" s="82">
        <v>0</v>
      </c>
      <c r="BC13" s="82">
        <v>40</v>
      </c>
      <c r="BD13" s="82">
        <v>21</v>
      </c>
      <c r="BE13" s="82">
        <v>49</v>
      </c>
      <c r="BF13" s="82">
        <v>0</v>
      </c>
      <c r="BG13" s="82">
        <v>19</v>
      </c>
      <c r="BH13" s="82">
        <v>3688</v>
      </c>
      <c r="BI13" s="82">
        <v>0</v>
      </c>
      <c r="BJ13" s="82">
        <v>0</v>
      </c>
      <c r="BK13" s="82">
        <v>0</v>
      </c>
      <c r="BL13" s="82">
        <v>0</v>
      </c>
      <c r="BM13" s="82">
        <v>0</v>
      </c>
      <c r="BN13" s="82">
        <v>0</v>
      </c>
      <c r="BO13" s="82">
        <v>0</v>
      </c>
      <c r="BP13" s="82">
        <v>0</v>
      </c>
      <c r="BQ13" s="82">
        <v>0</v>
      </c>
      <c r="BR13" s="82">
        <v>103</v>
      </c>
      <c r="BS13" s="82" t="s">
        <v>301</v>
      </c>
      <c r="BT13" s="82" t="s">
        <v>301</v>
      </c>
      <c r="BU13" s="82" t="s">
        <v>301</v>
      </c>
    </row>
    <row r="14" spans="1:73" s="24" customFormat="1" ht="12.75" customHeight="1" x14ac:dyDescent="0.2">
      <c r="A14" s="51" t="s">
        <v>306</v>
      </c>
      <c r="B14" s="52" t="s">
        <v>173</v>
      </c>
      <c r="C14" s="53"/>
      <c r="D14" s="79">
        <v>1900</v>
      </c>
      <c r="E14" s="79" t="s">
        <v>301</v>
      </c>
      <c r="F14" s="79">
        <v>2</v>
      </c>
      <c r="G14" s="79">
        <v>0</v>
      </c>
      <c r="H14" s="79">
        <v>2</v>
      </c>
      <c r="I14" s="79">
        <v>0</v>
      </c>
      <c r="J14" s="80">
        <v>1.4</v>
      </c>
      <c r="K14" s="81">
        <v>1.4</v>
      </c>
      <c r="L14" s="81">
        <v>0</v>
      </c>
      <c r="M14" s="81">
        <v>0</v>
      </c>
      <c r="N14" s="82">
        <v>1</v>
      </c>
      <c r="O14" s="82">
        <v>385</v>
      </c>
      <c r="P14" s="82">
        <v>362</v>
      </c>
      <c r="Q14" s="82">
        <v>24</v>
      </c>
      <c r="R14" s="82">
        <v>4</v>
      </c>
      <c r="S14" s="82">
        <v>0</v>
      </c>
      <c r="T14" s="81">
        <v>230</v>
      </c>
      <c r="U14" s="81">
        <v>26</v>
      </c>
      <c r="V14" s="82">
        <v>14711</v>
      </c>
      <c r="W14" s="82">
        <v>2489</v>
      </c>
      <c r="X14" s="82">
        <v>0</v>
      </c>
      <c r="Y14" s="82">
        <v>0</v>
      </c>
      <c r="Z14" s="82">
        <v>295760</v>
      </c>
      <c r="AA14" s="82">
        <v>143180</v>
      </c>
      <c r="AB14" s="82">
        <v>152580</v>
      </c>
      <c r="AC14" s="82">
        <v>11681</v>
      </c>
      <c r="AD14" s="82">
        <v>70712</v>
      </c>
      <c r="AE14" s="82">
        <v>11215</v>
      </c>
      <c r="AF14" s="82">
        <v>58972</v>
      </c>
      <c r="AG14" s="82" t="s">
        <v>301</v>
      </c>
      <c r="AH14" s="82" t="s">
        <v>301</v>
      </c>
      <c r="AI14" s="82" t="s">
        <v>301</v>
      </c>
      <c r="AJ14" s="82" t="s">
        <v>301</v>
      </c>
      <c r="AK14" s="82">
        <v>4770</v>
      </c>
      <c r="AL14" s="82">
        <v>16761</v>
      </c>
      <c r="AM14" s="82">
        <v>16628</v>
      </c>
      <c r="AN14" s="82">
        <v>0</v>
      </c>
      <c r="AO14" s="82">
        <v>0</v>
      </c>
      <c r="AP14" s="82">
        <v>0</v>
      </c>
      <c r="AQ14" s="82">
        <v>0</v>
      </c>
      <c r="AR14" s="82">
        <v>116</v>
      </c>
      <c r="AS14" s="82">
        <v>17</v>
      </c>
      <c r="AT14" s="82">
        <v>5</v>
      </c>
      <c r="AU14" s="82">
        <v>0</v>
      </c>
      <c r="AV14" s="82">
        <v>0</v>
      </c>
      <c r="AW14" s="82">
        <v>1491</v>
      </c>
      <c r="AX14" s="82">
        <v>1396</v>
      </c>
      <c r="AY14" s="82">
        <v>0</v>
      </c>
      <c r="AZ14" s="82">
        <v>0</v>
      </c>
      <c r="BA14" s="82">
        <v>0</v>
      </c>
      <c r="BB14" s="82">
        <v>0</v>
      </c>
      <c r="BC14" s="82">
        <v>80</v>
      </c>
      <c r="BD14" s="82">
        <v>15</v>
      </c>
      <c r="BE14" s="82">
        <v>135</v>
      </c>
      <c r="BF14" s="82">
        <v>0</v>
      </c>
      <c r="BG14" s="82">
        <v>6</v>
      </c>
      <c r="BH14" s="82">
        <v>8840</v>
      </c>
      <c r="BI14" s="82">
        <v>36</v>
      </c>
      <c r="BJ14" s="82">
        <v>0</v>
      </c>
      <c r="BK14" s="82">
        <v>0</v>
      </c>
      <c r="BL14" s="82">
        <v>0</v>
      </c>
      <c r="BM14" s="82">
        <v>0</v>
      </c>
      <c r="BN14" s="82">
        <v>0</v>
      </c>
      <c r="BO14" s="82">
        <v>0</v>
      </c>
      <c r="BP14" s="82">
        <v>0</v>
      </c>
      <c r="BQ14" s="82">
        <v>0</v>
      </c>
      <c r="BR14" s="82" t="s">
        <v>301</v>
      </c>
      <c r="BS14" s="82" t="s">
        <v>301</v>
      </c>
      <c r="BT14" s="82" t="s">
        <v>301</v>
      </c>
      <c r="BU14" s="82" t="s">
        <v>301</v>
      </c>
    </row>
    <row r="15" spans="1:73" s="24" customFormat="1" ht="12.75" customHeight="1" x14ac:dyDescent="0.2">
      <c r="A15" s="51" t="s">
        <v>309</v>
      </c>
      <c r="B15" s="52" t="s">
        <v>176</v>
      </c>
      <c r="C15" s="53"/>
      <c r="D15" s="79">
        <v>352</v>
      </c>
      <c r="E15" s="79" t="s">
        <v>301</v>
      </c>
      <c r="F15" s="79">
        <v>2</v>
      </c>
      <c r="G15" s="79">
        <v>1</v>
      </c>
      <c r="H15" s="79">
        <v>0</v>
      </c>
      <c r="I15" s="79">
        <v>1</v>
      </c>
      <c r="J15" s="80">
        <v>1.3</v>
      </c>
      <c r="K15" s="81">
        <v>1.3</v>
      </c>
      <c r="L15" s="81">
        <v>0</v>
      </c>
      <c r="M15" s="81">
        <v>0</v>
      </c>
      <c r="N15" s="82">
        <v>1</v>
      </c>
      <c r="O15" s="82">
        <v>104</v>
      </c>
      <c r="P15" s="82">
        <v>39</v>
      </c>
      <c r="Q15" s="82">
        <v>7</v>
      </c>
      <c r="R15" s="82">
        <v>1</v>
      </c>
      <c r="S15" s="82">
        <v>0</v>
      </c>
      <c r="T15" s="81">
        <v>200</v>
      </c>
      <c r="U15" s="81">
        <v>42</v>
      </c>
      <c r="V15" s="82">
        <v>9000</v>
      </c>
      <c r="W15" s="82" t="s">
        <v>301</v>
      </c>
      <c r="X15" s="82" t="s">
        <v>301</v>
      </c>
      <c r="Y15" s="82">
        <v>0</v>
      </c>
      <c r="Z15" s="82">
        <v>0</v>
      </c>
      <c r="AA15" s="82" t="s">
        <v>301</v>
      </c>
      <c r="AB15" s="82">
        <v>0</v>
      </c>
      <c r="AC15" s="82" t="s">
        <v>301</v>
      </c>
      <c r="AD15" s="82" t="s">
        <v>301</v>
      </c>
      <c r="AE15" s="82" t="s">
        <v>301</v>
      </c>
      <c r="AF15" s="82" t="s">
        <v>301</v>
      </c>
      <c r="AG15" s="82" t="s">
        <v>301</v>
      </c>
      <c r="AH15" s="82" t="s">
        <v>301</v>
      </c>
      <c r="AI15" s="82" t="s">
        <v>301</v>
      </c>
      <c r="AJ15" s="82" t="s">
        <v>301</v>
      </c>
      <c r="AK15" s="82" t="s">
        <v>301</v>
      </c>
      <c r="AL15" s="82">
        <v>8938</v>
      </c>
      <c r="AM15" s="82">
        <v>8800</v>
      </c>
      <c r="AN15" s="82" t="s">
        <v>301</v>
      </c>
      <c r="AO15" s="82" t="s">
        <v>301</v>
      </c>
      <c r="AP15" s="82" t="s">
        <v>301</v>
      </c>
      <c r="AQ15" s="82" t="s">
        <v>301</v>
      </c>
      <c r="AR15" s="82">
        <v>138</v>
      </c>
      <c r="AS15" s="82" t="s">
        <v>301</v>
      </c>
      <c r="AT15" s="82" t="s">
        <v>301</v>
      </c>
      <c r="AU15" s="82" t="s">
        <v>301</v>
      </c>
      <c r="AV15" s="82" t="s">
        <v>301</v>
      </c>
      <c r="AW15" s="82">
        <v>0</v>
      </c>
      <c r="AX15" s="82" t="s">
        <v>301</v>
      </c>
      <c r="AY15" s="82" t="s">
        <v>301</v>
      </c>
      <c r="AZ15" s="82" t="s">
        <v>301</v>
      </c>
      <c r="BA15" s="82" t="s">
        <v>301</v>
      </c>
      <c r="BB15" s="82" t="s">
        <v>301</v>
      </c>
      <c r="BC15" s="82" t="s">
        <v>301</v>
      </c>
      <c r="BD15" s="82" t="s">
        <v>301</v>
      </c>
      <c r="BE15" s="82">
        <v>245</v>
      </c>
      <c r="BF15" s="82">
        <v>0</v>
      </c>
      <c r="BG15" s="82">
        <v>6</v>
      </c>
      <c r="BH15" s="82">
        <v>2835</v>
      </c>
      <c r="BI15" s="82" t="s">
        <v>301</v>
      </c>
      <c r="BJ15" s="82">
        <v>1251</v>
      </c>
      <c r="BK15" s="82" t="s">
        <v>301</v>
      </c>
      <c r="BL15" s="82">
        <v>0</v>
      </c>
      <c r="BM15" s="82" t="s">
        <v>301</v>
      </c>
      <c r="BN15" s="82" t="s">
        <v>301</v>
      </c>
      <c r="BO15" s="82" t="s">
        <v>301</v>
      </c>
      <c r="BP15" s="82" t="s">
        <v>301</v>
      </c>
      <c r="BQ15" s="82" t="s">
        <v>301</v>
      </c>
      <c r="BR15" s="82" t="s">
        <v>301</v>
      </c>
      <c r="BS15" s="82" t="s">
        <v>301</v>
      </c>
      <c r="BT15" s="82" t="s">
        <v>301</v>
      </c>
      <c r="BU15" s="82" t="s">
        <v>301</v>
      </c>
    </row>
    <row r="16" spans="1:73" s="24" customFormat="1" ht="12.75" customHeight="1" x14ac:dyDescent="0.2">
      <c r="A16" s="51" t="s">
        <v>310</v>
      </c>
      <c r="B16" s="52" t="s">
        <v>234</v>
      </c>
      <c r="C16" s="53"/>
      <c r="D16" s="79">
        <v>1200</v>
      </c>
      <c r="E16" s="79" t="s">
        <v>301</v>
      </c>
      <c r="F16" s="79">
        <v>5</v>
      </c>
      <c r="G16" s="79">
        <v>3</v>
      </c>
      <c r="H16" s="79">
        <v>2</v>
      </c>
      <c r="I16" s="79" t="s">
        <v>301</v>
      </c>
      <c r="J16" s="80">
        <v>4</v>
      </c>
      <c r="K16" s="81">
        <v>4</v>
      </c>
      <c r="L16" s="81" t="s">
        <v>301</v>
      </c>
      <c r="M16" s="81" t="s">
        <v>301</v>
      </c>
      <c r="N16" s="82">
        <v>1</v>
      </c>
      <c r="O16" s="82">
        <v>600</v>
      </c>
      <c r="P16" s="82">
        <v>350</v>
      </c>
      <c r="Q16" s="82">
        <v>15</v>
      </c>
      <c r="R16" s="82">
        <v>3</v>
      </c>
      <c r="S16" s="82">
        <v>4</v>
      </c>
      <c r="T16" s="81">
        <v>250</v>
      </c>
      <c r="U16" s="81">
        <v>40</v>
      </c>
      <c r="V16" s="82">
        <v>10000</v>
      </c>
      <c r="W16" s="82">
        <v>200</v>
      </c>
      <c r="X16" s="82">
        <v>0</v>
      </c>
      <c r="Y16" s="82">
        <v>20000</v>
      </c>
      <c r="Z16" s="82">
        <v>450000</v>
      </c>
      <c r="AA16" s="82">
        <v>350000</v>
      </c>
      <c r="AB16" s="82">
        <v>100000</v>
      </c>
      <c r="AC16" s="82" t="s">
        <v>301</v>
      </c>
      <c r="AD16" s="82" t="s">
        <v>301</v>
      </c>
      <c r="AE16" s="82" t="s">
        <v>301</v>
      </c>
      <c r="AF16" s="82">
        <v>100000</v>
      </c>
      <c r="AG16" s="82">
        <v>10000</v>
      </c>
      <c r="AH16" s="82">
        <v>450000</v>
      </c>
      <c r="AI16" s="82">
        <v>0</v>
      </c>
      <c r="AJ16" s="82">
        <v>0</v>
      </c>
      <c r="AK16" s="82">
        <v>20000</v>
      </c>
      <c r="AL16" s="82">
        <v>43700</v>
      </c>
      <c r="AM16" s="82">
        <v>40000</v>
      </c>
      <c r="AN16" s="82">
        <v>0</v>
      </c>
      <c r="AO16" s="82">
        <v>0</v>
      </c>
      <c r="AP16" s="82">
        <v>0</v>
      </c>
      <c r="AQ16" s="82">
        <v>1200</v>
      </c>
      <c r="AR16" s="82">
        <v>2500</v>
      </c>
      <c r="AS16" s="82">
        <v>0</v>
      </c>
      <c r="AT16" s="82">
        <v>20</v>
      </c>
      <c r="AU16" s="82">
        <v>5</v>
      </c>
      <c r="AV16" s="82">
        <v>1</v>
      </c>
      <c r="AW16" s="82">
        <v>1805</v>
      </c>
      <c r="AX16" s="82">
        <v>1650</v>
      </c>
      <c r="AY16" s="82">
        <v>0</v>
      </c>
      <c r="AZ16" s="82">
        <v>0</v>
      </c>
      <c r="BA16" s="82">
        <v>0</v>
      </c>
      <c r="BB16" s="82">
        <v>5</v>
      </c>
      <c r="BC16" s="82">
        <v>150</v>
      </c>
      <c r="BD16" s="82">
        <v>0</v>
      </c>
      <c r="BE16" s="82">
        <v>20</v>
      </c>
      <c r="BF16" s="82">
        <v>1</v>
      </c>
      <c r="BG16" s="82">
        <v>50</v>
      </c>
      <c r="BH16" s="82">
        <v>6283</v>
      </c>
      <c r="BI16" s="82">
        <v>94</v>
      </c>
      <c r="BJ16" s="82">
        <v>62</v>
      </c>
      <c r="BK16" s="82">
        <v>633</v>
      </c>
      <c r="BL16" s="82">
        <v>0</v>
      </c>
      <c r="BM16" s="82">
        <v>0</v>
      </c>
      <c r="BN16" s="82">
        <v>0</v>
      </c>
      <c r="BO16" s="82">
        <v>0</v>
      </c>
      <c r="BP16" s="82">
        <v>0</v>
      </c>
      <c r="BQ16" s="82">
        <v>455</v>
      </c>
      <c r="BR16" s="82">
        <v>44</v>
      </c>
      <c r="BS16" s="82" t="s">
        <v>301</v>
      </c>
      <c r="BT16" s="82" t="s">
        <v>301</v>
      </c>
      <c r="BU16" s="82" t="s">
        <v>301</v>
      </c>
    </row>
    <row r="17" spans="1:73" s="24" customFormat="1" ht="12.75" customHeight="1" x14ac:dyDescent="0.2">
      <c r="A17" s="14"/>
      <c r="B17" s="62" t="s">
        <v>154</v>
      </c>
      <c r="C17" s="59"/>
      <c r="D17" s="63">
        <f t="shared" ref="D17:AI17" si="3">SUM(D9:D16)</f>
        <v>9515</v>
      </c>
      <c r="E17" s="63">
        <f t="shared" si="3"/>
        <v>2400</v>
      </c>
      <c r="F17" s="63">
        <f t="shared" si="3"/>
        <v>21</v>
      </c>
      <c r="G17" s="63">
        <f t="shared" si="3"/>
        <v>4</v>
      </c>
      <c r="H17" s="63">
        <f t="shared" si="3"/>
        <v>13</v>
      </c>
      <c r="I17" s="63">
        <f t="shared" si="3"/>
        <v>4</v>
      </c>
      <c r="J17" s="64">
        <f t="shared" si="3"/>
        <v>12.4</v>
      </c>
      <c r="K17" s="64">
        <f t="shared" si="3"/>
        <v>12.4</v>
      </c>
      <c r="L17" s="64">
        <f t="shared" si="3"/>
        <v>0</v>
      </c>
      <c r="M17" s="64">
        <f t="shared" si="3"/>
        <v>0</v>
      </c>
      <c r="N17" s="63">
        <f t="shared" si="3"/>
        <v>8</v>
      </c>
      <c r="O17" s="63">
        <f t="shared" si="3"/>
        <v>2191</v>
      </c>
      <c r="P17" s="63">
        <f t="shared" si="3"/>
        <v>1697</v>
      </c>
      <c r="Q17" s="63">
        <f t="shared" si="3"/>
        <v>156</v>
      </c>
      <c r="R17" s="63">
        <f t="shared" si="3"/>
        <v>37</v>
      </c>
      <c r="S17" s="63">
        <f t="shared" si="3"/>
        <v>6</v>
      </c>
      <c r="T17" s="64">
        <f t="shared" si="3"/>
        <v>1696</v>
      </c>
      <c r="U17" s="64">
        <f t="shared" si="3"/>
        <v>271</v>
      </c>
      <c r="V17" s="63">
        <f t="shared" si="3"/>
        <v>73391</v>
      </c>
      <c r="W17" s="63">
        <f t="shared" si="3"/>
        <v>4050</v>
      </c>
      <c r="X17" s="63">
        <f t="shared" si="3"/>
        <v>0</v>
      </c>
      <c r="Y17" s="63">
        <f t="shared" si="3"/>
        <v>20054</v>
      </c>
      <c r="Z17" s="63">
        <f t="shared" si="3"/>
        <v>1377441</v>
      </c>
      <c r="AA17" s="63">
        <f t="shared" si="3"/>
        <v>745734</v>
      </c>
      <c r="AB17" s="63">
        <f t="shared" si="3"/>
        <v>631707</v>
      </c>
      <c r="AC17" s="63">
        <f t="shared" si="3"/>
        <v>15047</v>
      </c>
      <c r="AD17" s="63">
        <f t="shared" si="3"/>
        <v>100212</v>
      </c>
      <c r="AE17" s="63">
        <f t="shared" si="3"/>
        <v>16657</v>
      </c>
      <c r="AF17" s="63">
        <f t="shared" si="3"/>
        <v>499791</v>
      </c>
      <c r="AG17" s="63">
        <f t="shared" si="3"/>
        <v>76355</v>
      </c>
      <c r="AH17" s="63">
        <f t="shared" si="3"/>
        <v>660000</v>
      </c>
      <c r="AI17" s="63">
        <f t="shared" si="3"/>
        <v>0</v>
      </c>
      <c r="AJ17" s="63">
        <f t="shared" ref="AJ17:BO17" si="4">SUM(AJ9:AJ16)</f>
        <v>32064</v>
      </c>
      <c r="AK17" s="63">
        <f t="shared" si="4"/>
        <v>26311</v>
      </c>
      <c r="AL17" s="63">
        <f t="shared" si="4"/>
        <v>109849</v>
      </c>
      <c r="AM17" s="63">
        <f t="shared" si="4"/>
        <v>105025</v>
      </c>
      <c r="AN17" s="63">
        <f t="shared" si="4"/>
        <v>0</v>
      </c>
      <c r="AO17" s="63">
        <f t="shared" si="4"/>
        <v>15</v>
      </c>
      <c r="AP17" s="63">
        <f t="shared" si="4"/>
        <v>0</v>
      </c>
      <c r="AQ17" s="63">
        <f t="shared" si="4"/>
        <v>1200</v>
      </c>
      <c r="AR17" s="63">
        <f t="shared" si="4"/>
        <v>3540</v>
      </c>
      <c r="AS17" s="63">
        <f t="shared" si="4"/>
        <v>69</v>
      </c>
      <c r="AT17" s="63">
        <f t="shared" si="4"/>
        <v>6555</v>
      </c>
      <c r="AU17" s="63">
        <f t="shared" si="4"/>
        <v>110</v>
      </c>
      <c r="AV17" s="63">
        <f t="shared" si="4"/>
        <v>65</v>
      </c>
      <c r="AW17" s="63">
        <f t="shared" si="4"/>
        <v>10192</v>
      </c>
      <c r="AX17" s="63">
        <f t="shared" si="4"/>
        <v>9832</v>
      </c>
      <c r="AY17" s="63">
        <f t="shared" si="4"/>
        <v>0</v>
      </c>
      <c r="AZ17" s="63">
        <f t="shared" si="4"/>
        <v>0</v>
      </c>
      <c r="BA17" s="63">
        <f t="shared" si="4"/>
        <v>0</v>
      </c>
      <c r="BB17" s="63">
        <f t="shared" si="4"/>
        <v>5</v>
      </c>
      <c r="BC17" s="63">
        <f t="shared" si="4"/>
        <v>319</v>
      </c>
      <c r="BD17" s="63">
        <f t="shared" si="4"/>
        <v>36</v>
      </c>
      <c r="BE17" s="63">
        <f t="shared" si="4"/>
        <v>1047</v>
      </c>
      <c r="BF17" s="63">
        <f t="shared" si="4"/>
        <v>3</v>
      </c>
      <c r="BG17" s="63">
        <f t="shared" si="4"/>
        <v>102</v>
      </c>
      <c r="BH17" s="63">
        <f t="shared" si="4"/>
        <v>36846</v>
      </c>
      <c r="BI17" s="63">
        <f t="shared" si="4"/>
        <v>4246</v>
      </c>
      <c r="BJ17" s="63">
        <f t="shared" si="4"/>
        <v>5128</v>
      </c>
      <c r="BK17" s="63">
        <f t="shared" si="4"/>
        <v>633</v>
      </c>
      <c r="BL17" s="63">
        <f t="shared" si="4"/>
        <v>0</v>
      </c>
      <c r="BM17" s="63">
        <f t="shared" si="4"/>
        <v>0</v>
      </c>
      <c r="BN17" s="63">
        <f t="shared" si="4"/>
        <v>0</v>
      </c>
      <c r="BO17" s="63">
        <f t="shared" si="4"/>
        <v>0</v>
      </c>
      <c r="BP17" s="63">
        <f t="shared" ref="BP17:BU17" si="5">SUM(BP9:BP16)</f>
        <v>0</v>
      </c>
      <c r="BQ17" s="63">
        <f t="shared" si="5"/>
        <v>455</v>
      </c>
      <c r="BR17" s="63">
        <f t="shared" si="5"/>
        <v>1957</v>
      </c>
      <c r="BS17" s="63">
        <f t="shared" si="5"/>
        <v>300</v>
      </c>
      <c r="BT17" s="63">
        <f t="shared" si="5"/>
        <v>300</v>
      </c>
      <c r="BU17" s="63">
        <f t="shared" si="5"/>
        <v>300</v>
      </c>
    </row>
    <row r="18" spans="1:73" s="24" customFormat="1" ht="12.75" customHeight="1" x14ac:dyDescent="0.2">
      <c r="A18" s="60"/>
      <c r="B18" s="25" t="s">
        <v>150</v>
      </c>
      <c r="C18" s="65">
        <v>10</v>
      </c>
      <c r="D18" s="65">
        <v>10</v>
      </c>
      <c r="E18" s="65">
        <v>10</v>
      </c>
      <c r="F18" s="65">
        <v>10</v>
      </c>
      <c r="G18" s="65">
        <v>10</v>
      </c>
      <c r="H18" s="65">
        <v>10</v>
      </c>
      <c r="I18" s="65">
        <v>10</v>
      </c>
      <c r="J18" s="65">
        <v>10</v>
      </c>
      <c r="K18" s="65">
        <v>10</v>
      </c>
      <c r="L18" s="65">
        <v>10</v>
      </c>
      <c r="M18" s="65">
        <v>10</v>
      </c>
      <c r="N18" s="65">
        <v>10</v>
      </c>
      <c r="O18" s="65">
        <v>10</v>
      </c>
      <c r="P18" s="65">
        <v>10</v>
      </c>
      <c r="Q18" s="65">
        <v>10</v>
      </c>
      <c r="R18" s="65">
        <v>10</v>
      </c>
      <c r="S18" s="65">
        <v>10</v>
      </c>
      <c r="T18" s="65">
        <v>10</v>
      </c>
      <c r="U18" s="65">
        <v>10</v>
      </c>
      <c r="V18" s="65">
        <v>10</v>
      </c>
      <c r="W18" s="65">
        <v>10</v>
      </c>
      <c r="X18" s="65">
        <v>10</v>
      </c>
      <c r="Y18" s="65">
        <v>10</v>
      </c>
      <c r="Z18" s="65">
        <v>10</v>
      </c>
      <c r="AA18" s="65">
        <v>10</v>
      </c>
      <c r="AB18" s="65">
        <v>10</v>
      </c>
      <c r="AC18" s="65">
        <v>10</v>
      </c>
      <c r="AD18" s="65">
        <v>10</v>
      </c>
      <c r="AE18" s="65">
        <v>10</v>
      </c>
      <c r="AF18" s="65">
        <v>10</v>
      </c>
      <c r="AG18" s="65">
        <v>10</v>
      </c>
      <c r="AH18" s="65">
        <v>10</v>
      </c>
      <c r="AI18" s="65">
        <v>10</v>
      </c>
      <c r="AJ18" s="65">
        <v>10</v>
      </c>
      <c r="AK18" s="65">
        <v>10</v>
      </c>
      <c r="AL18" s="65">
        <v>10</v>
      </c>
      <c r="AM18" s="65">
        <v>10</v>
      </c>
      <c r="AN18" s="65">
        <v>10</v>
      </c>
      <c r="AO18" s="65">
        <v>10</v>
      </c>
      <c r="AP18" s="65">
        <v>10</v>
      </c>
      <c r="AQ18" s="65">
        <v>10</v>
      </c>
      <c r="AR18" s="65">
        <v>10</v>
      </c>
      <c r="AS18" s="65">
        <v>10</v>
      </c>
      <c r="AT18" s="65">
        <v>10</v>
      </c>
      <c r="AU18" s="65">
        <v>10</v>
      </c>
      <c r="AV18" s="65">
        <v>10</v>
      </c>
      <c r="AW18" s="65">
        <v>10</v>
      </c>
      <c r="AX18" s="65">
        <v>10</v>
      </c>
      <c r="AY18" s="65">
        <v>10</v>
      </c>
      <c r="AZ18" s="65">
        <v>10</v>
      </c>
      <c r="BA18" s="65">
        <v>10</v>
      </c>
      <c r="BB18" s="65">
        <v>10</v>
      </c>
      <c r="BC18" s="65">
        <v>10</v>
      </c>
      <c r="BD18" s="65">
        <v>10</v>
      </c>
      <c r="BE18" s="65">
        <v>10</v>
      </c>
      <c r="BF18" s="65">
        <v>10</v>
      </c>
      <c r="BG18" s="65">
        <v>10</v>
      </c>
      <c r="BH18" s="65">
        <v>10</v>
      </c>
      <c r="BI18" s="65">
        <v>10</v>
      </c>
      <c r="BJ18" s="65">
        <v>10</v>
      </c>
      <c r="BK18" s="65">
        <v>10</v>
      </c>
      <c r="BL18" s="65">
        <v>10</v>
      </c>
      <c r="BM18" s="65">
        <v>10</v>
      </c>
      <c r="BN18" s="65">
        <v>10</v>
      </c>
      <c r="BO18" s="65">
        <v>10</v>
      </c>
      <c r="BP18" s="65">
        <v>10</v>
      </c>
      <c r="BQ18" s="65">
        <v>10</v>
      </c>
      <c r="BR18" s="65">
        <v>10</v>
      </c>
      <c r="BS18" s="65">
        <v>10</v>
      </c>
      <c r="BT18" s="65">
        <v>10</v>
      </c>
      <c r="BU18" s="65">
        <v>10</v>
      </c>
    </row>
    <row r="19" spans="1:73" s="24" customFormat="1" ht="12.75" customHeight="1" x14ac:dyDescent="0.2">
      <c r="A19" s="60"/>
      <c r="B19" s="25" t="s">
        <v>151</v>
      </c>
      <c r="C19" s="65">
        <v>8</v>
      </c>
      <c r="D19" s="65">
        <f t="shared" ref="D19:AI19" si="6">COUNT(D9:D16)</f>
        <v>8</v>
      </c>
      <c r="E19" s="65">
        <f t="shared" si="6"/>
        <v>1</v>
      </c>
      <c r="F19" s="65">
        <f t="shared" si="6"/>
        <v>8</v>
      </c>
      <c r="G19" s="65">
        <f t="shared" si="6"/>
        <v>7</v>
      </c>
      <c r="H19" s="65">
        <f t="shared" si="6"/>
        <v>8</v>
      </c>
      <c r="I19" s="65">
        <f t="shared" si="6"/>
        <v>7</v>
      </c>
      <c r="J19" s="65">
        <f t="shared" si="6"/>
        <v>8</v>
      </c>
      <c r="K19" s="65">
        <f t="shared" si="6"/>
        <v>8</v>
      </c>
      <c r="L19" s="65">
        <f t="shared" si="6"/>
        <v>6</v>
      </c>
      <c r="M19" s="65">
        <f t="shared" si="6"/>
        <v>6</v>
      </c>
      <c r="N19" s="65">
        <f t="shared" si="6"/>
        <v>8</v>
      </c>
      <c r="O19" s="65">
        <f t="shared" si="6"/>
        <v>8</v>
      </c>
      <c r="P19" s="65">
        <f t="shared" si="6"/>
        <v>8</v>
      </c>
      <c r="Q19" s="65">
        <f t="shared" si="6"/>
        <v>8</v>
      </c>
      <c r="R19" s="65">
        <f t="shared" si="6"/>
        <v>8</v>
      </c>
      <c r="S19" s="65">
        <f t="shared" si="6"/>
        <v>7</v>
      </c>
      <c r="T19" s="65">
        <f t="shared" si="6"/>
        <v>8</v>
      </c>
      <c r="U19" s="65">
        <f t="shared" si="6"/>
        <v>8</v>
      </c>
      <c r="V19" s="65">
        <f t="shared" si="6"/>
        <v>8</v>
      </c>
      <c r="W19" s="65">
        <f t="shared" si="6"/>
        <v>7</v>
      </c>
      <c r="X19" s="65">
        <f t="shared" si="6"/>
        <v>6</v>
      </c>
      <c r="Y19" s="65">
        <f t="shared" si="6"/>
        <v>7</v>
      </c>
      <c r="Z19" s="65">
        <f t="shared" si="6"/>
        <v>8</v>
      </c>
      <c r="AA19" s="65">
        <f t="shared" si="6"/>
        <v>5</v>
      </c>
      <c r="AB19" s="65">
        <f t="shared" si="6"/>
        <v>8</v>
      </c>
      <c r="AC19" s="65">
        <f t="shared" si="6"/>
        <v>3</v>
      </c>
      <c r="AD19" s="65">
        <f t="shared" si="6"/>
        <v>4</v>
      </c>
      <c r="AE19" s="65">
        <f t="shared" si="6"/>
        <v>4</v>
      </c>
      <c r="AF19" s="65">
        <f t="shared" si="6"/>
        <v>6</v>
      </c>
      <c r="AG19" s="65">
        <f t="shared" si="6"/>
        <v>5</v>
      </c>
      <c r="AH19" s="65">
        <f t="shared" si="6"/>
        <v>3</v>
      </c>
      <c r="AI19" s="65">
        <f t="shared" si="6"/>
        <v>4</v>
      </c>
      <c r="AJ19" s="65">
        <f t="shared" ref="AJ19:BO19" si="7">COUNT(AJ9:AJ16)</f>
        <v>4</v>
      </c>
      <c r="AK19" s="65">
        <f t="shared" si="7"/>
        <v>3</v>
      </c>
      <c r="AL19" s="65">
        <f t="shared" si="7"/>
        <v>8</v>
      </c>
      <c r="AM19" s="65">
        <f t="shared" si="7"/>
        <v>8</v>
      </c>
      <c r="AN19" s="65">
        <f t="shared" si="7"/>
        <v>6</v>
      </c>
      <c r="AO19" s="65">
        <f t="shared" si="7"/>
        <v>6</v>
      </c>
      <c r="AP19" s="65">
        <f t="shared" si="7"/>
        <v>6</v>
      </c>
      <c r="AQ19" s="65">
        <f t="shared" si="7"/>
        <v>6</v>
      </c>
      <c r="AR19" s="65">
        <f t="shared" si="7"/>
        <v>7</v>
      </c>
      <c r="AS19" s="65">
        <f t="shared" si="7"/>
        <v>6</v>
      </c>
      <c r="AT19" s="65">
        <f t="shared" si="7"/>
        <v>7</v>
      </c>
      <c r="AU19" s="65">
        <f t="shared" si="7"/>
        <v>5</v>
      </c>
      <c r="AV19" s="65">
        <f t="shared" si="7"/>
        <v>7</v>
      </c>
      <c r="AW19" s="65">
        <f t="shared" si="7"/>
        <v>8</v>
      </c>
      <c r="AX19" s="65">
        <f t="shared" si="7"/>
        <v>7</v>
      </c>
      <c r="AY19" s="65">
        <f t="shared" si="7"/>
        <v>6</v>
      </c>
      <c r="AZ19" s="65">
        <f t="shared" si="7"/>
        <v>6</v>
      </c>
      <c r="BA19" s="65">
        <f t="shared" si="7"/>
        <v>6</v>
      </c>
      <c r="BB19" s="65">
        <f t="shared" si="7"/>
        <v>6</v>
      </c>
      <c r="BC19" s="65">
        <f t="shared" si="7"/>
        <v>6</v>
      </c>
      <c r="BD19" s="65">
        <f t="shared" si="7"/>
        <v>5</v>
      </c>
      <c r="BE19" s="65">
        <f t="shared" si="7"/>
        <v>7</v>
      </c>
      <c r="BF19" s="65">
        <f t="shared" si="7"/>
        <v>8</v>
      </c>
      <c r="BG19" s="65">
        <f t="shared" si="7"/>
        <v>8</v>
      </c>
      <c r="BH19" s="65">
        <f t="shared" si="7"/>
        <v>8</v>
      </c>
      <c r="BI19" s="65">
        <f t="shared" si="7"/>
        <v>6</v>
      </c>
      <c r="BJ19" s="65">
        <f t="shared" si="7"/>
        <v>7</v>
      </c>
      <c r="BK19" s="65">
        <f t="shared" si="7"/>
        <v>3</v>
      </c>
      <c r="BL19" s="65">
        <f t="shared" si="7"/>
        <v>8</v>
      </c>
      <c r="BM19" s="65">
        <f t="shared" si="7"/>
        <v>5</v>
      </c>
      <c r="BN19" s="65">
        <f t="shared" si="7"/>
        <v>5</v>
      </c>
      <c r="BO19" s="65">
        <f t="shared" si="7"/>
        <v>4</v>
      </c>
      <c r="BP19" s="65">
        <f t="shared" ref="BP19:BU19" si="8">COUNT(BP9:BP16)</f>
        <v>4</v>
      </c>
      <c r="BQ19" s="65">
        <f t="shared" si="8"/>
        <v>6</v>
      </c>
      <c r="BR19" s="65">
        <f t="shared" si="8"/>
        <v>4</v>
      </c>
      <c r="BS19" s="65">
        <f t="shared" si="8"/>
        <v>1</v>
      </c>
      <c r="BT19" s="65">
        <f t="shared" si="8"/>
        <v>1</v>
      </c>
      <c r="BU19" s="65">
        <f t="shared" si="8"/>
        <v>1</v>
      </c>
    </row>
    <row r="20" spans="1:73" s="24" customFormat="1" ht="12.75" customHeight="1" x14ac:dyDescent="0.2">
      <c r="A20" s="61"/>
      <c r="B20" s="28" t="s">
        <v>149</v>
      </c>
      <c r="C20" s="86">
        <f>C19/C18</f>
        <v>0.8</v>
      </c>
      <c r="D20" s="86">
        <f>D19/D18</f>
        <v>0.8</v>
      </c>
      <c r="E20" s="86">
        <f t="shared" ref="E20:BP20" si="9">E19/E18</f>
        <v>0.1</v>
      </c>
      <c r="F20" s="86">
        <f t="shared" si="9"/>
        <v>0.8</v>
      </c>
      <c r="G20" s="86">
        <f t="shared" si="9"/>
        <v>0.7</v>
      </c>
      <c r="H20" s="86">
        <f t="shared" si="9"/>
        <v>0.8</v>
      </c>
      <c r="I20" s="86">
        <f t="shared" si="9"/>
        <v>0.7</v>
      </c>
      <c r="J20" s="86">
        <f t="shared" si="9"/>
        <v>0.8</v>
      </c>
      <c r="K20" s="86">
        <f t="shared" si="9"/>
        <v>0.8</v>
      </c>
      <c r="L20" s="86">
        <f t="shared" si="9"/>
        <v>0.6</v>
      </c>
      <c r="M20" s="86">
        <f t="shared" si="9"/>
        <v>0.6</v>
      </c>
      <c r="N20" s="86">
        <f t="shared" si="9"/>
        <v>0.8</v>
      </c>
      <c r="O20" s="86">
        <f t="shared" si="9"/>
        <v>0.8</v>
      </c>
      <c r="P20" s="86">
        <f t="shared" si="9"/>
        <v>0.8</v>
      </c>
      <c r="Q20" s="86">
        <f t="shared" si="9"/>
        <v>0.8</v>
      </c>
      <c r="R20" s="86">
        <f t="shared" si="9"/>
        <v>0.8</v>
      </c>
      <c r="S20" s="86">
        <f t="shared" si="9"/>
        <v>0.7</v>
      </c>
      <c r="T20" s="86">
        <f t="shared" si="9"/>
        <v>0.8</v>
      </c>
      <c r="U20" s="86">
        <f t="shared" si="9"/>
        <v>0.8</v>
      </c>
      <c r="V20" s="86">
        <f t="shared" si="9"/>
        <v>0.8</v>
      </c>
      <c r="W20" s="86">
        <f t="shared" si="9"/>
        <v>0.7</v>
      </c>
      <c r="X20" s="86">
        <f t="shared" si="9"/>
        <v>0.6</v>
      </c>
      <c r="Y20" s="86">
        <f t="shared" si="9"/>
        <v>0.7</v>
      </c>
      <c r="Z20" s="86">
        <f t="shared" si="9"/>
        <v>0.8</v>
      </c>
      <c r="AA20" s="86">
        <f t="shared" si="9"/>
        <v>0.5</v>
      </c>
      <c r="AB20" s="86">
        <f t="shared" si="9"/>
        <v>0.8</v>
      </c>
      <c r="AC20" s="86">
        <f t="shared" si="9"/>
        <v>0.3</v>
      </c>
      <c r="AD20" s="86">
        <f t="shared" si="9"/>
        <v>0.4</v>
      </c>
      <c r="AE20" s="86">
        <f t="shared" si="9"/>
        <v>0.4</v>
      </c>
      <c r="AF20" s="86">
        <f t="shared" si="9"/>
        <v>0.6</v>
      </c>
      <c r="AG20" s="86">
        <f t="shared" si="9"/>
        <v>0.5</v>
      </c>
      <c r="AH20" s="86">
        <f t="shared" si="9"/>
        <v>0.3</v>
      </c>
      <c r="AI20" s="86">
        <f t="shared" si="9"/>
        <v>0.4</v>
      </c>
      <c r="AJ20" s="86">
        <f t="shared" si="9"/>
        <v>0.4</v>
      </c>
      <c r="AK20" s="86">
        <f t="shared" si="9"/>
        <v>0.3</v>
      </c>
      <c r="AL20" s="86">
        <f t="shared" si="9"/>
        <v>0.8</v>
      </c>
      <c r="AM20" s="86">
        <f t="shared" si="9"/>
        <v>0.8</v>
      </c>
      <c r="AN20" s="86">
        <f t="shared" si="9"/>
        <v>0.6</v>
      </c>
      <c r="AO20" s="86">
        <f t="shared" si="9"/>
        <v>0.6</v>
      </c>
      <c r="AP20" s="86">
        <f t="shared" si="9"/>
        <v>0.6</v>
      </c>
      <c r="AQ20" s="86">
        <f t="shared" si="9"/>
        <v>0.6</v>
      </c>
      <c r="AR20" s="86">
        <f t="shared" si="9"/>
        <v>0.7</v>
      </c>
      <c r="AS20" s="86">
        <f t="shared" si="9"/>
        <v>0.6</v>
      </c>
      <c r="AT20" s="86">
        <f t="shared" si="9"/>
        <v>0.7</v>
      </c>
      <c r="AU20" s="86">
        <f t="shared" si="9"/>
        <v>0.5</v>
      </c>
      <c r="AV20" s="86">
        <f t="shared" si="9"/>
        <v>0.7</v>
      </c>
      <c r="AW20" s="86">
        <f t="shared" si="9"/>
        <v>0.8</v>
      </c>
      <c r="AX20" s="86">
        <f t="shared" si="9"/>
        <v>0.7</v>
      </c>
      <c r="AY20" s="86">
        <f t="shared" si="9"/>
        <v>0.6</v>
      </c>
      <c r="AZ20" s="86">
        <f t="shared" si="9"/>
        <v>0.6</v>
      </c>
      <c r="BA20" s="86">
        <f t="shared" si="9"/>
        <v>0.6</v>
      </c>
      <c r="BB20" s="86">
        <f t="shared" si="9"/>
        <v>0.6</v>
      </c>
      <c r="BC20" s="86">
        <f t="shared" si="9"/>
        <v>0.6</v>
      </c>
      <c r="BD20" s="86">
        <f t="shared" si="9"/>
        <v>0.5</v>
      </c>
      <c r="BE20" s="86">
        <f t="shared" si="9"/>
        <v>0.7</v>
      </c>
      <c r="BF20" s="86">
        <f t="shared" si="9"/>
        <v>0.8</v>
      </c>
      <c r="BG20" s="86">
        <f t="shared" si="9"/>
        <v>0.8</v>
      </c>
      <c r="BH20" s="86">
        <f t="shared" si="9"/>
        <v>0.8</v>
      </c>
      <c r="BI20" s="86">
        <f t="shared" si="9"/>
        <v>0.6</v>
      </c>
      <c r="BJ20" s="86">
        <f t="shared" si="9"/>
        <v>0.7</v>
      </c>
      <c r="BK20" s="86">
        <f t="shared" si="9"/>
        <v>0.3</v>
      </c>
      <c r="BL20" s="86">
        <f t="shared" si="9"/>
        <v>0.8</v>
      </c>
      <c r="BM20" s="86">
        <f t="shared" si="9"/>
        <v>0.5</v>
      </c>
      <c r="BN20" s="86">
        <f t="shared" si="9"/>
        <v>0.5</v>
      </c>
      <c r="BO20" s="86">
        <f t="shared" si="9"/>
        <v>0.4</v>
      </c>
      <c r="BP20" s="86">
        <f t="shared" si="9"/>
        <v>0.4</v>
      </c>
      <c r="BQ20" s="86">
        <f>BQ19/BQ18</f>
        <v>0.6</v>
      </c>
      <c r="BR20" s="86">
        <f>BR19/BR18</f>
        <v>0.4</v>
      </c>
      <c r="BS20" s="86">
        <f>BS19/BS18</f>
        <v>0.1</v>
      </c>
      <c r="BT20" s="86">
        <f>BT19/BT18</f>
        <v>0.1</v>
      </c>
      <c r="BU20" s="86">
        <f>BU19/BU18</f>
        <v>0.1</v>
      </c>
    </row>
    <row r="21" spans="1:73" s="24" customFormat="1" ht="12.75" customHeight="1" x14ac:dyDescent="0.2">
      <c r="A21" s="51" t="s">
        <v>311</v>
      </c>
      <c r="B21" s="508" t="s">
        <v>245</v>
      </c>
      <c r="C21" s="509"/>
      <c r="D21" s="33">
        <v>1420</v>
      </c>
      <c r="E21" s="33">
        <v>0</v>
      </c>
      <c r="F21" s="33">
        <v>5</v>
      </c>
      <c r="G21" s="33">
        <v>2</v>
      </c>
      <c r="H21" s="33">
        <v>3</v>
      </c>
      <c r="I21" s="33">
        <v>0</v>
      </c>
      <c r="J21" s="34">
        <v>5</v>
      </c>
      <c r="K21" s="35">
        <v>4</v>
      </c>
      <c r="L21" s="35">
        <v>0</v>
      </c>
      <c r="M21" s="35">
        <v>1</v>
      </c>
      <c r="N21" s="36">
        <v>4</v>
      </c>
      <c r="O21" s="36">
        <v>608</v>
      </c>
      <c r="P21" s="36">
        <v>543</v>
      </c>
      <c r="Q21" s="36">
        <v>109</v>
      </c>
      <c r="R21" s="36">
        <v>7</v>
      </c>
      <c r="S21" s="36">
        <v>1</v>
      </c>
      <c r="T21" s="35">
        <v>236</v>
      </c>
      <c r="U21" s="35">
        <v>40</v>
      </c>
      <c r="V21" s="36">
        <v>45887</v>
      </c>
      <c r="W21" s="36">
        <v>3264</v>
      </c>
      <c r="X21" s="36">
        <v>100</v>
      </c>
      <c r="Y21" s="36">
        <v>4012</v>
      </c>
      <c r="Z21" s="36">
        <v>722598</v>
      </c>
      <c r="AA21" s="36">
        <v>396212</v>
      </c>
      <c r="AB21" s="36">
        <v>326386</v>
      </c>
      <c r="AC21" s="36">
        <v>143298</v>
      </c>
      <c r="AD21" s="36" t="s">
        <v>301</v>
      </c>
      <c r="AE21" s="36" t="s">
        <v>301</v>
      </c>
      <c r="AF21" s="36">
        <v>183088</v>
      </c>
      <c r="AG21" s="36">
        <v>22165</v>
      </c>
      <c r="AH21" s="36" t="s">
        <v>301</v>
      </c>
      <c r="AI21" s="36" t="s">
        <v>301</v>
      </c>
      <c r="AJ21" s="36" t="s">
        <v>301</v>
      </c>
      <c r="AK21" s="36">
        <v>1474</v>
      </c>
      <c r="AL21" s="36">
        <v>48256</v>
      </c>
      <c r="AM21" s="36">
        <v>41586</v>
      </c>
      <c r="AN21" s="36" t="s">
        <v>301</v>
      </c>
      <c r="AO21" s="36">
        <v>429</v>
      </c>
      <c r="AP21" s="36">
        <v>4904</v>
      </c>
      <c r="AQ21" s="36" t="s">
        <v>301</v>
      </c>
      <c r="AR21" s="36">
        <v>1337</v>
      </c>
      <c r="AS21" s="36">
        <v>0</v>
      </c>
      <c r="AT21" s="36">
        <v>0</v>
      </c>
      <c r="AU21" s="36">
        <v>0</v>
      </c>
      <c r="AV21" s="36">
        <v>1</v>
      </c>
      <c r="AW21" s="36">
        <v>4758</v>
      </c>
      <c r="AX21" s="36">
        <v>4631</v>
      </c>
      <c r="AY21" s="36">
        <v>0</v>
      </c>
      <c r="AZ21" s="36">
        <v>0</v>
      </c>
      <c r="BA21" s="36">
        <v>0</v>
      </c>
      <c r="BB21" s="36">
        <v>0</v>
      </c>
      <c r="BC21" s="36">
        <v>125</v>
      </c>
      <c r="BD21" s="36">
        <v>2</v>
      </c>
      <c r="BE21" s="36" t="s">
        <v>301</v>
      </c>
      <c r="BF21" s="36">
        <v>0</v>
      </c>
      <c r="BG21" s="36">
        <v>14</v>
      </c>
      <c r="BH21" s="36">
        <v>8670</v>
      </c>
      <c r="BI21" s="36" t="s">
        <v>301</v>
      </c>
      <c r="BJ21" s="36">
        <v>1100</v>
      </c>
      <c r="BK21" s="36">
        <v>90</v>
      </c>
      <c r="BL21" s="36">
        <v>0</v>
      </c>
      <c r="BM21" s="36" t="s">
        <v>301</v>
      </c>
      <c r="BN21" s="36" t="s">
        <v>301</v>
      </c>
      <c r="BO21" s="36" t="s">
        <v>301</v>
      </c>
      <c r="BP21" s="36" t="s">
        <v>301</v>
      </c>
      <c r="BQ21" s="36" t="s">
        <v>301</v>
      </c>
      <c r="BR21" s="36">
        <v>832</v>
      </c>
      <c r="BS21" s="36" t="s">
        <v>301</v>
      </c>
      <c r="BT21" s="36" t="s">
        <v>301</v>
      </c>
      <c r="BU21" s="36" t="s">
        <v>301</v>
      </c>
    </row>
    <row r="22" spans="1:73" s="24" customFormat="1" ht="12.75" customHeight="1" x14ac:dyDescent="0.2">
      <c r="A22" s="14"/>
      <c r="B22" s="62" t="s">
        <v>155</v>
      </c>
      <c r="C22" s="59"/>
      <c r="D22" s="63">
        <f t="shared" ref="D22:AG22" si="10">SUM(D21:D21)</f>
        <v>1420</v>
      </c>
      <c r="E22" s="63">
        <f t="shared" si="10"/>
        <v>0</v>
      </c>
      <c r="F22" s="63">
        <f t="shared" si="10"/>
        <v>5</v>
      </c>
      <c r="G22" s="63">
        <f t="shared" si="10"/>
        <v>2</v>
      </c>
      <c r="H22" s="63">
        <f t="shared" si="10"/>
        <v>3</v>
      </c>
      <c r="I22" s="63">
        <f t="shared" si="10"/>
        <v>0</v>
      </c>
      <c r="J22" s="64">
        <f t="shared" si="10"/>
        <v>5</v>
      </c>
      <c r="K22" s="64">
        <f t="shared" si="10"/>
        <v>4</v>
      </c>
      <c r="L22" s="64">
        <f t="shared" si="10"/>
        <v>0</v>
      </c>
      <c r="M22" s="64">
        <f t="shared" si="10"/>
        <v>1</v>
      </c>
      <c r="N22" s="63">
        <f t="shared" si="10"/>
        <v>4</v>
      </c>
      <c r="O22" s="63">
        <f t="shared" si="10"/>
        <v>608</v>
      </c>
      <c r="P22" s="63">
        <f t="shared" si="10"/>
        <v>543</v>
      </c>
      <c r="Q22" s="63">
        <f t="shared" si="10"/>
        <v>109</v>
      </c>
      <c r="R22" s="63">
        <f t="shared" si="10"/>
        <v>7</v>
      </c>
      <c r="S22" s="63">
        <f t="shared" si="10"/>
        <v>1</v>
      </c>
      <c r="T22" s="64">
        <f t="shared" si="10"/>
        <v>236</v>
      </c>
      <c r="U22" s="64">
        <f t="shared" si="10"/>
        <v>40</v>
      </c>
      <c r="V22" s="63">
        <f t="shared" si="10"/>
        <v>45887</v>
      </c>
      <c r="W22" s="63">
        <f t="shared" si="10"/>
        <v>3264</v>
      </c>
      <c r="X22" s="63">
        <f t="shared" si="10"/>
        <v>100</v>
      </c>
      <c r="Y22" s="63">
        <f t="shared" si="10"/>
        <v>4012</v>
      </c>
      <c r="Z22" s="63">
        <f t="shared" si="10"/>
        <v>722598</v>
      </c>
      <c r="AA22" s="63">
        <f t="shared" si="10"/>
        <v>396212</v>
      </c>
      <c r="AB22" s="63">
        <f t="shared" si="10"/>
        <v>326386</v>
      </c>
      <c r="AC22" s="63">
        <f>SUM(AC21:AC21)</f>
        <v>143298</v>
      </c>
      <c r="AD22" s="63" t="s">
        <v>357</v>
      </c>
      <c r="AE22" s="63" t="s">
        <v>357</v>
      </c>
      <c r="AF22" s="63">
        <f t="shared" si="10"/>
        <v>183088</v>
      </c>
      <c r="AG22" s="63">
        <f t="shared" si="10"/>
        <v>22165</v>
      </c>
      <c r="AH22" s="63" t="s">
        <v>357</v>
      </c>
      <c r="AI22" s="63" t="s">
        <v>357</v>
      </c>
      <c r="AJ22" s="63" t="s">
        <v>357</v>
      </c>
      <c r="AK22" s="63">
        <f t="shared" ref="AK22:BK22" si="11">SUM(AK21:AK21)</f>
        <v>1474</v>
      </c>
      <c r="AL22" s="63">
        <f t="shared" si="11"/>
        <v>48256</v>
      </c>
      <c r="AM22" s="63">
        <f t="shared" si="11"/>
        <v>41586</v>
      </c>
      <c r="AN22" s="63" t="s">
        <v>357</v>
      </c>
      <c r="AO22" s="63">
        <f t="shared" si="11"/>
        <v>429</v>
      </c>
      <c r="AP22" s="63">
        <f t="shared" si="11"/>
        <v>4904</v>
      </c>
      <c r="AQ22" s="63" t="s">
        <v>357</v>
      </c>
      <c r="AR22" s="63">
        <f t="shared" si="11"/>
        <v>1337</v>
      </c>
      <c r="AS22" s="63">
        <f t="shared" si="11"/>
        <v>0</v>
      </c>
      <c r="AT22" s="63">
        <f t="shared" si="11"/>
        <v>0</v>
      </c>
      <c r="AU22" s="63">
        <f t="shared" si="11"/>
        <v>0</v>
      </c>
      <c r="AV22" s="63">
        <f t="shared" si="11"/>
        <v>1</v>
      </c>
      <c r="AW22" s="63">
        <f t="shared" si="11"/>
        <v>4758</v>
      </c>
      <c r="AX22" s="63">
        <f t="shared" si="11"/>
        <v>4631</v>
      </c>
      <c r="AY22" s="63">
        <f t="shared" si="11"/>
        <v>0</v>
      </c>
      <c r="AZ22" s="63">
        <f t="shared" si="11"/>
        <v>0</v>
      </c>
      <c r="BA22" s="63">
        <f t="shared" si="11"/>
        <v>0</v>
      </c>
      <c r="BB22" s="63">
        <f t="shared" si="11"/>
        <v>0</v>
      </c>
      <c r="BC22" s="63">
        <f t="shared" si="11"/>
        <v>125</v>
      </c>
      <c r="BD22" s="63">
        <f t="shared" si="11"/>
        <v>2</v>
      </c>
      <c r="BE22" s="63" t="s">
        <v>357</v>
      </c>
      <c r="BF22" s="63">
        <f t="shared" si="11"/>
        <v>0</v>
      </c>
      <c r="BG22" s="63">
        <f t="shared" si="11"/>
        <v>14</v>
      </c>
      <c r="BH22" s="63">
        <f t="shared" si="11"/>
        <v>8670</v>
      </c>
      <c r="BI22" s="63" t="s">
        <v>357</v>
      </c>
      <c r="BJ22" s="63">
        <f t="shared" si="11"/>
        <v>1100</v>
      </c>
      <c r="BK22" s="63">
        <f t="shared" si="11"/>
        <v>90</v>
      </c>
      <c r="BL22" s="63" t="s">
        <v>357</v>
      </c>
      <c r="BM22" s="63" t="s">
        <v>357</v>
      </c>
      <c r="BN22" s="63">
        <v>0</v>
      </c>
      <c r="BO22" s="63" t="s">
        <v>357</v>
      </c>
      <c r="BP22" s="63" t="s">
        <v>357</v>
      </c>
      <c r="BQ22" s="63" t="s">
        <v>357</v>
      </c>
      <c r="BR22" s="63">
        <f>SUM(BR21:BR21)</f>
        <v>832</v>
      </c>
      <c r="BS22" s="63" t="s">
        <v>357</v>
      </c>
      <c r="BT22" s="63" t="s">
        <v>357</v>
      </c>
      <c r="BU22" s="63" t="s">
        <v>357</v>
      </c>
    </row>
    <row r="23" spans="1:73" s="24" customFormat="1" ht="12.75" customHeight="1" x14ac:dyDescent="0.2">
      <c r="A23" s="60"/>
      <c r="B23" s="25" t="s">
        <v>150</v>
      </c>
      <c r="C23" s="65">
        <v>1</v>
      </c>
      <c r="D23" s="65">
        <v>1</v>
      </c>
      <c r="E23" s="65">
        <v>1</v>
      </c>
      <c r="F23" s="65">
        <v>1</v>
      </c>
      <c r="G23" s="65">
        <v>1</v>
      </c>
      <c r="H23" s="65">
        <v>1</v>
      </c>
      <c r="I23" s="65">
        <v>1</v>
      </c>
      <c r="J23" s="65">
        <v>1</v>
      </c>
      <c r="K23" s="65">
        <v>1</v>
      </c>
      <c r="L23" s="65">
        <v>1</v>
      </c>
      <c r="M23" s="65">
        <v>1</v>
      </c>
      <c r="N23" s="65">
        <v>1</v>
      </c>
      <c r="O23" s="65">
        <v>1</v>
      </c>
      <c r="P23" s="65">
        <v>1</v>
      </c>
      <c r="Q23" s="65">
        <v>1</v>
      </c>
      <c r="R23" s="65">
        <v>1</v>
      </c>
      <c r="S23" s="65">
        <v>1</v>
      </c>
      <c r="T23" s="65">
        <v>1</v>
      </c>
      <c r="U23" s="65">
        <v>1</v>
      </c>
      <c r="V23" s="65">
        <v>1</v>
      </c>
      <c r="W23" s="65">
        <v>1</v>
      </c>
      <c r="X23" s="65">
        <v>1</v>
      </c>
      <c r="Y23" s="65">
        <v>1</v>
      </c>
      <c r="Z23" s="65">
        <v>1</v>
      </c>
      <c r="AA23" s="65">
        <v>1</v>
      </c>
      <c r="AB23" s="65">
        <v>1</v>
      </c>
      <c r="AC23" s="65">
        <v>1</v>
      </c>
      <c r="AD23" s="65">
        <v>1</v>
      </c>
      <c r="AE23" s="65">
        <v>1</v>
      </c>
      <c r="AF23" s="65">
        <v>1</v>
      </c>
      <c r="AG23" s="65">
        <v>1</v>
      </c>
      <c r="AH23" s="65">
        <v>1</v>
      </c>
      <c r="AI23" s="65">
        <v>1</v>
      </c>
      <c r="AJ23" s="65">
        <v>1</v>
      </c>
      <c r="AK23" s="65">
        <v>1</v>
      </c>
      <c r="AL23" s="65">
        <v>1</v>
      </c>
      <c r="AM23" s="65">
        <v>1</v>
      </c>
      <c r="AN23" s="65">
        <v>1</v>
      </c>
      <c r="AO23" s="65">
        <v>1</v>
      </c>
      <c r="AP23" s="65">
        <v>1</v>
      </c>
      <c r="AQ23" s="65">
        <v>1</v>
      </c>
      <c r="AR23" s="65">
        <v>1</v>
      </c>
      <c r="AS23" s="65">
        <v>1</v>
      </c>
      <c r="AT23" s="65">
        <v>1</v>
      </c>
      <c r="AU23" s="65">
        <v>1</v>
      </c>
      <c r="AV23" s="65">
        <v>1</v>
      </c>
      <c r="AW23" s="65">
        <v>1</v>
      </c>
      <c r="AX23" s="65">
        <v>1</v>
      </c>
      <c r="AY23" s="65">
        <v>1</v>
      </c>
      <c r="AZ23" s="65">
        <v>1</v>
      </c>
      <c r="BA23" s="65">
        <v>1</v>
      </c>
      <c r="BB23" s="65">
        <v>1</v>
      </c>
      <c r="BC23" s="65">
        <v>1</v>
      </c>
      <c r="BD23" s="65">
        <v>1</v>
      </c>
      <c r="BE23" s="65">
        <v>1</v>
      </c>
      <c r="BF23" s="65">
        <v>1</v>
      </c>
      <c r="BG23" s="65">
        <v>1</v>
      </c>
      <c r="BH23" s="65">
        <v>1</v>
      </c>
      <c r="BI23" s="65">
        <v>1</v>
      </c>
      <c r="BJ23" s="65">
        <v>1</v>
      </c>
      <c r="BK23" s="65">
        <v>1</v>
      </c>
      <c r="BL23" s="65">
        <v>1</v>
      </c>
      <c r="BM23" s="65">
        <v>1</v>
      </c>
      <c r="BN23" s="65">
        <v>1</v>
      </c>
      <c r="BO23" s="65">
        <v>1</v>
      </c>
      <c r="BP23" s="65">
        <v>1</v>
      </c>
      <c r="BQ23" s="65">
        <v>1</v>
      </c>
      <c r="BR23" s="65">
        <v>1</v>
      </c>
      <c r="BS23" s="65">
        <v>1</v>
      </c>
      <c r="BT23" s="65">
        <v>1</v>
      </c>
      <c r="BU23" s="65">
        <v>1</v>
      </c>
    </row>
    <row r="24" spans="1:73" s="24" customFormat="1" ht="12.75" customHeight="1" x14ac:dyDescent="0.2">
      <c r="A24" s="60"/>
      <c r="B24" s="25" t="s">
        <v>151</v>
      </c>
      <c r="C24" s="65">
        <v>1</v>
      </c>
      <c r="D24" s="65">
        <f t="shared" ref="D24:AI24" si="12">COUNT(D21:D21)</f>
        <v>1</v>
      </c>
      <c r="E24" s="65">
        <f t="shared" si="12"/>
        <v>1</v>
      </c>
      <c r="F24" s="65">
        <f t="shared" si="12"/>
        <v>1</v>
      </c>
      <c r="G24" s="65">
        <f t="shared" si="12"/>
        <v>1</v>
      </c>
      <c r="H24" s="65">
        <f t="shared" si="12"/>
        <v>1</v>
      </c>
      <c r="I24" s="65">
        <f t="shared" si="12"/>
        <v>1</v>
      </c>
      <c r="J24" s="65">
        <f t="shared" si="12"/>
        <v>1</v>
      </c>
      <c r="K24" s="65">
        <f t="shared" si="12"/>
        <v>1</v>
      </c>
      <c r="L24" s="65">
        <f t="shared" si="12"/>
        <v>1</v>
      </c>
      <c r="M24" s="65">
        <f t="shared" si="12"/>
        <v>1</v>
      </c>
      <c r="N24" s="65">
        <f t="shared" si="12"/>
        <v>1</v>
      </c>
      <c r="O24" s="65">
        <f t="shared" si="12"/>
        <v>1</v>
      </c>
      <c r="P24" s="65">
        <f t="shared" si="12"/>
        <v>1</v>
      </c>
      <c r="Q24" s="65">
        <f t="shared" si="12"/>
        <v>1</v>
      </c>
      <c r="R24" s="65">
        <f t="shared" si="12"/>
        <v>1</v>
      </c>
      <c r="S24" s="65">
        <f t="shared" si="12"/>
        <v>1</v>
      </c>
      <c r="T24" s="65">
        <f t="shared" si="12"/>
        <v>1</v>
      </c>
      <c r="U24" s="65">
        <f t="shared" si="12"/>
        <v>1</v>
      </c>
      <c r="V24" s="65">
        <f t="shared" si="12"/>
        <v>1</v>
      </c>
      <c r="W24" s="65">
        <f t="shared" si="12"/>
        <v>1</v>
      </c>
      <c r="X24" s="65">
        <f t="shared" si="12"/>
        <v>1</v>
      </c>
      <c r="Y24" s="65">
        <f t="shared" si="12"/>
        <v>1</v>
      </c>
      <c r="Z24" s="65">
        <f t="shared" si="12"/>
        <v>1</v>
      </c>
      <c r="AA24" s="65">
        <f t="shared" si="12"/>
        <v>1</v>
      </c>
      <c r="AB24" s="65">
        <f t="shared" si="12"/>
        <v>1</v>
      </c>
      <c r="AC24" s="65">
        <f t="shared" si="12"/>
        <v>1</v>
      </c>
      <c r="AD24" s="65">
        <f t="shared" si="12"/>
        <v>0</v>
      </c>
      <c r="AE24" s="65">
        <f t="shared" si="12"/>
        <v>0</v>
      </c>
      <c r="AF24" s="65">
        <f t="shared" si="12"/>
        <v>1</v>
      </c>
      <c r="AG24" s="65">
        <f t="shared" si="12"/>
        <v>1</v>
      </c>
      <c r="AH24" s="65">
        <f t="shared" si="12"/>
        <v>0</v>
      </c>
      <c r="AI24" s="65">
        <f t="shared" si="12"/>
        <v>0</v>
      </c>
      <c r="AJ24" s="65">
        <f t="shared" ref="AJ24:BO24" si="13">COUNT(AJ21:AJ21)</f>
        <v>0</v>
      </c>
      <c r="AK24" s="65">
        <f t="shared" si="13"/>
        <v>1</v>
      </c>
      <c r="AL24" s="65">
        <f t="shared" si="13"/>
        <v>1</v>
      </c>
      <c r="AM24" s="65">
        <f t="shared" si="13"/>
        <v>1</v>
      </c>
      <c r="AN24" s="65">
        <f t="shared" si="13"/>
        <v>0</v>
      </c>
      <c r="AO24" s="65">
        <f t="shared" si="13"/>
        <v>1</v>
      </c>
      <c r="AP24" s="65">
        <f t="shared" si="13"/>
        <v>1</v>
      </c>
      <c r="AQ24" s="65">
        <f t="shared" si="13"/>
        <v>0</v>
      </c>
      <c r="AR24" s="65">
        <f t="shared" si="13"/>
        <v>1</v>
      </c>
      <c r="AS24" s="65">
        <f t="shared" si="13"/>
        <v>1</v>
      </c>
      <c r="AT24" s="65">
        <f t="shared" si="13"/>
        <v>1</v>
      </c>
      <c r="AU24" s="65">
        <f t="shared" si="13"/>
        <v>1</v>
      </c>
      <c r="AV24" s="65">
        <f t="shared" si="13"/>
        <v>1</v>
      </c>
      <c r="AW24" s="65">
        <f t="shared" si="13"/>
        <v>1</v>
      </c>
      <c r="AX24" s="65">
        <f t="shared" si="13"/>
        <v>1</v>
      </c>
      <c r="AY24" s="65">
        <f t="shared" si="13"/>
        <v>1</v>
      </c>
      <c r="AZ24" s="65">
        <f t="shared" si="13"/>
        <v>1</v>
      </c>
      <c r="BA24" s="65">
        <f t="shared" si="13"/>
        <v>1</v>
      </c>
      <c r="BB24" s="65">
        <f t="shared" si="13"/>
        <v>1</v>
      </c>
      <c r="BC24" s="65">
        <f t="shared" si="13"/>
        <v>1</v>
      </c>
      <c r="BD24" s="65">
        <f t="shared" si="13"/>
        <v>1</v>
      </c>
      <c r="BE24" s="65">
        <f t="shared" si="13"/>
        <v>0</v>
      </c>
      <c r="BF24" s="65">
        <f t="shared" si="13"/>
        <v>1</v>
      </c>
      <c r="BG24" s="65">
        <f t="shared" si="13"/>
        <v>1</v>
      </c>
      <c r="BH24" s="65">
        <f t="shared" si="13"/>
        <v>1</v>
      </c>
      <c r="BI24" s="65">
        <f t="shared" si="13"/>
        <v>0</v>
      </c>
      <c r="BJ24" s="65">
        <f t="shared" si="13"/>
        <v>1</v>
      </c>
      <c r="BK24" s="65">
        <f t="shared" si="13"/>
        <v>1</v>
      </c>
      <c r="BL24" s="65">
        <f t="shared" si="13"/>
        <v>1</v>
      </c>
      <c r="BM24" s="65">
        <f t="shared" si="13"/>
        <v>0</v>
      </c>
      <c r="BN24" s="65">
        <f t="shared" si="13"/>
        <v>0</v>
      </c>
      <c r="BO24" s="65">
        <f t="shared" si="13"/>
        <v>0</v>
      </c>
      <c r="BP24" s="65">
        <f t="shared" ref="BP24:BU24" si="14">COUNT(BP21:BP21)</f>
        <v>0</v>
      </c>
      <c r="BQ24" s="65">
        <f t="shared" si="14"/>
        <v>0</v>
      </c>
      <c r="BR24" s="65">
        <f t="shared" si="14"/>
        <v>1</v>
      </c>
      <c r="BS24" s="65">
        <f t="shared" si="14"/>
        <v>0</v>
      </c>
      <c r="BT24" s="65">
        <f t="shared" si="14"/>
        <v>0</v>
      </c>
      <c r="BU24" s="65">
        <f t="shared" si="14"/>
        <v>0</v>
      </c>
    </row>
    <row r="25" spans="1:73" s="24" customFormat="1" ht="12.75" customHeight="1" x14ac:dyDescent="0.2">
      <c r="A25" s="61"/>
      <c r="B25" s="28" t="s">
        <v>149</v>
      </c>
      <c r="C25" s="86">
        <f>C24/C23</f>
        <v>1</v>
      </c>
      <c r="D25" s="86">
        <f t="shared" ref="D25:BO25" si="15">D24/D23</f>
        <v>1</v>
      </c>
      <c r="E25" s="86">
        <f t="shared" si="15"/>
        <v>1</v>
      </c>
      <c r="F25" s="86">
        <f t="shared" si="15"/>
        <v>1</v>
      </c>
      <c r="G25" s="86">
        <f t="shared" si="15"/>
        <v>1</v>
      </c>
      <c r="H25" s="86">
        <f t="shared" si="15"/>
        <v>1</v>
      </c>
      <c r="I25" s="86">
        <f t="shared" si="15"/>
        <v>1</v>
      </c>
      <c r="J25" s="86">
        <f t="shared" si="15"/>
        <v>1</v>
      </c>
      <c r="K25" s="86">
        <f t="shared" si="15"/>
        <v>1</v>
      </c>
      <c r="L25" s="86">
        <f t="shared" si="15"/>
        <v>1</v>
      </c>
      <c r="M25" s="86">
        <f t="shared" si="15"/>
        <v>1</v>
      </c>
      <c r="N25" s="86">
        <f t="shared" si="15"/>
        <v>1</v>
      </c>
      <c r="O25" s="86">
        <f t="shared" si="15"/>
        <v>1</v>
      </c>
      <c r="P25" s="86">
        <f t="shared" si="15"/>
        <v>1</v>
      </c>
      <c r="Q25" s="86">
        <f t="shared" si="15"/>
        <v>1</v>
      </c>
      <c r="R25" s="86">
        <f t="shared" si="15"/>
        <v>1</v>
      </c>
      <c r="S25" s="86">
        <f t="shared" si="15"/>
        <v>1</v>
      </c>
      <c r="T25" s="86">
        <f t="shared" si="15"/>
        <v>1</v>
      </c>
      <c r="U25" s="86">
        <f t="shared" si="15"/>
        <v>1</v>
      </c>
      <c r="V25" s="86">
        <f t="shared" si="15"/>
        <v>1</v>
      </c>
      <c r="W25" s="86">
        <f t="shared" si="15"/>
        <v>1</v>
      </c>
      <c r="X25" s="86">
        <f t="shared" si="15"/>
        <v>1</v>
      </c>
      <c r="Y25" s="86">
        <f t="shared" si="15"/>
        <v>1</v>
      </c>
      <c r="Z25" s="86">
        <f t="shared" si="15"/>
        <v>1</v>
      </c>
      <c r="AA25" s="86">
        <f t="shared" si="15"/>
        <v>1</v>
      </c>
      <c r="AB25" s="86">
        <f t="shared" si="15"/>
        <v>1</v>
      </c>
      <c r="AC25" s="86">
        <f t="shared" si="15"/>
        <v>1</v>
      </c>
      <c r="AD25" s="86">
        <f t="shared" si="15"/>
        <v>0</v>
      </c>
      <c r="AE25" s="86">
        <f t="shared" si="15"/>
        <v>0</v>
      </c>
      <c r="AF25" s="86">
        <f t="shared" si="15"/>
        <v>1</v>
      </c>
      <c r="AG25" s="86">
        <f t="shared" si="15"/>
        <v>1</v>
      </c>
      <c r="AH25" s="86">
        <f t="shared" si="15"/>
        <v>0</v>
      </c>
      <c r="AI25" s="86">
        <f t="shared" si="15"/>
        <v>0</v>
      </c>
      <c r="AJ25" s="86">
        <f t="shared" si="15"/>
        <v>0</v>
      </c>
      <c r="AK25" s="86">
        <f t="shared" si="15"/>
        <v>1</v>
      </c>
      <c r="AL25" s="86">
        <f t="shared" si="15"/>
        <v>1</v>
      </c>
      <c r="AM25" s="86">
        <f t="shared" si="15"/>
        <v>1</v>
      </c>
      <c r="AN25" s="86">
        <f t="shared" si="15"/>
        <v>0</v>
      </c>
      <c r="AO25" s="86">
        <f t="shared" si="15"/>
        <v>1</v>
      </c>
      <c r="AP25" s="86">
        <f t="shared" si="15"/>
        <v>1</v>
      </c>
      <c r="AQ25" s="86">
        <f t="shared" si="15"/>
        <v>0</v>
      </c>
      <c r="AR25" s="86">
        <f t="shared" si="15"/>
        <v>1</v>
      </c>
      <c r="AS25" s="86">
        <f t="shared" si="15"/>
        <v>1</v>
      </c>
      <c r="AT25" s="86">
        <f t="shared" si="15"/>
        <v>1</v>
      </c>
      <c r="AU25" s="86">
        <f t="shared" si="15"/>
        <v>1</v>
      </c>
      <c r="AV25" s="86">
        <f t="shared" si="15"/>
        <v>1</v>
      </c>
      <c r="AW25" s="86">
        <f t="shared" si="15"/>
        <v>1</v>
      </c>
      <c r="AX25" s="86">
        <f t="shared" si="15"/>
        <v>1</v>
      </c>
      <c r="AY25" s="86">
        <f t="shared" si="15"/>
        <v>1</v>
      </c>
      <c r="AZ25" s="86">
        <f t="shared" si="15"/>
        <v>1</v>
      </c>
      <c r="BA25" s="86">
        <f t="shared" si="15"/>
        <v>1</v>
      </c>
      <c r="BB25" s="86">
        <f t="shared" si="15"/>
        <v>1</v>
      </c>
      <c r="BC25" s="86">
        <f t="shared" si="15"/>
        <v>1</v>
      </c>
      <c r="BD25" s="86">
        <f t="shared" si="15"/>
        <v>1</v>
      </c>
      <c r="BE25" s="86">
        <f t="shared" si="15"/>
        <v>0</v>
      </c>
      <c r="BF25" s="86">
        <f t="shared" si="15"/>
        <v>1</v>
      </c>
      <c r="BG25" s="86">
        <f t="shared" si="15"/>
        <v>1</v>
      </c>
      <c r="BH25" s="86">
        <f t="shared" si="15"/>
        <v>1</v>
      </c>
      <c r="BI25" s="86">
        <f t="shared" si="15"/>
        <v>0</v>
      </c>
      <c r="BJ25" s="86">
        <f t="shared" si="15"/>
        <v>1</v>
      </c>
      <c r="BK25" s="86">
        <f t="shared" si="15"/>
        <v>1</v>
      </c>
      <c r="BL25" s="86">
        <f t="shared" si="15"/>
        <v>1</v>
      </c>
      <c r="BM25" s="86">
        <f t="shared" si="15"/>
        <v>0</v>
      </c>
      <c r="BN25" s="86">
        <f t="shared" si="15"/>
        <v>0</v>
      </c>
      <c r="BO25" s="86">
        <f t="shared" si="15"/>
        <v>0</v>
      </c>
      <c r="BP25" s="86">
        <f t="shared" ref="BP25:BU25" si="16">BP24/BP23</f>
        <v>0</v>
      </c>
      <c r="BQ25" s="86">
        <f t="shared" si="16"/>
        <v>0</v>
      </c>
      <c r="BR25" s="86">
        <f t="shared" si="16"/>
        <v>1</v>
      </c>
      <c r="BS25" s="86">
        <f t="shared" si="16"/>
        <v>0</v>
      </c>
      <c r="BT25" s="86">
        <f t="shared" si="16"/>
        <v>0</v>
      </c>
      <c r="BU25" s="86">
        <f t="shared" si="16"/>
        <v>0</v>
      </c>
    </row>
    <row r="26" spans="1:73" s="24" customFormat="1" ht="12.75" customHeight="1" x14ac:dyDescent="0.2">
      <c r="A26" s="69" t="s">
        <v>312</v>
      </c>
      <c r="B26" s="52" t="s">
        <v>177</v>
      </c>
      <c r="C26" s="53"/>
      <c r="D26" s="33">
        <v>1634</v>
      </c>
      <c r="E26" s="33" t="s">
        <v>301</v>
      </c>
      <c r="F26" s="33">
        <v>4</v>
      </c>
      <c r="G26" s="33">
        <v>1</v>
      </c>
      <c r="H26" s="33">
        <v>0</v>
      </c>
      <c r="I26" s="33">
        <v>3</v>
      </c>
      <c r="J26" s="34">
        <v>1.9</v>
      </c>
      <c r="K26" s="35">
        <v>1.9</v>
      </c>
      <c r="L26" s="35">
        <v>0</v>
      </c>
      <c r="M26" s="35">
        <v>0</v>
      </c>
      <c r="N26" s="36">
        <v>2</v>
      </c>
      <c r="O26" s="36">
        <v>664</v>
      </c>
      <c r="P26" s="36">
        <v>616</v>
      </c>
      <c r="Q26" s="36">
        <v>32</v>
      </c>
      <c r="R26" s="36">
        <v>11</v>
      </c>
      <c r="S26" s="36">
        <v>0</v>
      </c>
      <c r="T26" s="35">
        <v>181</v>
      </c>
      <c r="U26" s="35">
        <v>84</v>
      </c>
      <c r="V26" s="36">
        <v>11879</v>
      </c>
      <c r="W26" s="36">
        <v>943</v>
      </c>
      <c r="X26" s="36">
        <v>5902</v>
      </c>
      <c r="Y26" s="36">
        <v>445</v>
      </c>
      <c r="Z26" s="36">
        <v>344680</v>
      </c>
      <c r="AA26" s="36">
        <v>191825</v>
      </c>
      <c r="AB26" s="36">
        <v>152855</v>
      </c>
      <c r="AC26" s="36">
        <v>42405</v>
      </c>
      <c r="AD26" s="36" t="s">
        <v>301</v>
      </c>
      <c r="AE26" s="36" t="s">
        <v>301</v>
      </c>
      <c r="AF26" s="36">
        <v>110450</v>
      </c>
      <c r="AG26" s="36" t="s">
        <v>301</v>
      </c>
      <c r="AH26" s="36" t="s">
        <v>301</v>
      </c>
      <c r="AI26" s="36" t="s">
        <v>301</v>
      </c>
      <c r="AJ26" s="36" t="s">
        <v>301</v>
      </c>
      <c r="AK26" s="36" t="s">
        <v>301</v>
      </c>
      <c r="AL26" s="36">
        <v>14845</v>
      </c>
      <c r="AM26" s="36">
        <v>14284</v>
      </c>
      <c r="AN26" s="36">
        <v>0</v>
      </c>
      <c r="AO26" s="36">
        <v>330</v>
      </c>
      <c r="AP26" s="36">
        <v>0</v>
      </c>
      <c r="AQ26" s="36">
        <v>0</v>
      </c>
      <c r="AR26" s="36">
        <v>231</v>
      </c>
      <c r="AS26" s="36">
        <v>0</v>
      </c>
      <c r="AT26" s="36">
        <v>39</v>
      </c>
      <c r="AU26" s="36">
        <v>12</v>
      </c>
      <c r="AV26" s="36" t="s">
        <v>301</v>
      </c>
      <c r="AW26" s="36">
        <v>925</v>
      </c>
      <c r="AX26" s="36">
        <v>892</v>
      </c>
      <c r="AY26" s="36">
        <v>0</v>
      </c>
      <c r="AZ26" s="36">
        <v>0</v>
      </c>
      <c r="BA26" s="36">
        <v>0</v>
      </c>
      <c r="BB26" s="36">
        <v>0</v>
      </c>
      <c r="BC26" s="36">
        <v>33</v>
      </c>
      <c r="BD26" s="36">
        <v>0</v>
      </c>
      <c r="BE26" s="36">
        <v>676</v>
      </c>
      <c r="BF26" s="36">
        <v>1</v>
      </c>
      <c r="BG26" s="36">
        <v>34</v>
      </c>
      <c r="BH26" s="36">
        <v>12974</v>
      </c>
      <c r="BI26" s="36">
        <v>985</v>
      </c>
      <c r="BJ26" s="36">
        <v>5290</v>
      </c>
      <c r="BK26" s="36">
        <v>0</v>
      </c>
      <c r="BL26" s="36">
        <v>0</v>
      </c>
      <c r="BM26" s="36">
        <v>0</v>
      </c>
      <c r="BN26" s="36">
        <v>0</v>
      </c>
      <c r="BO26" s="36" t="s">
        <v>301</v>
      </c>
      <c r="BP26" s="36">
        <v>0</v>
      </c>
      <c r="BQ26" s="36">
        <v>0</v>
      </c>
      <c r="BR26" s="36">
        <v>37</v>
      </c>
      <c r="BS26" s="36" t="s">
        <v>301</v>
      </c>
      <c r="BT26" s="36" t="s">
        <v>301</v>
      </c>
      <c r="BU26" s="36" t="s">
        <v>301</v>
      </c>
    </row>
    <row r="27" spans="1:73" s="24" customFormat="1" ht="12.75" customHeight="1" x14ac:dyDescent="0.2">
      <c r="A27" s="69" t="s">
        <v>313</v>
      </c>
      <c r="B27" s="52" t="s">
        <v>235</v>
      </c>
      <c r="C27" s="53"/>
      <c r="D27" s="79">
        <v>871</v>
      </c>
      <c r="E27" s="79" t="s">
        <v>301</v>
      </c>
      <c r="F27" s="79">
        <v>3</v>
      </c>
      <c r="G27" s="79">
        <v>1</v>
      </c>
      <c r="H27" s="79">
        <v>1</v>
      </c>
      <c r="I27" s="79">
        <v>1</v>
      </c>
      <c r="J27" s="80">
        <v>2.2999999999999998</v>
      </c>
      <c r="K27" s="81">
        <v>1.25</v>
      </c>
      <c r="L27" s="81">
        <v>0</v>
      </c>
      <c r="M27" s="81">
        <v>1</v>
      </c>
      <c r="N27" s="82">
        <v>2</v>
      </c>
      <c r="O27" s="82">
        <v>130</v>
      </c>
      <c r="P27" s="82">
        <v>119</v>
      </c>
      <c r="Q27" s="82">
        <v>12</v>
      </c>
      <c r="R27" s="82">
        <v>0</v>
      </c>
      <c r="S27" s="82">
        <v>0</v>
      </c>
      <c r="T27" s="81">
        <v>263</v>
      </c>
      <c r="U27" s="81">
        <v>42</v>
      </c>
      <c r="V27" s="82">
        <v>20428</v>
      </c>
      <c r="W27" s="82">
        <v>186</v>
      </c>
      <c r="X27" s="82">
        <v>0</v>
      </c>
      <c r="Y27" s="82">
        <v>0</v>
      </c>
      <c r="Z27" s="82">
        <v>86000</v>
      </c>
      <c r="AA27" s="82" t="s">
        <v>301</v>
      </c>
      <c r="AB27" s="82">
        <v>86000</v>
      </c>
      <c r="AC27" s="82" t="s">
        <v>301</v>
      </c>
      <c r="AD27" s="82" t="s">
        <v>301</v>
      </c>
      <c r="AE27" s="82">
        <v>10000</v>
      </c>
      <c r="AF27" s="82">
        <v>76000</v>
      </c>
      <c r="AG27" s="82">
        <v>3000</v>
      </c>
      <c r="AH27" s="82" t="s">
        <v>301</v>
      </c>
      <c r="AI27" s="82" t="s">
        <v>301</v>
      </c>
      <c r="AJ27" s="82">
        <v>0</v>
      </c>
      <c r="AK27" s="82" t="s">
        <v>301</v>
      </c>
      <c r="AL27" s="82">
        <v>20614</v>
      </c>
      <c r="AM27" s="82">
        <v>16099</v>
      </c>
      <c r="AN27" s="82">
        <v>0</v>
      </c>
      <c r="AO27" s="82">
        <v>0</v>
      </c>
      <c r="AP27" s="82">
        <v>0</v>
      </c>
      <c r="AQ27" s="82">
        <v>0</v>
      </c>
      <c r="AR27" s="82">
        <v>1008</v>
      </c>
      <c r="AS27" s="82">
        <v>3507</v>
      </c>
      <c r="AT27" s="82">
        <v>6500</v>
      </c>
      <c r="AU27" s="82">
        <v>612</v>
      </c>
      <c r="AV27" s="82">
        <v>60</v>
      </c>
      <c r="AW27" s="82">
        <v>2109</v>
      </c>
      <c r="AX27" s="82">
        <v>1679</v>
      </c>
      <c r="AY27" s="82">
        <v>0</v>
      </c>
      <c r="AZ27" s="82">
        <v>0</v>
      </c>
      <c r="BA27" s="82">
        <v>0</v>
      </c>
      <c r="BB27" s="82">
        <v>0</v>
      </c>
      <c r="BC27" s="82">
        <v>143</v>
      </c>
      <c r="BD27" s="82">
        <v>287</v>
      </c>
      <c r="BE27" s="82" t="s">
        <v>301</v>
      </c>
      <c r="BF27" s="82">
        <v>0</v>
      </c>
      <c r="BG27" s="82">
        <v>8</v>
      </c>
      <c r="BH27" s="82">
        <v>10593</v>
      </c>
      <c r="BI27" s="82">
        <v>0</v>
      </c>
      <c r="BJ27" s="82">
        <v>0</v>
      </c>
      <c r="BK27" s="82">
        <v>0</v>
      </c>
      <c r="BL27" s="82">
        <v>0</v>
      </c>
      <c r="BM27" s="82">
        <v>0</v>
      </c>
      <c r="BN27" s="82">
        <v>0</v>
      </c>
      <c r="BO27" s="82">
        <v>0</v>
      </c>
      <c r="BP27" s="82">
        <v>0</v>
      </c>
      <c r="BQ27" s="82">
        <v>0</v>
      </c>
      <c r="BR27" s="82" t="s">
        <v>301</v>
      </c>
      <c r="BS27" s="82" t="s">
        <v>301</v>
      </c>
      <c r="BT27" s="82" t="s">
        <v>301</v>
      </c>
      <c r="BU27" s="82" t="s">
        <v>301</v>
      </c>
    </row>
    <row r="28" spans="1:73" s="24" customFormat="1" ht="12.75" customHeight="1" x14ac:dyDescent="0.2">
      <c r="A28" s="51" t="s">
        <v>314</v>
      </c>
      <c r="B28" s="52" t="s">
        <v>236</v>
      </c>
      <c r="C28" s="53"/>
      <c r="D28" s="79">
        <v>701</v>
      </c>
      <c r="E28" s="79">
        <v>14392</v>
      </c>
      <c r="F28" s="79">
        <v>5</v>
      </c>
      <c r="G28" s="79">
        <v>1</v>
      </c>
      <c r="H28" s="79">
        <v>2</v>
      </c>
      <c r="I28" s="79">
        <v>2</v>
      </c>
      <c r="J28" s="80">
        <v>2.9</v>
      </c>
      <c r="K28" s="81">
        <v>2.92</v>
      </c>
      <c r="L28" s="81">
        <v>0</v>
      </c>
      <c r="M28" s="81">
        <v>0</v>
      </c>
      <c r="N28" s="82">
        <v>1</v>
      </c>
      <c r="O28" s="82">
        <v>740</v>
      </c>
      <c r="P28" s="82">
        <v>600</v>
      </c>
      <c r="Q28" s="82">
        <v>29</v>
      </c>
      <c r="R28" s="82">
        <v>19</v>
      </c>
      <c r="S28" s="82">
        <v>0</v>
      </c>
      <c r="T28" s="81">
        <v>237</v>
      </c>
      <c r="U28" s="81">
        <v>32</v>
      </c>
      <c r="V28" s="82">
        <v>31100</v>
      </c>
      <c r="W28" s="82">
        <v>1000</v>
      </c>
      <c r="X28" s="82">
        <v>0</v>
      </c>
      <c r="Y28" s="82">
        <v>1200</v>
      </c>
      <c r="Z28" s="82">
        <v>541720</v>
      </c>
      <c r="AA28" s="82">
        <v>329464</v>
      </c>
      <c r="AB28" s="82">
        <v>212256</v>
      </c>
      <c r="AC28" s="82">
        <v>48900</v>
      </c>
      <c r="AD28" s="82">
        <v>58776</v>
      </c>
      <c r="AE28" s="82">
        <v>27780</v>
      </c>
      <c r="AF28" s="82">
        <v>76800</v>
      </c>
      <c r="AG28" s="82">
        <v>18500</v>
      </c>
      <c r="AH28" s="82">
        <v>541720</v>
      </c>
      <c r="AI28" s="82">
        <v>0</v>
      </c>
      <c r="AJ28" s="82">
        <v>0</v>
      </c>
      <c r="AK28" s="82">
        <v>0</v>
      </c>
      <c r="AL28" s="82">
        <v>33300</v>
      </c>
      <c r="AM28" s="82">
        <v>32310</v>
      </c>
      <c r="AN28" s="82">
        <v>0</v>
      </c>
      <c r="AO28" s="82">
        <v>950</v>
      </c>
      <c r="AP28" s="82">
        <v>0</v>
      </c>
      <c r="AQ28" s="82">
        <v>0</v>
      </c>
      <c r="AR28" s="82">
        <v>40</v>
      </c>
      <c r="AS28" s="82">
        <v>0</v>
      </c>
      <c r="AT28" s="82">
        <v>5000</v>
      </c>
      <c r="AU28" s="82">
        <v>0</v>
      </c>
      <c r="AV28" s="82">
        <v>5210</v>
      </c>
      <c r="AW28" s="82">
        <v>1100</v>
      </c>
      <c r="AX28" s="82">
        <v>1020</v>
      </c>
      <c r="AY28" s="82">
        <v>0</v>
      </c>
      <c r="AZ28" s="82">
        <v>40</v>
      </c>
      <c r="BA28" s="82">
        <v>0</v>
      </c>
      <c r="BB28" s="82">
        <v>0</v>
      </c>
      <c r="BC28" s="82">
        <v>40</v>
      </c>
      <c r="BD28" s="82">
        <v>0</v>
      </c>
      <c r="BE28" s="82">
        <v>100</v>
      </c>
      <c r="BF28" s="82">
        <v>5</v>
      </c>
      <c r="BG28" s="82">
        <v>8</v>
      </c>
      <c r="BH28" s="82">
        <v>8514</v>
      </c>
      <c r="BI28" s="82">
        <v>30</v>
      </c>
      <c r="BJ28" s="82">
        <v>467</v>
      </c>
      <c r="BK28" s="82" t="s">
        <v>301</v>
      </c>
      <c r="BL28" s="82">
        <v>0</v>
      </c>
      <c r="BM28" s="82">
        <v>0</v>
      </c>
      <c r="BN28" s="82">
        <v>0</v>
      </c>
      <c r="BO28" s="82">
        <v>0</v>
      </c>
      <c r="BP28" s="82">
        <v>0</v>
      </c>
      <c r="BQ28" s="82">
        <v>0</v>
      </c>
      <c r="BR28" s="82" t="s">
        <v>301</v>
      </c>
      <c r="BS28" s="82" t="s">
        <v>301</v>
      </c>
      <c r="BT28" s="82" t="s">
        <v>301</v>
      </c>
      <c r="BU28" s="82" t="s">
        <v>301</v>
      </c>
    </row>
    <row r="29" spans="1:73" s="24" customFormat="1" ht="12.75" customHeight="1" x14ac:dyDescent="0.2">
      <c r="A29" s="51" t="s">
        <v>315</v>
      </c>
      <c r="B29" s="52" t="s">
        <v>229</v>
      </c>
      <c r="C29" s="53"/>
      <c r="D29" s="79">
        <v>804</v>
      </c>
      <c r="E29" s="79">
        <v>4800</v>
      </c>
      <c r="F29" s="79">
        <v>2</v>
      </c>
      <c r="G29" s="79">
        <v>0</v>
      </c>
      <c r="H29" s="79">
        <v>2</v>
      </c>
      <c r="I29" s="79">
        <v>0</v>
      </c>
      <c r="J29" s="80">
        <v>1.4</v>
      </c>
      <c r="K29" s="81">
        <v>1.4</v>
      </c>
      <c r="L29" s="81">
        <v>0</v>
      </c>
      <c r="M29" s="81">
        <v>0</v>
      </c>
      <c r="N29" s="82">
        <v>1</v>
      </c>
      <c r="O29" s="82">
        <v>320</v>
      </c>
      <c r="P29" s="82">
        <v>320</v>
      </c>
      <c r="Q29" s="82">
        <v>13</v>
      </c>
      <c r="R29" s="82">
        <v>2</v>
      </c>
      <c r="S29" s="82">
        <v>0</v>
      </c>
      <c r="T29" s="81">
        <v>240</v>
      </c>
      <c r="U29" s="81">
        <v>50</v>
      </c>
      <c r="V29" s="82">
        <v>23022</v>
      </c>
      <c r="W29" s="82" t="s">
        <v>301</v>
      </c>
      <c r="X29" s="82">
        <v>0</v>
      </c>
      <c r="Y29" s="82">
        <v>0</v>
      </c>
      <c r="Z29" s="82">
        <v>266916</v>
      </c>
      <c r="AA29" s="82">
        <v>143000</v>
      </c>
      <c r="AB29" s="82">
        <v>123916</v>
      </c>
      <c r="AC29" s="82">
        <v>3916</v>
      </c>
      <c r="AD29" s="82" t="s">
        <v>301</v>
      </c>
      <c r="AE29" s="82">
        <v>20000</v>
      </c>
      <c r="AF29" s="82">
        <v>100000</v>
      </c>
      <c r="AG29" s="82" t="s">
        <v>301</v>
      </c>
      <c r="AH29" s="82">
        <v>264000</v>
      </c>
      <c r="AI29" s="82">
        <v>0</v>
      </c>
      <c r="AJ29" s="82">
        <v>10000</v>
      </c>
      <c r="AK29" s="82">
        <v>2916</v>
      </c>
      <c r="AL29" s="82">
        <v>27374</v>
      </c>
      <c r="AM29" s="82">
        <v>26390</v>
      </c>
      <c r="AN29" s="82">
        <v>0</v>
      </c>
      <c r="AO29" s="82">
        <v>607</v>
      </c>
      <c r="AP29" s="82">
        <v>0</v>
      </c>
      <c r="AQ29" s="82">
        <v>0</v>
      </c>
      <c r="AR29" s="82">
        <v>143</v>
      </c>
      <c r="AS29" s="82">
        <v>234</v>
      </c>
      <c r="AT29" s="82">
        <v>5000</v>
      </c>
      <c r="AU29" s="82">
        <v>234</v>
      </c>
      <c r="AV29" s="82">
        <v>0</v>
      </c>
      <c r="AW29" s="82">
        <v>643</v>
      </c>
      <c r="AX29" s="82">
        <v>612</v>
      </c>
      <c r="AY29" s="82">
        <v>0</v>
      </c>
      <c r="AZ29" s="82">
        <v>1</v>
      </c>
      <c r="BA29" s="82">
        <v>0</v>
      </c>
      <c r="BB29" s="82">
        <v>0</v>
      </c>
      <c r="BC29" s="82">
        <v>15</v>
      </c>
      <c r="BD29" s="82">
        <v>15</v>
      </c>
      <c r="BE29" s="82" t="s">
        <v>301</v>
      </c>
      <c r="BF29" s="82">
        <v>2</v>
      </c>
      <c r="BG29" s="82">
        <v>10</v>
      </c>
      <c r="BH29" s="82">
        <v>3980</v>
      </c>
      <c r="BI29" s="82">
        <v>1186</v>
      </c>
      <c r="BJ29" s="82">
        <v>838</v>
      </c>
      <c r="BK29" s="82">
        <v>0</v>
      </c>
      <c r="BL29" s="82">
        <v>0</v>
      </c>
      <c r="BM29" s="82">
        <v>0</v>
      </c>
      <c r="BN29" s="82">
        <v>0</v>
      </c>
      <c r="BO29" s="82" t="s">
        <v>301</v>
      </c>
      <c r="BP29" s="82" t="s">
        <v>301</v>
      </c>
      <c r="BQ29" s="82">
        <v>0</v>
      </c>
      <c r="BR29" s="82" t="s">
        <v>301</v>
      </c>
      <c r="BS29" s="82">
        <v>12845</v>
      </c>
      <c r="BT29" s="82" t="s">
        <v>301</v>
      </c>
      <c r="BU29" s="82" t="s">
        <v>301</v>
      </c>
    </row>
    <row r="30" spans="1:73" s="24" customFormat="1" ht="12.75" customHeight="1" x14ac:dyDescent="0.2">
      <c r="A30" s="14"/>
      <c r="B30" s="62" t="s">
        <v>156</v>
      </c>
      <c r="C30" s="59"/>
      <c r="D30" s="63">
        <f>SUM(D26:D29)</f>
        <v>4010</v>
      </c>
      <c r="E30" s="63">
        <f>SUM(E26:E29)</f>
        <v>19192</v>
      </c>
      <c r="F30" s="63">
        <f t="shared" ref="F30:BQ30" si="17">SUM(F26:F29)</f>
        <v>14</v>
      </c>
      <c r="G30" s="63">
        <f t="shared" si="17"/>
        <v>3</v>
      </c>
      <c r="H30" s="63">
        <f t="shared" si="17"/>
        <v>5</v>
      </c>
      <c r="I30" s="63">
        <f t="shared" si="17"/>
        <v>6</v>
      </c>
      <c r="J30" s="64">
        <f t="shared" si="17"/>
        <v>8.5</v>
      </c>
      <c r="K30" s="64">
        <f t="shared" si="17"/>
        <v>7.4700000000000006</v>
      </c>
      <c r="L30" s="64">
        <f t="shared" si="17"/>
        <v>0</v>
      </c>
      <c r="M30" s="64">
        <f t="shared" si="17"/>
        <v>1</v>
      </c>
      <c r="N30" s="63">
        <f t="shared" si="17"/>
        <v>6</v>
      </c>
      <c r="O30" s="63">
        <f t="shared" si="17"/>
        <v>1854</v>
      </c>
      <c r="P30" s="63">
        <f t="shared" si="17"/>
        <v>1655</v>
      </c>
      <c r="Q30" s="63">
        <f t="shared" si="17"/>
        <v>86</v>
      </c>
      <c r="R30" s="63">
        <f t="shared" si="17"/>
        <v>32</v>
      </c>
      <c r="S30" s="63">
        <f t="shared" si="17"/>
        <v>0</v>
      </c>
      <c r="T30" s="64">
        <f t="shared" si="17"/>
        <v>921</v>
      </c>
      <c r="U30" s="64">
        <f t="shared" si="17"/>
        <v>208</v>
      </c>
      <c r="V30" s="63">
        <f t="shared" si="17"/>
        <v>86429</v>
      </c>
      <c r="W30" s="63">
        <f t="shared" si="17"/>
        <v>2129</v>
      </c>
      <c r="X30" s="63">
        <f t="shared" si="17"/>
        <v>5902</v>
      </c>
      <c r="Y30" s="63">
        <f t="shared" si="17"/>
        <v>1645</v>
      </c>
      <c r="Z30" s="63">
        <f t="shared" si="17"/>
        <v>1239316</v>
      </c>
      <c r="AA30" s="63">
        <f t="shared" si="17"/>
        <v>664289</v>
      </c>
      <c r="AB30" s="63">
        <f t="shared" si="17"/>
        <v>575027</v>
      </c>
      <c r="AC30" s="63">
        <f t="shared" si="17"/>
        <v>95221</v>
      </c>
      <c r="AD30" s="63">
        <f t="shared" si="17"/>
        <v>58776</v>
      </c>
      <c r="AE30" s="63">
        <f t="shared" si="17"/>
        <v>57780</v>
      </c>
      <c r="AF30" s="63">
        <f t="shared" si="17"/>
        <v>363250</v>
      </c>
      <c r="AG30" s="63">
        <f t="shared" si="17"/>
        <v>21500</v>
      </c>
      <c r="AH30" s="63">
        <f t="shared" si="17"/>
        <v>805720</v>
      </c>
      <c r="AI30" s="63">
        <f t="shared" si="17"/>
        <v>0</v>
      </c>
      <c r="AJ30" s="63">
        <f t="shared" si="17"/>
        <v>10000</v>
      </c>
      <c r="AK30" s="63">
        <f t="shared" si="17"/>
        <v>2916</v>
      </c>
      <c r="AL30" s="63">
        <f t="shared" si="17"/>
        <v>96133</v>
      </c>
      <c r="AM30" s="63">
        <f t="shared" si="17"/>
        <v>89083</v>
      </c>
      <c r="AN30" s="63">
        <f t="shared" si="17"/>
        <v>0</v>
      </c>
      <c r="AO30" s="63">
        <f t="shared" si="17"/>
        <v>1887</v>
      </c>
      <c r="AP30" s="63">
        <f t="shared" si="17"/>
        <v>0</v>
      </c>
      <c r="AQ30" s="63">
        <f t="shared" si="17"/>
        <v>0</v>
      </c>
      <c r="AR30" s="63">
        <f t="shared" si="17"/>
        <v>1422</v>
      </c>
      <c r="AS30" s="63">
        <f t="shared" si="17"/>
        <v>3741</v>
      </c>
      <c r="AT30" s="63">
        <f t="shared" si="17"/>
        <v>16539</v>
      </c>
      <c r="AU30" s="63">
        <f t="shared" si="17"/>
        <v>858</v>
      </c>
      <c r="AV30" s="63">
        <f t="shared" si="17"/>
        <v>5270</v>
      </c>
      <c r="AW30" s="63">
        <f t="shared" si="17"/>
        <v>4777</v>
      </c>
      <c r="AX30" s="63">
        <f t="shared" si="17"/>
        <v>4203</v>
      </c>
      <c r="AY30" s="63">
        <f t="shared" si="17"/>
        <v>0</v>
      </c>
      <c r="AZ30" s="63">
        <f t="shared" si="17"/>
        <v>41</v>
      </c>
      <c r="BA30" s="63">
        <f t="shared" si="17"/>
        <v>0</v>
      </c>
      <c r="BB30" s="63">
        <f t="shared" si="17"/>
        <v>0</v>
      </c>
      <c r="BC30" s="63">
        <f t="shared" si="17"/>
        <v>231</v>
      </c>
      <c r="BD30" s="63">
        <f t="shared" si="17"/>
        <v>302</v>
      </c>
      <c r="BE30" s="63">
        <f t="shared" si="17"/>
        <v>776</v>
      </c>
      <c r="BF30" s="63">
        <f t="shared" si="17"/>
        <v>8</v>
      </c>
      <c r="BG30" s="63">
        <f t="shared" si="17"/>
        <v>60</v>
      </c>
      <c r="BH30" s="63">
        <f t="shared" si="17"/>
        <v>36061</v>
      </c>
      <c r="BI30" s="63">
        <f t="shared" si="17"/>
        <v>2201</v>
      </c>
      <c r="BJ30" s="63">
        <f t="shared" si="17"/>
        <v>6595</v>
      </c>
      <c r="BK30" s="63">
        <f t="shared" si="17"/>
        <v>0</v>
      </c>
      <c r="BL30" s="63">
        <f t="shared" si="17"/>
        <v>0</v>
      </c>
      <c r="BM30" s="63">
        <f t="shared" si="17"/>
        <v>0</v>
      </c>
      <c r="BN30" s="63">
        <f t="shared" si="17"/>
        <v>0</v>
      </c>
      <c r="BO30" s="63">
        <f t="shared" si="17"/>
        <v>0</v>
      </c>
      <c r="BP30" s="63">
        <f t="shared" si="17"/>
        <v>0</v>
      </c>
      <c r="BQ30" s="63">
        <f t="shared" si="17"/>
        <v>0</v>
      </c>
      <c r="BR30" s="63">
        <f>SUM(BR26:BR29)</f>
        <v>37</v>
      </c>
      <c r="BS30" s="63">
        <f>SUM(BS26:BS29)</f>
        <v>12845</v>
      </c>
      <c r="BT30" s="63" t="s">
        <v>301</v>
      </c>
      <c r="BU30" s="63" t="s">
        <v>301</v>
      </c>
    </row>
    <row r="31" spans="1:73" s="24" customFormat="1" ht="12.75" customHeight="1" x14ac:dyDescent="0.2">
      <c r="A31" s="60"/>
      <c r="B31" s="25" t="s">
        <v>150</v>
      </c>
      <c r="C31" s="65">
        <v>4</v>
      </c>
      <c r="D31" s="65">
        <v>4</v>
      </c>
      <c r="E31" s="65">
        <v>4</v>
      </c>
      <c r="F31" s="65">
        <v>4</v>
      </c>
      <c r="G31" s="65">
        <v>4</v>
      </c>
      <c r="H31" s="65">
        <v>4</v>
      </c>
      <c r="I31" s="65">
        <v>4</v>
      </c>
      <c r="J31" s="65">
        <v>4</v>
      </c>
      <c r="K31" s="65">
        <v>4</v>
      </c>
      <c r="L31" s="65">
        <v>4</v>
      </c>
      <c r="M31" s="65">
        <v>4</v>
      </c>
      <c r="N31" s="65">
        <v>4</v>
      </c>
      <c r="O31" s="65">
        <v>4</v>
      </c>
      <c r="P31" s="65">
        <v>4</v>
      </c>
      <c r="Q31" s="65">
        <v>4</v>
      </c>
      <c r="R31" s="65">
        <v>4</v>
      </c>
      <c r="S31" s="65">
        <v>4</v>
      </c>
      <c r="T31" s="65">
        <v>4</v>
      </c>
      <c r="U31" s="65">
        <v>4</v>
      </c>
      <c r="V31" s="65">
        <v>4</v>
      </c>
      <c r="W31" s="65">
        <v>4</v>
      </c>
      <c r="X31" s="65">
        <v>4</v>
      </c>
      <c r="Y31" s="65">
        <v>4</v>
      </c>
      <c r="Z31" s="65">
        <v>4</v>
      </c>
      <c r="AA31" s="65">
        <v>4</v>
      </c>
      <c r="AB31" s="65">
        <v>4</v>
      </c>
      <c r="AC31" s="65">
        <v>4</v>
      </c>
      <c r="AD31" s="65">
        <v>4</v>
      </c>
      <c r="AE31" s="65">
        <v>4</v>
      </c>
      <c r="AF31" s="65">
        <v>4</v>
      </c>
      <c r="AG31" s="65">
        <v>4</v>
      </c>
      <c r="AH31" s="65">
        <v>4</v>
      </c>
      <c r="AI31" s="65">
        <v>4</v>
      </c>
      <c r="AJ31" s="65">
        <v>4</v>
      </c>
      <c r="AK31" s="65">
        <v>4</v>
      </c>
      <c r="AL31" s="65">
        <v>4</v>
      </c>
      <c r="AM31" s="65">
        <v>4</v>
      </c>
      <c r="AN31" s="65">
        <v>4</v>
      </c>
      <c r="AO31" s="65">
        <v>4</v>
      </c>
      <c r="AP31" s="65">
        <v>4</v>
      </c>
      <c r="AQ31" s="65">
        <v>4</v>
      </c>
      <c r="AR31" s="65">
        <v>4</v>
      </c>
      <c r="AS31" s="65">
        <v>4</v>
      </c>
      <c r="AT31" s="65">
        <v>4</v>
      </c>
      <c r="AU31" s="65">
        <v>4</v>
      </c>
      <c r="AV31" s="65">
        <v>4</v>
      </c>
      <c r="AW31" s="65">
        <v>4</v>
      </c>
      <c r="AX31" s="65">
        <v>4</v>
      </c>
      <c r="AY31" s="65">
        <v>4</v>
      </c>
      <c r="AZ31" s="65">
        <v>4</v>
      </c>
      <c r="BA31" s="65">
        <v>4</v>
      </c>
      <c r="BB31" s="65">
        <v>4</v>
      </c>
      <c r="BC31" s="65">
        <v>4</v>
      </c>
      <c r="BD31" s="65">
        <v>4</v>
      </c>
      <c r="BE31" s="65">
        <v>4</v>
      </c>
      <c r="BF31" s="65">
        <v>4</v>
      </c>
      <c r="BG31" s="65">
        <v>4</v>
      </c>
      <c r="BH31" s="65">
        <v>4</v>
      </c>
      <c r="BI31" s="65">
        <v>4</v>
      </c>
      <c r="BJ31" s="65">
        <v>4</v>
      </c>
      <c r="BK31" s="65">
        <v>4</v>
      </c>
      <c r="BL31" s="65">
        <v>4</v>
      </c>
      <c r="BM31" s="65">
        <v>4</v>
      </c>
      <c r="BN31" s="65">
        <v>4</v>
      </c>
      <c r="BO31" s="65">
        <v>4</v>
      </c>
      <c r="BP31" s="65">
        <v>4</v>
      </c>
      <c r="BQ31" s="65">
        <v>4</v>
      </c>
      <c r="BR31" s="65">
        <v>4</v>
      </c>
      <c r="BS31" s="65">
        <v>4</v>
      </c>
      <c r="BT31" s="65">
        <v>4</v>
      </c>
      <c r="BU31" s="65">
        <v>4</v>
      </c>
    </row>
    <row r="32" spans="1:73" s="24" customFormat="1" ht="12.75" customHeight="1" x14ac:dyDescent="0.2">
      <c r="A32" s="60"/>
      <c r="B32" s="25" t="s">
        <v>151</v>
      </c>
      <c r="C32" s="65">
        <v>4</v>
      </c>
      <c r="D32" s="65">
        <f>COUNT(D26:D29)</f>
        <v>4</v>
      </c>
      <c r="E32" s="65">
        <f>COUNT(E26:E29)</f>
        <v>2</v>
      </c>
      <c r="F32" s="65">
        <f t="shared" ref="F32:BQ32" si="18">COUNT(F26:F29)</f>
        <v>4</v>
      </c>
      <c r="G32" s="65">
        <f t="shared" si="18"/>
        <v>4</v>
      </c>
      <c r="H32" s="65">
        <f t="shared" si="18"/>
        <v>4</v>
      </c>
      <c r="I32" s="65">
        <f t="shared" si="18"/>
        <v>4</v>
      </c>
      <c r="J32" s="65">
        <f t="shared" si="18"/>
        <v>4</v>
      </c>
      <c r="K32" s="65">
        <f t="shared" si="18"/>
        <v>4</v>
      </c>
      <c r="L32" s="65">
        <f t="shared" si="18"/>
        <v>4</v>
      </c>
      <c r="M32" s="65">
        <f t="shared" si="18"/>
        <v>4</v>
      </c>
      <c r="N32" s="65">
        <f t="shared" si="18"/>
        <v>4</v>
      </c>
      <c r="O32" s="65">
        <f t="shared" si="18"/>
        <v>4</v>
      </c>
      <c r="P32" s="65">
        <f t="shared" si="18"/>
        <v>4</v>
      </c>
      <c r="Q32" s="65">
        <f t="shared" si="18"/>
        <v>4</v>
      </c>
      <c r="R32" s="65">
        <f t="shared" si="18"/>
        <v>4</v>
      </c>
      <c r="S32" s="65">
        <f t="shared" si="18"/>
        <v>4</v>
      </c>
      <c r="T32" s="65">
        <f t="shared" si="18"/>
        <v>4</v>
      </c>
      <c r="U32" s="65">
        <f t="shared" si="18"/>
        <v>4</v>
      </c>
      <c r="V32" s="65">
        <f t="shared" si="18"/>
        <v>4</v>
      </c>
      <c r="W32" s="65">
        <f t="shared" si="18"/>
        <v>3</v>
      </c>
      <c r="X32" s="65">
        <f t="shared" si="18"/>
        <v>4</v>
      </c>
      <c r="Y32" s="65">
        <f t="shared" si="18"/>
        <v>4</v>
      </c>
      <c r="Z32" s="65">
        <f t="shared" si="18"/>
        <v>4</v>
      </c>
      <c r="AA32" s="65">
        <f t="shared" si="18"/>
        <v>3</v>
      </c>
      <c r="AB32" s="65">
        <f t="shared" si="18"/>
        <v>4</v>
      </c>
      <c r="AC32" s="65">
        <f t="shared" si="18"/>
        <v>3</v>
      </c>
      <c r="AD32" s="65">
        <f t="shared" si="18"/>
        <v>1</v>
      </c>
      <c r="AE32" s="65">
        <f t="shared" si="18"/>
        <v>3</v>
      </c>
      <c r="AF32" s="65">
        <f t="shared" si="18"/>
        <v>4</v>
      </c>
      <c r="AG32" s="65">
        <f t="shared" si="18"/>
        <v>2</v>
      </c>
      <c r="AH32" s="65">
        <f t="shared" si="18"/>
        <v>2</v>
      </c>
      <c r="AI32" s="65">
        <f t="shared" si="18"/>
        <v>2</v>
      </c>
      <c r="AJ32" s="65">
        <f t="shared" si="18"/>
        <v>3</v>
      </c>
      <c r="AK32" s="65">
        <f t="shared" si="18"/>
        <v>2</v>
      </c>
      <c r="AL32" s="65">
        <f t="shared" si="18"/>
        <v>4</v>
      </c>
      <c r="AM32" s="65">
        <f t="shared" si="18"/>
        <v>4</v>
      </c>
      <c r="AN32" s="65">
        <f t="shared" si="18"/>
        <v>4</v>
      </c>
      <c r="AO32" s="65">
        <f t="shared" si="18"/>
        <v>4</v>
      </c>
      <c r="AP32" s="65">
        <f t="shared" si="18"/>
        <v>4</v>
      </c>
      <c r="AQ32" s="65">
        <f t="shared" si="18"/>
        <v>4</v>
      </c>
      <c r="AR32" s="65">
        <f t="shared" si="18"/>
        <v>4</v>
      </c>
      <c r="AS32" s="65">
        <f t="shared" si="18"/>
        <v>4</v>
      </c>
      <c r="AT32" s="65">
        <f t="shared" si="18"/>
        <v>4</v>
      </c>
      <c r="AU32" s="65">
        <f t="shared" si="18"/>
        <v>4</v>
      </c>
      <c r="AV32" s="65">
        <f t="shared" si="18"/>
        <v>3</v>
      </c>
      <c r="AW32" s="65">
        <f t="shared" si="18"/>
        <v>4</v>
      </c>
      <c r="AX32" s="65">
        <f t="shared" si="18"/>
        <v>4</v>
      </c>
      <c r="AY32" s="65">
        <f t="shared" si="18"/>
        <v>4</v>
      </c>
      <c r="AZ32" s="65">
        <f t="shared" si="18"/>
        <v>4</v>
      </c>
      <c r="BA32" s="65">
        <f t="shared" si="18"/>
        <v>4</v>
      </c>
      <c r="BB32" s="65">
        <f t="shared" si="18"/>
        <v>4</v>
      </c>
      <c r="BC32" s="65">
        <f t="shared" si="18"/>
        <v>4</v>
      </c>
      <c r="BD32" s="65">
        <f t="shared" si="18"/>
        <v>4</v>
      </c>
      <c r="BE32" s="65">
        <f t="shared" si="18"/>
        <v>2</v>
      </c>
      <c r="BF32" s="65">
        <f t="shared" si="18"/>
        <v>4</v>
      </c>
      <c r="BG32" s="65">
        <f t="shared" si="18"/>
        <v>4</v>
      </c>
      <c r="BH32" s="65">
        <f t="shared" si="18"/>
        <v>4</v>
      </c>
      <c r="BI32" s="65">
        <f t="shared" si="18"/>
        <v>4</v>
      </c>
      <c r="BJ32" s="65">
        <f t="shared" si="18"/>
        <v>4</v>
      </c>
      <c r="BK32" s="65">
        <f t="shared" si="18"/>
        <v>3</v>
      </c>
      <c r="BL32" s="65">
        <f t="shared" si="18"/>
        <v>4</v>
      </c>
      <c r="BM32" s="65">
        <f t="shared" si="18"/>
        <v>4</v>
      </c>
      <c r="BN32" s="65">
        <f t="shared" si="18"/>
        <v>4</v>
      </c>
      <c r="BO32" s="65">
        <f t="shared" si="18"/>
        <v>2</v>
      </c>
      <c r="BP32" s="65">
        <f t="shared" si="18"/>
        <v>3</v>
      </c>
      <c r="BQ32" s="65">
        <f t="shared" si="18"/>
        <v>4</v>
      </c>
      <c r="BR32" s="65">
        <f>COUNT(BR26:BR29)</f>
        <v>1</v>
      </c>
      <c r="BS32" s="65">
        <f>COUNT(BS26:BS29)</f>
        <v>1</v>
      </c>
      <c r="BT32" s="65">
        <f>COUNT(BT26:BT29)</f>
        <v>0</v>
      </c>
      <c r="BU32" s="65">
        <f>COUNT(BU26:BU29)</f>
        <v>0</v>
      </c>
    </row>
    <row r="33" spans="1:73" s="24" customFormat="1" ht="12.75" customHeight="1" x14ac:dyDescent="0.2">
      <c r="A33" s="61"/>
      <c r="B33" s="28" t="s">
        <v>149</v>
      </c>
      <c r="C33" s="86">
        <f>C32/C31</f>
        <v>1</v>
      </c>
      <c r="D33" s="86">
        <f t="shared" ref="D33:BO33" si="19">D32/D31</f>
        <v>1</v>
      </c>
      <c r="E33" s="86">
        <f t="shared" si="19"/>
        <v>0.5</v>
      </c>
      <c r="F33" s="86">
        <f t="shared" si="19"/>
        <v>1</v>
      </c>
      <c r="G33" s="86">
        <f t="shared" si="19"/>
        <v>1</v>
      </c>
      <c r="H33" s="86">
        <f t="shared" si="19"/>
        <v>1</v>
      </c>
      <c r="I33" s="86">
        <f t="shared" si="19"/>
        <v>1</v>
      </c>
      <c r="J33" s="86">
        <f t="shared" si="19"/>
        <v>1</v>
      </c>
      <c r="K33" s="86">
        <f t="shared" si="19"/>
        <v>1</v>
      </c>
      <c r="L33" s="86">
        <f t="shared" si="19"/>
        <v>1</v>
      </c>
      <c r="M33" s="86">
        <f t="shared" si="19"/>
        <v>1</v>
      </c>
      <c r="N33" s="86">
        <f t="shared" si="19"/>
        <v>1</v>
      </c>
      <c r="O33" s="86">
        <f t="shared" si="19"/>
        <v>1</v>
      </c>
      <c r="P33" s="86">
        <f t="shared" si="19"/>
        <v>1</v>
      </c>
      <c r="Q33" s="86">
        <f t="shared" si="19"/>
        <v>1</v>
      </c>
      <c r="R33" s="86">
        <f t="shared" si="19"/>
        <v>1</v>
      </c>
      <c r="S33" s="86">
        <f t="shared" si="19"/>
        <v>1</v>
      </c>
      <c r="T33" s="86">
        <f t="shared" si="19"/>
        <v>1</v>
      </c>
      <c r="U33" s="86">
        <f t="shared" si="19"/>
        <v>1</v>
      </c>
      <c r="V33" s="86">
        <f t="shared" si="19"/>
        <v>1</v>
      </c>
      <c r="W33" s="86">
        <f t="shared" si="19"/>
        <v>0.75</v>
      </c>
      <c r="X33" s="86">
        <f t="shared" si="19"/>
        <v>1</v>
      </c>
      <c r="Y33" s="86">
        <f t="shared" si="19"/>
        <v>1</v>
      </c>
      <c r="Z33" s="86">
        <f t="shared" si="19"/>
        <v>1</v>
      </c>
      <c r="AA33" s="86">
        <f t="shared" si="19"/>
        <v>0.75</v>
      </c>
      <c r="AB33" s="86">
        <f t="shared" si="19"/>
        <v>1</v>
      </c>
      <c r="AC33" s="86">
        <f t="shared" si="19"/>
        <v>0.75</v>
      </c>
      <c r="AD33" s="86">
        <f t="shared" si="19"/>
        <v>0.25</v>
      </c>
      <c r="AE33" s="86">
        <f t="shared" si="19"/>
        <v>0.75</v>
      </c>
      <c r="AF33" s="86">
        <f t="shared" si="19"/>
        <v>1</v>
      </c>
      <c r="AG33" s="86">
        <f t="shared" si="19"/>
        <v>0.5</v>
      </c>
      <c r="AH33" s="86">
        <f t="shared" si="19"/>
        <v>0.5</v>
      </c>
      <c r="AI33" s="86">
        <f t="shared" si="19"/>
        <v>0.5</v>
      </c>
      <c r="AJ33" s="86">
        <f t="shared" si="19"/>
        <v>0.75</v>
      </c>
      <c r="AK33" s="86">
        <f t="shared" si="19"/>
        <v>0.5</v>
      </c>
      <c r="AL33" s="86">
        <f t="shared" si="19"/>
        <v>1</v>
      </c>
      <c r="AM33" s="86">
        <f t="shared" si="19"/>
        <v>1</v>
      </c>
      <c r="AN33" s="86">
        <f t="shared" si="19"/>
        <v>1</v>
      </c>
      <c r="AO33" s="86">
        <f t="shared" si="19"/>
        <v>1</v>
      </c>
      <c r="AP33" s="86">
        <f t="shared" si="19"/>
        <v>1</v>
      </c>
      <c r="AQ33" s="86">
        <f t="shared" si="19"/>
        <v>1</v>
      </c>
      <c r="AR33" s="86">
        <f t="shared" si="19"/>
        <v>1</v>
      </c>
      <c r="AS33" s="86">
        <f t="shared" si="19"/>
        <v>1</v>
      </c>
      <c r="AT33" s="86">
        <f t="shared" si="19"/>
        <v>1</v>
      </c>
      <c r="AU33" s="86">
        <f t="shared" si="19"/>
        <v>1</v>
      </c>
      <c r="AV33" s="86">
        <f t="shared" si="19"/>
        <v>0.75</v>
      </c>
      <c r="AW33" s="86">
        <f t="shared" si="19"/>
        <v>1</v>
      </c>
      <c r="AX33" s="86">
        <f t="shared" si="19"/>
        <v>1</v>
      </c>
      <c r="AY33" s="86">
        <f t="shared" si="19"/>
        <v>1</v>
      </c>
      <c r="AZ33" s="86">
        <f t="shared" si="19"/>
        <v>1</v>
      </c>
      <c r="BA33" s="86">
        <f t="shared" si="19"/>
        <v>1</v>
      </c>
      <c r="BB33" s="86">
        <f t="shared" si="19"/>
        <v>1</v>
      </c>
      <c r="BC33" s="86">
        <f t="shared" si="19"/>
        <v>1</v>
      </c>
      <c r="BD33" s="86">
        <f t="shared" si="19"/>
        <v>1</v>
      </c>
      <c r="BE33" s="86">
        <f t="shared" si="19"/>
        <v>0.5</v>
      </c>
      <c r="BF33" s="86">
        <f t="shared" si="19"/>
        <v>1</v>
      </c>
      <c r="BG33" s="86">
        <f t="shared" si="19"/>
        <v>1</v>
      </c>
      <c r="BH33" s="86">
        <f t="shared" si="19"/>
        <v>1</v>
      </c>
      <c r="BI33" s="86">
        <f t="shared" si="19"/>
        <v>1</v>
      </c>
      <c r="BJ33" s="86">
        <f t="shared" si="19"/>
        <v>1</v>
      </c>
      <c r="BK33" s="86">
        <f t="shared" si="19"/>
        <v>0.75</v>
      </c>
      <c r="BL33" s="86">
        <f t="shared" si="19"/>
        <v>1</v>
      </c>
      <c r="BM33" s="86">
        <f t="shared" si="19"/>
        <v>1</v>
      </c>
      <c r="BN33" s="86">
        <f t="shared" si="19"/>
        <v>1</v>
      </c>
      <c r="BO33" s="86">
        <f t="shared" si="19"/>
        <v>0.5</v>
      </c>
      <c r="BP33" s="86">
        <f t="shared" ref="BP33:BU33" si="20">BP32/BP31</f>
        <v>0.75</v>
      </c>
      <c r="BQ33" s="86">
        <f t="shared" si="20"/>
        <v>1</v>
      </c>
      <c r="BR33" s="86">
        <f t="shared" si="20"/>
        <v>0.25</v>
      </c>
      <c r="BS33" s="86">
        <f t="shared" si="20"/>
        <v>0.25</v>
      </c>
      <c r="BT33" s="86">
        <f t="shared" si="20"/>
        <v>0</v>
      </c>
      <c r="BU33" s="86">
        <f t="shared" si="20"/>
        <v>0</v>
      </c>
    </row>
    <row r="34" spans="1:73" s="24" customFormat="1" ht="12.75" customHeight="1" x14ac:dyDescent="0.2">
      <c r="A34" s="69" t="s">
        <v>316</v>
      </c>
      <c r="B34" s="72" t="s">
        <v>180</v>
      </c>
      <c r="C34" s="53"/>
      <c r="D34" s="33">
        <v>1246</v>
      </c>
      <c r="E34" s="33" t="s">
        <v>301</v>
      </c>
      <c r="F34" s="33">
        <v>3</v>
      </c>
      <c r="G34" s="33">
        <v>0</v>
      </c>
      <c r="H34" s="33">
        <v>3</v>
      </c>
      <c r="I34" s="33">
        <v>0</v>
      </c>
      <c r="J34" s="34">
        <v>1.9</v>
      </c>
      <c r="K34" s="35">
        <v>1.9</v>
      </c>
      <c r="L34" s="35">
        <v>0</v>
      </c>
      <c r="M34" s="35">
        <v>0</v>
      </c>
      <c r="N34" s="36">
        <v>345</v>
      </c>
      <c r="O34" s="36">
        <v>345</v>
      </c>
      <c r="P34" s="36">
        <v>275</v>
      </c>
      <c r="Q34" s="36">
        <v>21</v>
      </c>
      <c r="R34" s="36">
        <v>4</v>
      </c>
      <c r="S34" s="36">
        <v>0</v>
      </c>
      <c r="T34" s="35">
        <v>274</v>
      </c>
      <c r="U34" s="35">
        <v>51</v>
      </c>
      <c r="V34" s="36">
        <v>26947</v>
      </c>
      <c r="W34" s="36">
        <v>1146</v>
      </c>
      <c r="X34" s="36">
        <v>0</v>
      </c>
      <c r="Y34" s="36">
        <v>0</v>
      </c>
      <c r="Z34" s="36">
        <v>16518090</v>
      </c>
      <c r="AA34" s="36">
        <v>16206980</v>
      </c>
      <c r="AB34" s="36">
        <v>311110</v>
      </c>
      <c r="AC34" s="36">
        <v>46227</v>
      </c>
      <c r="AD34" s="36">
        <v>96149</v>
      </c>
      <c r="AE34" s="36">
        <v>38734</v>
      </c>
      <c r="AF34" s="36">
        <v>130000</v>
      </c>
      <c r="AG34" s="36">
        <v>10000</v>
      </c>
      <c r="AH34" s="36" t="s">
        <v>301</v>
      </c>
      <c r="AI34" s="36" t="s">
        <v>301</v>
      </c>
      <c r="AJ34" s="36" t="s">
        <v>301</v>
      </c>
      <c r="AK34" s="36">
        <v>3615</v>
      </c>
      <c r="AL34" s="36">
        <v>30724</v>
      </c>
      <c r="AM34" s="36">
        <v>28866</v>
      </c>
      <c r="AN34" s="36">
        <v>0</v>
      </c>
      <c r="AO34" s="36" t="s">
        <v>301</v>
      </c>
      <c r="AP34" s="36">
        <v>0</v>
      </c>
      <c r="AQ34" s="36">
        <v>0</v>
      </c>
      <c r="AR34" s="36">
        <v>558</v>
      </c>
      <c r="AS34" s="36">
        <v>1300</v>
      </c>
      <c r="AT34" s="36">
        <v>3900</v>
      </c>
      <c r="AU34" s="36">
        <v>59</v>
      </c>
      <c r="AV34" s="36">
        <v>5</v>
      </c>
      <c r="AW34" s="36">
        <v>6725</v>
      </c>
      <c r="AX34" s="36">
        <v>1077</v>
      </c>
      <c r="AY34" s="36">
        <v>0</v>
      </c>
      <c r="AZ34" s="36">
        <v>0</v>
      </c>
      <c r="BA34" s="36">
        <v>0</v>
      </c>
      <c r="BB34" s="36">
        <v>0</v>
      </c>
      <c r="BC34" s="36">
        <v>5612</v>
      </c>
      <c r="BD34" s="36">
        <v>36</v>
      </c>
      <c r="BE34" s="36" t="s">
        <v>301</v>
      </c>
      <c r="BF34" s="36">
        <v>3</v>
      </c>
      <c r="BG34" s="36">
        <v>13</v>
      </c>
      <c r="BH34" s="36">
        <v>9130</v>
      </c>
      <c r="BI34" s="36" t="s">
        <v>301</v>
      </c>
      <c r="BJ34" s="36" t="s">
        <v>301</v>
      </c>
      <c r="BK34" s="36" t="s">
        <v>301</v>
      </c>
      <c r="BL34" s="36">
        <v>0</v>
      </c>
      <c r="BM34" s="36">
        <v>0</v>
      </c>
      <c r="BN34" s="36">
        <v>0</v>
      </c>
      <c r="BO34" s="36" t="s">
        <v>301</v>
      </c>
      <c r="BP34" s="36" t="s">
        <v>301</v>
      </c>
      <c r="BQ34" s="36" t="s">
        <v>301</v>
      </c>
      <c r="BR34" s="36" t="s">
        <v>301</v>
      </c>
      <c r="BS34" s="36" t="s">
        <v>301</v>
      </c>
      <c r="BT34" s="36" t="s">
        <v>301</v>
      </c>
      <c r="BU34" s="36" t="s">
        <v>301</v>
      </c>
    </row>
    <row r="35" spans="1:73" s="24" customFormat="1" ht="12.75" customHeight="1" x14ac:dyDescent="0.2">
      <c r="A35" s="69" t="s">
        <v>317</v>
      </c>
      <c r="B35" s="74" t="s">
        <v>181</v>
      </c>
      <c r="C35" s="53"/>
      <c r="D35" s="79">
        <v>913</v>
      </c>
      <c r="E35" s="79" t="s">
        <v>301</v>
      </c>
      <c r="F35" s="79">
        <v>5</v>
      </c>
      <c r="G35" s="79">
        <v>0</v>
      </c>
      <c r="H35" s="79">
        <v>3</v>
      </c>
      <c r="I35" s="79">
        <v>2</v>
      </c>
      <c r="J35" s="80">
        <v>1.8</v>
      </c>
      <c r="K35" s="81">
        <v>1.8</v>
      </c>
      <c r="L35" s="81">
        <v>0</v>
      </c>
      <c r="M35" s="81">
        <v>0</v>
      </c>
      <c r="N35" s="82">
        <v>1</v>
      </c>
      <c r="O35" s="82">
        <v>200</v>
      </c>
      <c r="P35" s="82">
        <v>175</v>
      </c>
      <c r="Q35" s="82">
        <v>16</v>
      </c>
      <c r="R35" s="82">
        <v>2</v>
      </c>
      <c r="S35" s="82">
        <v>0</v>
      </c>
      <c r="T35" s="81">
        <v>230</v>
      </c>
      <c r="U35" s="81">
        <v>30</v>
      </c>
      <c r="V35" s="82">
        <v>12141</v>
      </c>
      <c r="W35" s="82">
        <v>908</v>
      </c>
      <c r="X35" s="82">
        <v>0</v>
      </c>
      <c r="Y35" s="82">
        <v>900</v>
      </c>
      <c r="Z35" s="82">
        <v>252975</v>
      </c>
      <c r="AA35" s="82">
        <v>178559</v>
      </c>
      <c r="AB35" s="82">
        <v>74416</v>
      </c>
      <c r="AC35" s="82">
        <v>4124</v>
      </c>
      <c r="AD35" s="82" t="s">
        <v>301</v>
      </c>
      <c r="AE35" s="82">
        <v>27877</v>
      </c>
      <c r="AF35" s="82">
        <v>42415</v>
      </c>
      <c r="AG35" s="82" t="s">
        <v>301</v>
      </c>
      <c r="AH35" s="82">
        <v>252975</v>
      </c>
      <c r="AI35" s="82">
        <v>0</v>
      </c>
      <c r="AJ35" s="82">
        <v>0</v>
      </c>
      <c r="AK35" s="82">
        <v>1000</v>
      </c>
      <c r="AL35" s="82">
        <v>13051</v>
      </c>
      <c r="AM35" s="82">
        <v>13033</v>
      </c>
      <c r="AN35" s="82">
        <v>0</v>
      </c>
      <c r="AO35" s="82">
        <v>0</v>
      </c>
      <c r="AP35" s="82">
        <v>0</v>
      </c>
      <c r="AQ35" s="82">
        <v>0</v>
      </c>
      <c r="AR35" s="82">
        <v>18</v>
      </c>
      <c r="AS35" s="82">
        <v>0</v>
      </c>
      <c r="AT35" s="82">
        <v>3900</v>
      </c>
      <c r="AU35" s="82">
        <v>50</v>
      </c>
      <c r="AV35" s="82">
        <v>0</v>
      </c>
      <c r="AW35" s="82">
        <v>1440</v>
      </c>
      <c r="AX35" s="82">
        <v>1438</v>
      </c>
      <c r="AY35" s="82">
        <v>0</v>
      </c>
      <c r="AZ35" s="82">
        <v>0</v>
      </c>
      <c r="BA35" s="82">
        <v>0</v>
      </c>
      <c r="BB35" s="82">
        <v>0</v>
      </c>
      <c r="BC35" s="82">
        <v>2</v>
      </c>
      <c r="BD35" s="82">
        <v>0</v>
      </c>
      <c r="BE35" s="82">
        <v>5</v>
      </c>
      <c r="BF35" s="82">
        <v>4</v>
      </c>
      <c r="BG35" s="82">
        <v>20</v>
      </c>
      <c r="BH35" s="82">
        <v>9494</v>
      </c>
      <c r="BI35" s="82">
        <v>0</v>
      </c>
      <c r="BJ35" s="82">
        <v>0</v>
      </c>
      <c r="BK35" s="82">
        <v>0</v>
      </c>
      <c r="BL35" s="82">
        <v>0</v>
      </c>
      <c r="BM35" s="82">
        <v>0</v>
      </c>
      <c r="BN35" s="82">
        <v>0</v>
      </c>
      <c r="BO35" s="82">
        <v>0</v>
      </c>
      <c r="BP35" s="82">
        <v>0</v>
      </c>
      <c r="BQ35" s="82">
        <v>0</v>
      </c>
      <c r="BR35" s="82">
        <v>80</v>
      </c>
      <c r="BS35" s="82" t="s">
        <v>301</v>
      </c>
      <c r="BT35" s="82" t="s">
        <v>301</v>
      </c>
      <c r="BU35" s="82" t="s">
        <v>301</v>
      </c>
    </row>
    <row r="36" spans="1:73" s="24" customFormat="1" ht="12.75" customHeight="1" x14ac:dyDescent="0.2">
      <c r="A36" s="69" t="s">
        <v>318</v>
      </c>
      <c r="B36" s="52" t="s">
        <v>182</v>
      </c>
      <c r="C36" s="53"/>
      <c r="D36" s="79">
        <v>1745</v>
      </c>
      <c r="E36" s="79" t="s">
        <v>301</v>
      </c>
      <c r="F36" s="79">
        <v>3</v>
      </c>
      <c r="G36" s="79">
        <v>0</v>
      </c>
      <c r="H36" s="79">
        <v>2</v>
      </c>
      <c r="I36" s="79">
        <v>1</v>
      </c>
      <c r="J36" s="80">
        <v>1.5</v>
      </c>
      <c r="K36" s="81">
        <v>1.5</v>
      </c>
      <c r="L36" s="81">
        <v>0</v>
      </c>
      <c r="M36" s="81">
        <v>0</v>
      </c>
      <c r="N36" s="82">
        <v>1</v>
      </c>
      <c r="O36" s="82">
        <v>132</v>
      </c>
      <c r="P36" s="82">
        <v>122</v>
      </c>
      <c r="Q36" s="82">
        <v>16</v>
      </c>
      <c r="R36" s="82">
        <v>15</v>
      </c>
      <c r="S36" s="82">
        <v>0</v>
      </c>
      <c r="T36" s="81">
        <v>230</v>
      </c>
      <c r="U36" s="81">
        <v>55</v>
      </c>
      <c r="V36" s="82" t="s">
        <v>301</v>
      </c>
      <c r="W36" s="82" t="s">
        <v>301</v>
      </c>
      <c r="X36" s="82" t="s">
        <v>301</v>
      </c>
      <c r="Y36" s="82" t="s">
        <v>301</v>
      </c>
      <c r="Z36" s="82">
        <v>404360</v>
      </c>
      <c r="AA36" s="82">
        <v>183667</v>
      </c>
      <c r="AB36" s="82">
        <v>220693</v>
      </c>
      <c r="AC36" s="82" t="s">
        <v>301</v>
      </c>
      <c r="AD36" s="82">
        <v>119094</v>
      </c>
      <c r="AE36" s="82">
        <v>43671</v>
      </c>
      <c r="AF36" s="82">
        <v>57928</v>
      </c>
      <c r="AG36" s="82">
        <v>3657</v>
      </c>
      <c r="AH36" s="82">
        <v>400703</v>
      </c>
      <c r="AI36" s="82">
        <v>0</v>
      </c>
      <c r="AJ36" s="82">
        <v>0</v>
      </c>
      <c r="AK36" s="82">
        <v>3630</v>
      </c>
      <c r="AL36" s="82">
        <v>10228</v>
      </c>
      <c r="AM36" s="82">
        <v>9881</v>
      </c>
      <c r="AN36" s="82">
        <v>0</v>
      </c>
      <c r="AO36" s="82">
        <v>0</v>
      </c>
      <c r="AP36" s="82">
        <v>0</v>
      </c>
      <c r="AQ36" s="82">
        <v>0</v>
      </c>
      <c r="AR36" s="82">
        <v>347</v>
      </c>
      <c r="AS36" s="82">
        <v>0</v>
      </c>
      <c r="AT36" s="82">
        <v>3500</v>
      </c>
      <c r="AU36" s="82">
        <v>0</v>
      </c>
      <c r="AV36" s="82">
        <v>60</v>
      </c>
      <c r="AW36" s="82">
        <v>1156</v>
      </c>
      <c r="AX36" s="82">
        <v>1064</v>
      </c>
      <c r="AY36" s="82">
        <v>0</v>
      </c>
      <c r="AZ36" s="82">
        <v>0</v>
      </c>
      <c r="BA36" s="82">
        <v>0</v>
      </c>
      <c r="BB36" s="82">
        <v>0</v>
      </c>
      <c r="BC36" s="82">
        <v>92</v>
      </c>
      <c r="BD36" s="82">
        <v>0</v>
      </c>
      <c r="BE36" s="82">
        <v>932</v>
      </c>
      <c r="BF36" s="82">
        <v>0</v>
      </c>
      <c r="BG36" s="82">
        <v>50</v>
      </c>
      <c r="BH36" s="82">
        <v>9073</v>
      </c>
      <c r="BI36" s="82">
        <v>66</v>
      </c>
      <c r="BJ36" s="82" t="s">
        <v>301</v>
      </c>
      <c r="BK36" s="82">
        <v>0</v>
      </c>
      <c r="BL36" s="82">
        <v>0</v>
      </c>
      <c r="BM36" s="82">
        <v>0</v>
      </c>
      <c r="BN36" s="82">
        <v>0</v>
      </c>
      <c r="BO36" s="82">
        <v>0</v>
      </c>
      <c r="BP36" s="82">
        <v>0</v>
      </c>
      <c r="BQ36" s="82">
        <v>0</v>
      </c>
      <c r="BR36" s="82" t="s">
        <v>301</v>
      </c>
      <c r="BS36" s="82" t="s">
        <v>301</v>
      </c>
      <c r="BT36" s="82" t="s">
        <v>301</v>
      </c>
      <c r="BU36" s="82" t="s">
        <v>301</v>
      </c>
    </row>
    <row r="37" spans="1:73" s="24" customFormat="1" ht="12.75" customHeight="1" x14ac:dyDescent="0.2">
      <c r="A37" s="51" t="s">
        <v>374</v>
      </c>
      <c r="B37" s="52" t="s">
        <v>246</v>
      </c>
      <c r="C37" s="53"/>
      <c r="D37" s="79">
        <v>792</v>
      </c>
      <c r="E37" s="79" t="s">
        <v>301</v>
      </c>
      <c r="F37" s="79">
        <v>2</v>
      </c>
      <c r="G37" s="79">
        <v>0</v>
      </c>
      <c r="H37" s="79">
        <v>1</v>
      </c>
      <c r="I37" s="79">
        <v>1</v>
      </c>
      <c r="J37" s="80">
        <v>1</v>
      </c>
      <c r="K37" s="81">
        <v>1</v>
      </c>
      <c r="L37" s="81">
        <v>0</v>
      </c>
      <c r="M37" s="81">
        <v>0</v>
      </c>
      <c r="N37" s="82">
        <v>1</v>
      </c>
      <c r="O37" s="82">
        <v>168</v>
      </c>
      <c r="P37" s="82">
        <v>156</v>
      </c>
      <c r="Q37" s="82">
        <v>44</v>
      </c>
      <c r="R37" s="82">
        <v>4</v>
      </c>
      <c r="S37" s="82">
        <v>0</v>
      </c>
      <c r="T37" s="81">
        <v>232</v>
      </c>
      <c r="U37" s="81">
        <v>32</v>
      </c>
      <c r="V37" s="82">
        <v>10013</v>
      </c>
      <c r="W37" s="82">
        <v>2473</v>
      </c>
      <c r="X37" s="82">
        <v>0</v>
      </c>
      <c r="Y37" s="82">
        <v>3377</v>
      </c>
      <c r="Z37" s="82">
        <v>328734</v>
      </c>
      <c r="AA37" s="82">
        <v>86257</v>
      </c>
      <c r="AB37" s="82">
        <v>242477</v>
      </c>
      <c r="AC37" s="82">
        <v>6214</v>
      </c>
      <c r="AD37" s="82">
        <v>129782</v>
      </c>
      <c r="AE37" s="82">
        <v>12935</v>
      </c>
      <c r="AF37" s="82">
        <v>93546</v>
      </c>
      <c r="AG37" s="82">
        <v>0</v>
      </c>
      <c r="AH37" s="82">
        <v>0</v>
      </c>
      <c r="AI37" s="82">
        <v>0</v>
      </c>
      <c r="AJ37" s="82">
        <v>0</v>
      </c>
      <c r="AK37" s="82">
        <v>1299</v>
      </c>
      <c r="AL37" s="82">
        <v>15763</v>
      </c>
      <c r="AM37" s="82">
        <v>15654</v>
      </c>
      <c r="AN37" s="82">
        <v>0</v>
      </c>
      <c r="AO37" s="82">
        <v>1</v>
      </c>
      <c r="AP37" s="82">
        <v>0</v>
      </c>
      <c r="AQ37" s="82">
        <v>0</v>
      </c>
      <c r="AR37" s="82">
        <v>108</v>
      </c>
      <c r="AS37" s="82">
        <v>0</v>
      </c>
      <c r="AT37" s="82">
        <v>3900</v>
      </c>
      <c r="AU37" s="82">
        <v>59</v>
      </c>
      <c r="AV37" s="82" t="s">
        <v>301</v>
      </c>
      <c r="AW37" s="82">
        <v>780</v>
      </c>
      <c r="AX37" s="82">
        <v>780</v>
      </c>
      <c r="AY37" s="82" t="s">
        <v>301</v>
      </c>
      <c r="AZ37" s="82" t="s">
        <v>301</v>
      </c>
      <c r="BA37" s="82" t="s">
        <v>301</v>
      </c>
      <c r="BB37" s="82" t="s">
        <v>301</v>
      </c>
      <c r="BC37" s="82" t="s">
        <v>301</v>
      </c>
      <c r="BD37" s="82" t="s">
        <v>301</v>
      </c>
      <c r="BE37" s="82" t="s">
        <v>301</v>
      </c>
      <c r="BF37" s="82">
        <v>0</v>
      </c>
      <c r="BG37" s="82">
        <v>28</v>
      </c>
      <c r="BH37" s="82">
        <v>4200</v>
      </c>
      <c r="BI37" s="82">
        <v>0</v>
      </c>
      <c r="BJ37" s="82">
        <v>5</v>
      </c>
      <c r="BK37" s="82">
        <v>0</v>
      </c>
      <c r="BL37" s="82">
        <v>50</v>
      </c>
      <c r="BM37" s="82">
        <v>0</v>
      </c>
      <c r="BN37" s="82">
        <v>0</v>
      </c>
      <c r="BO37" s="82">
        <v>0</v>
      </c>
      <c r="BP37" s="82">
        <v>50</v>
      </c>
      <c r="BQ37" s="82">
        <v>100</v>
      </c>
      <c r="BR37" s="82">
        <v>350</v>
      </c>
      <c r="BS37" s="82" t="s">
        <v>301</v>
      </c>
      <c r="BT37" s="82" t="s">
        <v>301</v>
      </c>
      <c r="BU37" s="82" t="s">
        <v>301</v>
      </c>
    </row>
    <row r="38" spans="1:73" s="24" customFormat="1" ht="12.75" customHeight="1" x14ac:dyDescent="0.2">
      <c r="A38" s="51" t="s">
        <v>319</v>
      </c>
      <c r="B38" s="52" t="s">
        <v>183</v>
      </c>
      <c r="C38" s="53"/>
      <c r="D38" s="79">
        <v>1533</v>
      </c>
      <c r="E38" s="79" t="s">
        <v>301</v>
      </c>
      <c r="F38" s="79">
        <v>15</v>
      </c>
      <c r="G38" s="79">
        <v>0</v>
      </c>
      <c r="H38" s="79">
        <v>3</v>
      </c>
      <c r="I38" s="79">
        <v>12</v>
      </c>
      <c r="J38" s="80">
        <v>4.5999999999999996</v>
      </c>
      <c r="K38" s="81">
        <v>4.2</v>
      </c>
      <c r="L38" s="81">
        <v>0.4</v>
      </c>
      <c r="M38" s="81">
        <v>0</v>
      </c>
      <c r="N38" s="82">
        <v>1</v>
      </c>
      <c r="O38" s="82">
        <v>392</v>
      </c>
      <c r="P38" s="82">
        <v>304</v>
      </c>
      <c r="Q38" s="82">
        <v>40</v>
      </c>
      <c r="R38" s="82">
        <v>13</v>
      </c>
      <c r="S38" s="82">
        <v>8</v>
      </c>
      <c r="T38" s="81">
        <v>218</v>
      </c>
      <c r="U38" s="81">
        <v>50</v>
      </c>
      <c r="V38" s="82">
        <v>44014</v>
      </c>
      <c r="W38" s="82">
        <v>254</v>
      </c>
      <c r="X38" s="82" t="s">
        <v>301</v>
      </c>
      <c r="Y38" s="82">
        <v>15160</v>
      </c>
      <c r="Z38" s="82">
        <v>746905</v>
      </c>
      <c r="AA38" s="82">
        <v>487650</v>
      </c>
      <c r="AB38" s="82">
        <v>259255</v>
      </c>
      <c r="AC38" s="82">
        <v>30775</v>
      </c>
      <c r="AD38" s="82">
        <v>47842</v>
      </c>
      <c r="AE38" s="82">
        <v>54915</v>
      </c>
      <c r="AF38" s="82">
        <v>125724</v>
      </c>
      <c r="AG38" s="82" t="s">
        <v>301</v>
      </c>
      <c r="AH38" s="82">
        <v>588404</v>
      </c>
      <c r="AI38" s="82">
        <v>145000</v>
      </c>
      <c r="AJ38" s="82" t="s">
        <v>301</v>
      </c>
      <c r="AK38" s="82">
        <v>13501</v>
      </c>
      <c r="AL38" s="82">
        <v>60446</v>
      </c>
      <c r="AM38" s="82">
        <v>45762</v>
      </c>
      <c r="AN38" s="82">
        <v>20</v>
      </c>
      <c r="AO38" s="82" t="s">
        <v>301</v>
      </c>
      <c r="AP38" s="82" t="s">
        <v>301</v>
      </c>
      <c r="AQ38" s="82">
        <v>0</v>
      </c>
      <c r="AR38" s="82">
        <v>14664</v>
      </c>
      <c r="AS38" s="82" t="s">
        <v>301</v>
      </c>
      <c r="AT38" s="82">
        <v>3900</v>
      </c>
      <c r="AU38" s="82">
        <v>59</v>
      </c>
      <c r="AV38" s="82" t="s">
        <v>301</v>
      </c>
      <c r="AW38" s="82">
        <v>5013</v>
      </c>
      <c r="AX38" s="82">
        <v>3845</v>
      </c>
      <c r="AY38" s="82" t="s">
        <v>301</v>
      </c>
      <c r="AZ38" s="82" t="s">
        <v>301</v>
      </c>
      <c r="BA38" s="82" t="s">
        <v>301</v>
      </c>
      <c r="BB38" s="82" t="s">
        <v>301</v>
      </c>
      <c r="BC38" s="82">
        <v>1168</v>
      </c>
      <c r="BD38" s="82" t="s">
        <v>301</v>
      </c>
      <c r="BE38" s="82">
        <v>100</v>
      </c>
      <c r="BF38" s="82">
        <v>6</v>
      </c>
      <c r="BG38" s="82">
        <v>26</v>
      </c>
      <c r="BH38" s="82">
        <v>30269</v>
      </c>
      <c r="BI38" s="82">
        <v>20</v>
      </c>
      <c r="BJ38" s="82" t="s">
        <v>301</v>
      </c>
      <c r="BK38" s="82">
        <v>0</v>
      </c>
      <c r="BL38" s="82">
        <v>0</v>
      </c>
      <c r="BM38" s="82" t="s">
        <v>301</v>
      </c>
      <c r="BN38" s="82" t="s">
        <v>301</v>
      </c>
      <c r="BO38" s="82" t="s">
        <v>301</v>
      </c>
      <c r="BP38" s="82" t="s">
        <v>301</v>
      </c>
      <c r="BQ38" s="82" t="s">
        <v>301</v>
      </c>
      <c r="BR38" s="82">
        <v>40</v>
      </c>
      <c r="BS38" s="82" t="s">
        <v>301</v>
      </c>
      <c r="BT38" s="82" t="s">
        <v>301</v>
      </c>
      <c r="BU38" s="82" t="s">
        <v>301</v>
      </c>
    </row>
    <row r="39" spans="1:73" s="24" customFormat="1" ht="12.75" customHeight="1" x14ac:dyDescent="0.2">
      <c r="A39" s="14"/>
      <c r="B39" s="62" t="s">
        <v>157</v>
      </c>
      <c r="C39" s="59"/>
      <c r="D39" s="63">
        <f t="shared" ref="D39:BO39" si="21">SUM(D34:D38)</f>
        <v>6229</v>
      </c>
      <c r="E39" s="63" t="s">
        <v>357</v>
      </c>
      <c r="F39" s="63">
        <f t="shared" si="21"/>
        <v>28</v>
      </c>
      <c r="G39" s="63">
        <f t="shared" si="21"/>
        <v>0</v>
      </c>
      <c r="H39" s="63">
        <f t="shared" si="21"/>
        <v>12</v>
      </c>
      <c r="I39" s="63">
        <f t="shared" si="21"/>
        <v>16</v>
      </c>
      <c r="J39" s="64">
        <f t="shared" si="21"/>
        <v>10.8</v>
      </c>
      <c r="K39" s="64">
        <f t="shared" si="21"/>
        <v>10.4</v>
      </c>
      <c r="L39" s="64">
        <f t="shared" si="21"/>
        <v>0.4</v>
      </c>
      <c r="M39" s="64">
        <f t="shared" si="21"/>
        <v>0</v>
      </c>
      <c r="N39" s="63">
        <f t="shared" si="21"/>
        <v>349</v>
      </c>
      <c r="O39" s="63">
        <f t="shared" si="21"/>
        <v>1237</v>
      </c>
      <c r="P39" s="63">
        <f t="shared" si="21"/>
        <v>1032</v>
      </c>
      <c r="Q39" s="63">
        <f t="shared" si="21"/>
        <v>137</v>
      </c>
      <c r="R39" s="63">
        <f t="shared" si="21"/>
        <v>38</v>
      </c>
      <c r="S39" s="63">
        <f t="shared" si="21"/>
        <v>8</v>
      </c>
      <c r="T39" s="64">
        <f t="shared" si="21"/>
        <v>1184</v>
      </c>
      <c r="U39" s="64">
        <f t="shared" si="21"/>
        <v>218</v>
      </c>
      <c r="V39" s="63">
        <f t="shared" si="21"/>
        <v>93115</v>
      </c>
      <c r="W39" s="63">
        <f t="shared" si="21"/>
        <v>4781</v>
      </c>
      <c r="X39" s="63">
        <f t="shared" si="21"/>
        <v>0</v>
      </c>
      <c r="Y39" s="63">
        <f t="shared" si="21"/>
        <v>19437</v>
      </c>
      <c r="Z39" s="63">
        <f t="shared" si="21"/>
        <v>18251064</v>
      </c>
      <c r="AA39" s="63">
        <f t="shared" si="21"/>
        <v>17143113</v>
      </c>
      <c r="AB39" s="63">
        <f t="shared" si="21"/>
        <v>1107951</v>
      </c>
      <c r="AC39" s="63">
        <f t="shared" si="21"/>
        <v>87340</v>
      </c>
      <c r="AD39" s="63">
        <f t="shared" si="21"/>
        <v>392867</v>
      </c>
      <c r="AE39" s="63">
        <f t="shared" si="21"/>
        <v>178132</v>
      </c>
      <c r="AF39" s="63">
        <f t="shared" si="21"/>
        <v>449613</v>
      </c>
      <c r="AG39" s="63">
        <f t="shared" si="21"/>
        <v>13657</v>
      </c>
      <c r="AH39" s="63">
        <f t="shared" si="21"/>
        <v>1242082</v>
      </c>
      <c r="AI39" s="63">
        <f t="shared" si="21"/>
        <v>145000</v>
      </c>
      <c r="AJ39" s="63">
        <f t="shared" si="21"/>
        <v>0</v>
      </c>
      <c r="AK39" s="63">
        <f t="shared" si="21"/>
        <v>23045</v>
      </c>
      <c r="AL39" s="63">
        <f t="shared" si="21"/>
        <v>130212</v>
      </c>
      <c r="AM39" s="63">
        <f t="shared" si="21"/>
        <v>113196</v>
      </c>
      <c r="AN39" s="63">
        <f t="shared" si="21"/>
        <v>20</v>
      </c>
      <c r="AO39" s="63">
        <f t="shared" si="21"/>
        <v>1</v>
      </c>
      <c r="AP39" s="63">
        <f t="shared" si="21"/>
        <v>0</v>
      </c>
      <c r="AQ39" s="63">
        <f t="shared" si="21"/>
        <v>0</v>
      </c>
      <c r="AR39" s="63">
        <f t="shared" si="21"/>
        <v>15695</v>
      </c>
      <c r="AS39" s="63">
        <f t="shared" si="21"/>
        <v>1300</v>
      </c>
      <c r="AT39" s="63">
        <f t="shared" si="21"/>
        <v>19100</v>
      </c>
      <c r="AU39" s="63">
        <f t="shared" si="21"/>
        <v>227</v>
      </c>
      <c r="AV39" s="63">
        <f t="shared" si="21"/>
        <v>65</v>
      </c>
      <c r="AW39" s="63">
        <f t="shared" si="21"/>
        <v>15114</v>
      </c>
      <c r="AX39" s="63">
        <f t="shared" si="21"/>
        <v>8204</v>
      </c>
      <c r="AY39" s="63">
        <f t="shared" si="21"/>
        <v>0</v>
      </c>
      <c r="AZ39" s="63">
        <f t="shared" si="21"/>
        <v>0</v>
      </c>
      <c r="BA39" s="63">
        <f t="shared" si="21"/>
        <v>0</v>
      </c>
      <c r="BB39" s="63">
        <f t="shared" si="21"/>
        <v>0</v>
      </c>
      <c r="BC39" s="63">
        <f t="shared" si="21"/>
        <v>6874</v>
      </c>
      <c r="BD39" s="63">
        <f t="shared" si="21"/>
        <v>36</v>
      </c>
      <c r="BE39" s="63">
        <f t="shared" si="21"/>
        <v>1037</v>
      </c>
      <c r="BF39" s="63">
        <f t="shared" si="21"/>
        <v>13</v>
      </c>
      <c r="BG39" s="63">
        <f t="shared" si="21"/>
        <v>137</v>
      </c>
      <c r="BH39" s="63">
        <f t="shared" si="21"/>
        <v>62166</v>
      </c>
      <c r="BI39" s="63">
        <f t="shared" si="21"/>
        <v>86</v>
      </c>
      <c r="BJ39" s="63">
        <f t="shared" si="21"/>
        <v>5</v>
      </c>
      <c r="BK39" s="63">
        <f t="shared" si="21"/>
        <v>0</v>
      </c>
      <c r="BL39" s="63">
        <f t="shared" si="21"/>
        <v>50</v>
      </c>
      <c r="BM39" s="63">
        <f t="shared" si="21"/>
        <v>0</v>
      </c>
      <c r="BN39" s="63">
        <f t="shared" si="21"/>
        <v>0</v>
      </c>
      <c r="BO39" s="63">
        <f t="shared" si="21"/>
        <v>0</v>
      </c>
      <c r="BP39" s="63">
        <f>SUM(BP34:BP38)</f>
        <v>50</v>
      </c>
      <c r="BQ39" s="63">
        <f>SUM(BQ34:BQ38)</f>
        <v>100</v>
      </c>
      <c r="BR39" s="63">
        <f>SUM(BR34:BR38)</f>
        <v>470</v>
      </c>
      <c r="BS39" s="63" t="s">
        <v>357</v>
      </c>
      <c r="BT39" s="63" t="s">
        <v>357</v>
      </c>
      <c r="BU39" s="63" t="s">
        <v>357</v>
      </c>
    </row>
    <row r="40" spans="1:73" s="24" customFormat="1" ht="12.75" customHeight="1" x14ac:dyDescent="0.2">
      <c r="A40" s="60"/>
      <c r="B40" s="25" t="s">
        <v>150</v>
      </c>
      <c r="C40" s="65">
        <v>5</v>
      </c>
      <c r="D40" s="65">
        <v>5</v>
      </c>
      <c r="E40" s="65">
        <v>5</v>
      </c>
      <c r="F40" s="65">
        <v>5</v>
      </c>
      <c r="G40" s="65">
        <v>5</v>
      </c>
      <c r="H40" s="65">
        <v>5</v>
      </c>
      <c r="I40" s="65">
        <v>5</v>
      </c>
      <c r="J40" s="65">
        <v>5</v>
      </c>
      <c r="K40" s="65">
        <v>5</v>
      </c>
      <c r="L40" s="65">
        <v>5</v>
      </c>
      <c r="M40" s="65">
        <v>5</v>
      </c>
      <c r="N40" s="65">
        <v>5</v>
      </c>
      <c r="O40" s="65">
        <v>5</v>
      </c>
      <c r="P40" s="65">
        <v>5</v>
      </c>
      <c r="Q40" s="65">
        <v>5</v>
      </c>
      <c r="R40" s="65">
        <v>5</v>
      </c>
      <c r="S40" s="65">
        <v>5</v>
      </c>
      <c r="T40" s="65">
        <v>5</v>
      </c>
      <c r="U40" s="65">
        <v>5</v>
      </c>
      <c r="V40" s="65">
        <v>5</v>
      </c>
      <c r="W40" s="65">
        <v>5</v>
      </c>
      <c r="X40" s="65">
        <v>5</v>
      </c>
      <c r="Y40" s="65">
        <v>5</v>
      </c>
      <c r="Z40" s="65">
        <v>5</v>
      </c>
      <c r="AA40" s="65">
        <v>5</v>
      </c>
      <c r="AB40" s="65">
        <v>5</v>
      </c>
      <c r="AC40" s="65">
        <v>5</v>
      </c>
      <c r="AD40" s="65">
        <v>5</v>
      </c>
      <c r="AE40" s="65">
        <v>5</v>
      </c>
      <c r="AF40" s="65">
        <v>5</v>
      </c>
      <c r="AG40" s="65">
        <v>5</v>
      </c>
      <c r="AH40" s="65">
        <v>5</v>
      </c>
      <c r="AI40" s="65">
        <v>5</v>
      </c>
      <c r="AJ40" s="65">
        <v>5</v>
      </c>
      <c r="AK40" s="65">
        <v>5</v>
      </c>
      <c r="AL40" s="65">
        <v>5</v>
      </c>
      <c r="AM40" s="65">
        <v>5</v>
      </c>
      <c r="AN40" s="65">
        <v>5</v>
      </c>
      <c r="AO40" s="65">
        <v>5</v>
      </c>
      <c r="AP40" s="65">
        <v>5</v>
      </c>
      <c r="AQ40" s="65">
        <v>5</v>
      </c>
      <c r="AR40" s="65">
        <v>5</v>
      </c>
      <c r="AS40" s="65">
        <v>5</v>
      </c>
      <c r="AT40" s="65">
        <v>5</v>
      </c>
      <c r="AU40" s="65">
        <v>5</v>
      </c>
      <c r="AV40" s="65">
        <v>5</v>
      </c>
      <c r="AW40" s="65">
        <v>5</v>
      </c>
      <c r="AX40" s="65">
        <v>5</v>
      </c>
      <c r="AY40" s="65">
        <v>5</v>
      </c>
      <c r="AZ40" s="65">
        <v>5</v>
      </c>
      <c r="BA40" s="65">
        <v>5</v>
      </c>
      <c r="BB40" s="65">
        <v>5</v>
      </c>
      <c r="BC40" s="65">
        <v>5</v>
      </c>
      <c r="BD40" s="65">
        <v>5</v>
      </c>
      <c r="BE40" s="65">
        <v>5</v>
      </c>
      <c r="BF40" s="65">
        <v>5</v>
      </c>
      <c r="BG40" s="65">
        <v>5</v>
      </c>
      <c r="BH40" s="65">
        <v>5</v>
      </c>
      <c r="BI40" s="65">
        <v>5</v>
      </c>
      <c r="BJ40" s="65">
        <v>5</v>
      </c>
      <c r="BK40" s="65">
        <v>5</v>
      </c>
      <c r="BL40" s="65">
        <v>5</v>
      </c>
      <c r="BM40" s="65">
        <v>5</v>
      </c>
      <c r="BN40" s="65">
        <v>5</v>
      </c>
      <c r="BO40" s="65">
        <v>5</v>
      </c>
      <c r="BP40" s="65">
        <v>5</v>
      </c>
      <c r="BQ40" s="65">
        <v>5</v>
      </c>
      <c r="BR40" s="65">
        <v>5</v>
      </c>
      <c r="BS40" s="65">
        <v>5</v>
      </c>
      <c r="BT40" s="65">
        <v>5</v>
      </c>
      <c r="BU40" s="65">
        <v>5</v>
      </c>
    </row>
    <row r="41" spans="1:73" s="24" customFormat="1" ht="12.75" customHeight="1" x14ac:dyDescent="0.2">
      <c r="A41" s="60"/>
      <c r="B41" s="25" t="s">
        <v>151</v>
      </c>
      <c r="C41" s="65">
        <v>5</v>
      </c>
      <c r="D41" s="65">
        <f>COUNT(D34:D38)</f>
        <v>5</v>
      </c>
      <c r="E41" s="65">
        <f>COUNT(E34:E38)</f>
        <v>0</v>
      </c>
      <c r="F41" s="65">
        <f t="shared" ref="F41:BQ41" si="22">COUNT(F34:F38)</f>
        <v>5</v>
      </c>
      <c r="G41" s="65">
        <f t="shared" si="22"/>
        <v>5</v>
      </c>
      <c r="H41" s="65">
        <f t="shared" si="22"/>
        <v>5</v>
      </c>
      <c r="I41" s="65">
        <f t="shared" si="22"/>
        <v>5</v>
      </c>
      <c r="J41" s="65">
        <f t="shared" si="22"/>
        <v>5</v>
      </c>
      <c r="K41" s="65">
        <f t="shared" si="22"/>
        <v>5</v>
      </c>
      <c r="L41" s="65">
        <f t="shared" si="22"/>
        <v>5</v>
      </c>
      <c r="M41" s="65">
        <f t="shared" si="22"/>
        <v>5</v>
      </c>
      <c r="N41" s="65">
        <f t="shared" si="22"/>
        <v>5</v>
      </c>
      <c r="O41" s="65">
        <f t="shared" si="22"/>
        <v>5</v>
      </c>
      <c r="P41" s="65">
        <f t="shared" si="22"/>
        <v>5</v>
      </c>
      <c r="Q41" s="65">
        <f t="shared" si="22"/>
        <v>5</v>
      </c>
      <c r="R41" s="65">
        <f t="shared" si="22"/>
        <v>5</v>
      </c>
      <c r="S41" s="65">
        <f t="shared" si="22"/>
        <v>5</v>
      </c>
      <c r="T41" s="65">
        <f t="shared" si="22"/>
        <v>5</v>
      </c>
      <c r="U41" s="65">
        <f t="shared" si="22"/>
        <v>5</v>
      </c>
      <c r="V41" s="65">
        <f t="shared" si="22"/>
        <v>4</v>
      </c>
      <c r="W41" s="65">
        <f t="shared" si="22"/>
        <v>4</v>
      </c>
      <c r="X41" s="65">
        <f t="shared" si="22"/>
        <v>3</v>
      </c>
      <c r="Y41" s="65">
        <f t="shared" si="22"/>
        <v>4</v>
      </c>
      <c r="Z41" s="65">
        <f t="shared" si="22"/>
        <v>5</v>
      </c>
      <c r="AA41" s="65">
        <f t="shared" si="22"/>
        <v>5</v>
      </c>
      <c r="AB41" s="65">
        <f t="shared" si="22"/>
        <v>5</v>
      </c>
      <c r="AC41" s="65">
        <f t="shared" si="22"/>
        <v>4</v>
      </c>
      <c r="AD41" s="65">
        <f t="shared" si="22"/>
        <v>4</v>
      </c>
      <c r="AE41" s="65">
        <f t="shared" si="22"/>
        <v>5</v>
      </c>
      <c r="AF41" s="65">
        <f t="shared" si="22"/>
        <v>5</v>
      </c>
      <c r="AG41" s="65">
        <f t="shared" si="22"/>
        <v>3</v>
      </c>
      <c r="AH41" s="65">
        <f t="shared" si="22"/>
        <v>4</v>
      </c>
      <c r="AI41" s="65">
        <f t="shared" si="22"/>
        <v>4</v>
      </c>
      <c r="AJ41" s="65">
        <f t="shared" si="22"/>
        <v>3</v>
      </c>
      <c r="AK41" s="65">
        <f t="shared" si="22"/>
        <v>5</v>
      </c>
      <c r="AL41" s="65">
        <f t="shared" si="22"/>
        <v>5</v>
      </c>
      <c r="AM41" s="65">
        <f t="shared" si="22"/>
        <v>5</v>
      </c>
      <c r="AN41" s="65">
        <f t="shared" si="22"/>
        <v>5</v>
      </c>
      <c r="AO41" s="65">
        <f t="shared" si="22"/>
        <v>3</v>
      </c>
      <c r="AP41" s="65">
        <f t="shared" si="22"/>
        <v>4</v>
      </c>
      <c r="AQ41" s="65">
        <f t="shared" si="22"/>
        <v>5</v>
      </c>
      <c r="AR41" s="65">
        <f t="shared" si="22"/>
        <v>5</v>
      </c>
      <c r="AS41" s="65">
        <f t="shared" si="22"/>
        <v>4</v>
      </c>
      <c r="AT41" s="65">
        <f t="shared" si="22"/>
        <v>5</v>
      </c>
      <c r="AU41" s="65">
        <f t="shared" si="22"/>
        <v>5</v>
      </c>
      <c r="AV41" s="65">
        <f t="shared" si="22"/>
        <v>3</v>
      </c>
      <c r="AW41" s="65">
        <f t="shared" si="22"/>
        <v>5</v>
      </c>
      <c r="AX41" s="65">
        <f t="shared" si="22"/>
        <v>5</v>
      </c>
      <c r="AY41" s="65">
        <f t="shared" si="22"/>
        <v>3</v>
      </c>
      <c r="AZ41" s="65">
        <f t="shared" si="22"/>
        <v>3</v>
      </c>
      <c r="BA41" s="65">
        <f t="shared" si="22"/>
        <v>3</v>
      </c>
      <c r="BB41" s="65">
        <f t="shared" si="22"/>
        <v>3</v>
      </c>
      <c r="BC41" s="65">
        <f t="shared" si="22"/>
        <v>4</v>
      </c>
      <c r="BD41" s="65">
        <f t="shared" si="22"/>
        <v>3</v>
      </c>
      <c r="BE41" s="65">
        <f t="shared" si="22"/>
        <v>3</v>
      </c>
      <c r="BF41" s="65">
        <f t="shared" si="22"/>
        <v>5</v>
      </c>
      <c r="BG41" s="65">
        <f t="shared" si="22"/>
        <v>5</v>
      </c>
      <c r="BH41" s="65">
        <f t="shared" si="22"/>
        <v>5</v>
      </c>
      <c r="BI41" s="65">
        <f t="shared" si="22"/>
        <v>4</v>
      </c>
      <c r="BJ41" s="65">
        <f t="shared" si="22"/>
        <v>2</v>
      </c>
      <c r="BK41" s="65">
        <f t="shared" si="22"/>
        <v>4</v>
      </c>
      <c r="BL41" s="65">
        <f t="shared" si="22"/>
        <v>5</v>
      </c>
      <c r="BM41" s="65">
        <f t="shared" si="22"/>
        <v>4</v>
      </c>
      <c r="BN41" s="65">
        <f t="shared" si="22"/>
        <v>4</v>
      </c>
      <c r="BO41" s="65">
        <f t="shared" si="22"/>
        <v>3</v>
      </c>
      <c r="BP41" s="65">
        <f t="shared" si="22"/>
        <v>3</v>
      </c>
      <c r="BQ41" s="65">
        <f t="shared" si="22"/>
        <v>3</v>
      </c>
      <c r="BR41" s="65">
        <f>COUNT(BR34:BR38)</f>
        <v>3</v>
      </c>
      <c r="BS41" s="65">
        <f>COUNT(BS34:BS38)</f>
        <v>0</v>
      </c>
      <c r="BT41" s="65">
        <f>COUNT(BT34:BT38)</f>
        <v>0</v>
      </c>
      <c r="BU41" s="65">
        <f>COUNT(BU34:BU38)</f>
        <v>0</v>
      </c>
    </row>
    <row r="42" spans="1:73" s="24" customFormat="1" ht="12.75" customHeight="1" x14ac:dyDescent="0.2">
      <c r="A42" s="61"/>
      <c r="B42" s="28" t="s">
        <v>149</v>
      </c>
      <c r="C42" s="86">
        <f>C41/C40</f>
        <v>1</v>
      </c>
      <c r="D42" s="86">
        <f t="shared" ref="D42:BO42" si="23">D41/D40</f>
        <v>1</v>
      </c>
      <c r="E42" s="86">
        <f t="shared" si="23"/>
        <v>0</v>
      </c>
      <c r="F42" s="86">
        <f t="shared" si="23"/>
        <v>1</v>
      </c>
      <c r="G42" s="86">
        <f t="shared" si="23"/>
        <v>1</v>
      </c>
      <c r="H42" s="86">
        <f t="shared" si="23"/>
        <v>1</v>
      </c>
      <c r="I42" s="86">
        <f t="shared" si="23"/>
        <v>1</v>
      </c>
      <c r="J42" s="86">
        <f t="shared" si="23"/>
        <v>1</v>
      </c>
      <c r="K42" s="86">
        <f t="shared" si="23"/>
        <v>1</v>
      </c>
      <c r="L42" s="86">
        <f t="shared" si="23"/>
        <v>1</v>
      </c>
      <c r="M42" s="86">
        <f t="shared" si="23"/>
        <v>1</v>
      </c>
      <c r="N42" s="86">
        <f t="shared" si="23"/>
        <v>1</v>
      </c>
      <c r="O42" s="86">
        <f t="shared" si="23"/>
        <v>1</v>
      </c>
      <c r="P42" s="86">
        <f t="shared" si="23"/>
        <v>1</v>
      </c>
      <c r="Q42" s="86">
        <f t="shared" si="23"/>
        <v>1</v>
      </c>
      <c r="R42" s="86">
        <f t="shared" si="23"/>
        <v>1</v>
      </c>
      <c r="S42" s="86">
        <f t="shared" si="23"/>
        <v>1</v>
      </c>
      <c r="T42" s="86">
        <f t="shared" si="23"/>
        <v>1</v>
      </c>
      <c r="U42" s="86">
        <f t="shared" si="23"/>
        <v>1</v>
      </c>
      <c r="V42" s="86">
        <f t="shared" si="23"/>
        <v>0.8</v>
      </c>
      <c r="W42" s="86">
        <f t="shared" si="23"/>
        <v>0.8</v>
      </c>
      <c r="X42" s="86">
        <f t="shared" si="23"/>
        <v>0.6</v>
      </c>
      <c r="Y42" s="86">
        <f t="shared" si="23"/>
        <v>0.8</v>
      </c>
      <c r="Z42" s="86">
        <f t="shared" si="23"/>
        <v>1</v>
      </c>
      <c r="AA42" s="86">
        <f t="shared" si="23"/>
        <v>1</v>
      </c>
      <c r="AB42" s="86">
        <f t="shared" si="23"/>
        <v>1</v>
      </c>
      <c r="AC42" s="86">
        <f t="shared" si="23"/>
        <v>0.8</v>
      </c>
      <c r="AD42" s="86">
        <f t="shared" si="23"/>
        <v>0.8</v>
      </c>
      <c r="AE42" s="86">
        <f t="shared" si="23"/>
        <v>1</v>
      </c>
      <c r="AF42" s="86">
        <f t="shared" si="23"/>
        <v>1</v>
      </c>
      <c r="AG42" s="86">
        <f t="shared" si="23"/>
        <v>0.6</v>
      </c>
      <c r="AH42" s="86">
        <f t="shared" si="23"/>
        <v>0.8</v>
      </c>
      <c r="AI42" s="86">
        <f t="shared" si="23"/>
        <v>0.8</v>
      </c>
      <c r="AJ42" s="86">
        <f t="shared" si="23"/>
        <v>0.6</v>
      </c>
      <c r="AK42" s="86">
        <f t="shared" si="23"/>
        <v>1</v>
      </c>
      <c r="AL42" s="86">
        <f t="shared" si="23"/>
        <v>1</v>
      </c>
      <c r="AM42" s="86">
        <f t="shared" si="23"/>
        <v>1</v>
      </c>
      <c r="AN42" s="86">
        <f t="shared" si="23"/>
        <v>1</v>
      </c>
      <c r="AO42" s="86">
        <f t="shared" si="23"/>
        <v>0.6</v>
      </c>
      <c r="AP42" s="86">
        <f t="shared" si="23"/>
        <v>0.8</v>
      </c>
      <c r="AQ42" s="86">
        <f t="shared" si="23"/>
        <v>1</v>
      </c>
      <c r="AR42" s="86">
        <f t="shared" si="23"/>
        <v>1</v>
      </c>
      <c r="AS42" s="86">
        <f t="shared" si="23"/>
        <v>0.8</v>
      </c>
      <c r="AT42" s="86">
        <f t="shared" si="23"/>
        <v>1</v>
      </c>
      <c r="AU42" s="86">
        <f t="shared" si="23"/>
        <v>1</v>
      </c>
      <c r="AV42" s="86">
        <f t="shared" si="23"/>
        <v>0.6</v>
      </c>
      <c r="AW42" s="86">
        <f t="shared" si="23"/>
        <v>1</v>
      </c>
      <c r="AX42" s="86">
        <f t="shared" si="23"/>
        <v>1</v>
      </c>
      <c r="AY42" s="86">
        <f t="shared" si="23"/>
        <v>0.6</v>
      </c>
      <c r="AZ42" s="86">
        <f t="shared" si="23"/>
        <v>0.6</v>
      </c>
      <c r="BA42" s="86">
        <f t="shared" si="23"/>
        <v>0.6</v>
      </c>
      <c r="BB42" s="86">
        <f t="shared" si="23"/>
        <v>0.6</v>
      </c>
      <c r="BC42" s="86">
        <f t="shared" si="23"/>
        <v>0.8</v>
      </c>
      <c r="BD42" s="86">
        <f t="shared" si="23"/>
        <v>0.6</v>
      </c>
      <c r="BE42" s="86">
        <f t="shared" si="23"/>
        <v>0.6</v>
      </c>
      <c r="BF42" s="86">
        <f t="shared" si="23"/>
        <v>1</v>
      </c>
      <c r="BG42" s="86">
        <f t="shared" si="23"/>
        <v>1</v>
      </c>
      <c r="BH42" s="86">
        <f t="shared" si="23"/>
        <v>1</v>
      </c>
      <c r="BI42" s="86">
        <f t="shared" si="23"/>
        <v>0.8</v>
      </c>
      <c r="BJ42" s="86">
        <f t="shared" si="23"/>
        <v>0.4</v>
      </c>
      <c r="BK42" s="86">
        <f t="shared" si="23"/>
        <v>0.8</v>
      </c>
      <c r="BL42" s="86">
        <f t="shared" si="23"/>
        <v>1</v>
      </c>
      <c r="BM42" s="86">
        <f t="shared" si="23"/>
        <v>0.8</v>
      </c>
      <c r="BN42" s="86">
        <f t="shared" si="23"/>
        <v>0.8</v>
      </c>
      <c r="BO42" s="86">
        <f t="shared" si="23"/>
        <v>0.6</v>
      </c>
      <c r="BP42" s="86">
        <f t="shared" ref="BP42:BU42" si="24">BP41/BP40</f>
        <v>0.6</v>
      </c>
      <c r="BQ42" s="86">
        <f t="shared" si="24"/>
        <v>0.6</v>
      </c>
      <c r="BR42" s="86">
        <f t="shared" si="24"/>
        <v>0.6</v>
      </c>
      <c r="BS42" s="86">
        <f t="shared" si="24"/>
        <v>0</v>
      </c>
      <c r="BT42" s="86">
        <f t="shared" si="24"/>
        <v>0</v>
      </c>
      <c r="BU42" s="86">
        <f t="shared" si="24"/>
        <v>0</v>
      </c>
    </row>
    <row r="43" spans="1:73" s="24" customFormat="1" ht="12.75" customHeight="1" x14ac:dyDescent="0.2">
      <c r="A43" s="69" t="s">
        <v>322</v>
      </c>
      <c r="B43" s="510" t="s">
        <v>247</v>
      </c>
      <c r="C43" s="511"/>
      <c r="D43" s="33">
        <v>848</v>
      </c>
      <c r="E43" s="33" t="s">
        <v>301</v>
      </c>
      <c r="F43" s="33">
        <v>3</v>
      </c>
      <c r="G43" s="33">
        <v>0</v>
      </c>
      <c r="H43" s="33">
        <v>1</v>
      </c>
      <c r="I43" s="33">
        <v>2</v>
      </c>
      <c r="J43" s="34">
        <v>0.9</v>
      </c>
      <c r="K43" s="35">
        <v>0.9</v>
      </c>
      <c r="L43" s="35">
        <v>0.01</v>
      </c>
      <c r="M43" s="35" t="s">
        <v>301</v>
      </c>
      <c r="N43" s="36">
        <v>1</v>
      </c>
      <c r="O43" s="36">
        <v>90</v>
      </c>
      <c r="P43" s="36">
        <v>70</v>
      </c>
      <c r="Q43" s="36">
        <v>7</v>
      </c>
      <c r="R43" s="36">
        <v>2</v>
      </c>
      <c r="S43" s="36">
        <v>1</v>
      </c>
      <c r="T43" s="35">
        <v>220</v>
      </c>
      <c r="U43" s="35">
        <v>28</v>
      </c>
      <c r="V43" s="36">
        <v>11500</v>
      </c>
      <c r="W43" s="36">
        <v>270</v>
      </c>
      <c r="X43" s="36">
        <v>0</v>
      </c>
      <c r="Y43" s="36">
        <v>340</v>
      </c>
      <c r="Z43" s="36">
        <v>56500</v>
      </c>
      <c r="AA43" s="36" t="s">
        <v>301</v>
      </c>
      <c r="AB43" s="36">
        <v>56500</v>
      </c>
      <c r="AC43" s="36" t="s">
        <v>301</v>
      </c>
      <c r="AD43" s="36" t="s">
        <v>301</v>
      </c>
      <c r="AE43" s="36" t="s">
        <v>301</v>
      </c>
      <c r="AF43" s="36">
        <v>56500</v>
      </c>
      <c r="AG43" s="36" t="s">
        <v>301</v>
      </c>
      <c r="AH43" s="36" t="s">
        <v>301</v>
      </c>
      <c r="AI43" s="36" t="s">
        <v>301</v>
      </c>
      <c r="AJ43" s="36" t="s">
        <v>301</v>
      </c>
      <c r="AK43" s="36" t="s">
        <v>301</v>
      </c>
      <c r="AL43" s="36">
        <v>11611</v>
      </c>
      <c r="AM43" s="36">
        <v>10661</v>
      </c>
      <c r="AN43" s="36">
        <v>0</v>
      </c>
      <c r="AO43" s="36">
        <v>0</v>
      </c>
      <c r="AP43" s="36">
        <v>0</v>
      </c>
      <c r="AQ43" s="36">
        <v>0</v>
      </c>
      <c r="AR43" s="36">
        <v>945</v>
      </c>
      <c r="AS43" s="36">
        <v>5</v>
      </c>
      <c r="AT43" s="36">
        <v>0</v>
      </c>
      <c r="AU43" s="36">
        <v>176</v>
      </c>
      <c r="AV43" s="36">
        <v>0</v>
      </c>
      <c r="AW43" s="36">
        <v>1634</v>
      </c>
      <c r="AX43" s="36">
        <v>1424</v>
      </c>
      <c r="AY43" s="36">
        <v>0</v>
      </c>
      <c r="AZ43" s="36">
        <v>0</v>
      </c>
      <c r="BA43" s="36">
        <v>0</v>
      </c>
      <c r="BB43" s="36">
        <v>0</v>
      </c>
      <c r="BC43" s="36">
        <v>210</v>
      </c>
      <c r="BD43" s="36" t="s">
        <v>301</v>
      </c>
      <c r="BE43" s="36" t="s">
        <v>301</v>
      </c>
      <c r="BF43" s="36">
        <v>0</v>
      </c>
      <c r="BG43" s="36">
        <v>4</v>
      </c>
      <c r="BH43" s="36">
        <v>10142</v>
      </c>
      <c r="BI43" s="36">
        <v>1557</v>
      </c>
      <c r="BJ43" s="36">
        <v>680</v>
      </c>
      <c r="BK43" s="36">
        <v>2</v>
      </c>
      <c r="BL43" s="36">
        <v>0</v>
      </c>
      <c r="BM43" s="36">
        <v>0</v>
      </c>
      <c r="BN43" s="36">
        <v>0</v>
      </c>
      <c r="BO43" s="36">
        <v>0</v>
      </c>
      <c r="BP43" s="36" t="s">
        <v>301</v>
      </c>
      <c r="BQ43" s="36">
        <v>0</v>
      </c>
      <c r="BR43" s="36" t="s">
        <v>301</v>
      </c>
      <c r="BS43" s="36" t="s">
        <v>301</v>
      </c>
      <c r="BT43" s="36" t="s">
        <v>301</v>
      </c>
      <c r="BU43" s="36" t="s">
        <v>301</v>
      </c>
    </row>
    <row r="44" spans="1:73" s="24" customFormat="1" ht="12.75" customHeight="1" x14ac:dyDescent="0.2">
      <c r="A44" s="69" t="s">
        <v>372</v>
      </c>
      <c r="B44" s="52" t="s">
        <v>230</v>
      </c>
      <c r="C44" s="53"/>
      <c r="D44" s="79">
        <v>350</v>
      </c>
      <c r="E44" s="79" t="s">
        <v>301</v>
      </c>
      <c r="F44" s="79">
        <v>2</v>
      </c>
      <c r="G44" s="79">
        <v>0</v>
      </c>
      <c r="H44" s="79">
        <v>1</v>
      </c>
      <c r="I44" s="79">
        <v>1</v>
      </c>
      <c r="J44" s="80">
        <v>0.5</v>
      </c>
      <c r="K44" s="81">
        <v>0.5</v>
      </c>
      <c r="L44" s="81">
        <v>0</v>
      </c>
      <c r="M44" s="81">
        <v>0</v>
      </c>
      <c r="N44" s="82">
        <v>1</v>
      </c>
      <c r="O44" s="82">
        <v>200</v>
      </c>
      <c r="P44" s="82">
        <v>100</v>
      </c>
      <c r="Q44" s="82">
        <v>16</v>
      </c>
      <c r="R44" s="82">
        <v>4</v>
      </c>
      <c r="S44" s="82">
        <v>0</v>
      </c>
      <c r="T44" s="81">
        <v>350</v>
      </c>
      <c r="U44" s="81">
        <v>60</v>
      </c>
      <c r="V44" s="82">
        <v>4700</v>
      </c>
      <c r="W44" s="82">
        <v>400</v>
      </c>
      <c r="X44" s="82" t="s">
        <v>301</v>
      </c>
      <c r="Y44" s="82" t="s">
        <v>301</v>
      </c>
      <c r="Z44" s="82">
        <v>0</v>
      </c>
      <c r="AA44" s="82" t="s">
        <v>301</v>
      </c>
      <c r="AB44" s="82">
        <v>0</v>
      </c>
      <c r="AC44" s="82" t="s">
        <v>301</v>
      </c>
      <c r="AD44" s="82" t="s">
        <v>301</v>
      </c>
      <c r="AE44" s="82" t="s">
        <v>301</v>
      </c>
      <c r="AF44" s="82" t="s">
        <v>301</v>
      </c>
      <c r="AG44" s="82" t="s">
        <v>301</v>
      </c>
      <c r="AH44" s="82" t="s">
        <v>301</v>
      </c>
      <c r="AI44" s="82" t="s">
        <v>301</v>
      </c>
      <c r="AJ44" s="82" t="s">
        <v>301</v>
      </c>
      <c r="AK44" s="82" t="s">
        <v>301</v>
      </c>
      <c r="AL44" s="82">
        <v>5345</v>
      </c>
      <c r="AM44" s="82">
        <v>5120</v>
      </c>
      <c r="AN44" s="82">
        <v>0</v>
      </c>
      <c r="AO44" s="82" t="s">
        <v>301</v>
      </c>
      <c r="AP44" s="82" t="s">
        <v>301</v>
      </c>
      <c r="AQ44" s="82">
        <v>0</v>
      </c>
      <c r="AR44" s="82">
        <v>55</v>
      </c>
      <c r="AS44" s="82">
        <v>170</v>
      </c>
      <c r="AT44" s="82">
        <v>8</v>
      </c>
      <c r="AU44" s="82">
        <v>2</v>
      </c>
      <c r="AV44" s="82">
        <v>3</v>
      </c>
      <c r="AW44" s="82">
        <v>304</v>
      </c>
      <c r="AX44" s="82">
        <v>277</v>
      </c>
      <c r="AY44" s="82">
        <v>0</v>
      </c>
      <c r="AZ44" s="82" t="s">
        <v>301</v>
      </c>
      <c r="BA44" s="82" t="s">
        <v>301</v>
      </c>
      <c r="BB44" s="82">
        <v>0</v>
      </c>
      <c r="BC44" s="82">
        <v>7</v>
      </c>
      <c r="BD44" s="82">
        <v>20</v>
      </c>
      <c r="BE44" s="82">
        <v>20</v>
      </c>
      <c r="BF44" s="82">
        <v>0</v>
      </c>
      <c r="BG44" s="82">
        <v>5</v>
      </c>
      <c r="BH44" s="82">
        <v>983</v>
      </c>
      <c r="BI44" s="82">
        <v>5</v>
      </c>
      <c r="BJ44" s="82">
        <v>251</v>
      </c>
      <c r="BK44" s="82">
        <v>800</v>
      </c>
      <c r="BL44" s="82">
        <v>0</v>
      </c>
      <c r="BM44" s="82">
        <v>0</v>
      </c>
      <c r="BN44" s="82">
        <v>0</v>
      </c>
      <c r="BO44" s="82">
        <v>0</v>
      </c>
      <c r="BP44" s="82">
        <v>0</v>
      </c>
      <c r="BQ44" s="82">
        <v>0</v>
      </c>
      <c r="BR44" s="82" t="s">
        <v>301</v>
      </c>
      <c r="BS44" s="82" t="s">
        <v>301</v>
      </c>
      <c r="BT44" s="82" t="s">
        <v>301</v>
      </c>
      <c r="BU44" s="82" t="s">
        <v>301</v>
      </c>
    </row>
    <row r="45" spans="1:73" s="24" customFormat="1" ht="12.75" customHeight="1" x14ac:dyDescent="0.2">
      <c r="A45" s="69" t="s">
        <v>323</v>
      </c>
      <c r="B45" s="52" t="s">
        <v>187</v>
      </c>
      <c r="C45" s="53"/>
      <c r="D45" s="79">
        <v>1001</v>
      </c>
      <c r="E45" s="79" t="s">
        <v>301</v>
      </c>
      <c r="F45" s="79">
        <v>5</v>
      </c>
      <c r="G45" s="79">
        <v>1</v>
      </c>
      <c r="H45" s="79">
        <v>4</v>
      </c>
      <c r="I45" s="79">
        <v>0</v>
      </c>
      <c r="J45" s="80">
        <v>3.8</v>
      </c>
      <c r="K45" s="81">
        <v>3.8</v>
      </c>
      <c r="L45" s="81">
        <v>0</v>
      </c>
      <c r="M45" s="81">
        <v>0</v>
      </c>
      <c r="N45" s="82">
        <v>2</v>
      </c>
      <c r="O45" s="82">
        <v>410</v>
      </c>
      <c r="P45" s="82">
        <v>370</v>
      </c>
      <c r="Q45" s="82">
        <v>40</v>
      </c>
      <c r="R45" s="82">
        <v>9</v>
      </c>
      <c r="S45" s="82">
        <v>2</v>
      </c>
      <c r="T45" s="81">
        <v>230</v>
      </c>
      <c r="U45" s="81">
        <v>40</v>
      </c>
      <c r="V45" s="82">
        <v>23400</v>
      </c>
      <c r="W45" s="82">
        <v>3700</v>
      </c>
      <c r="X45" s="82">
        <v>5360</v>
      </c>
      <c r="Y45" s="82">
        <v>755</v>
      </c>
      <c r="Z45" s="82">
        <v>60000</v>
      </c>
      <c r="AA45" s="82" t="s">
        <v>301</v>
      </c>
      <c r="AB45" s="82">
        <v>60000</v>
      </c>
      <c r="AC45" s="82" t="s">
        <v>301</v>
      </c>
      <c r="AD45" s="82" t="s">
        <v>301</v>
      </c>
      <c r="AE45" s="82" t="s">
        <v>301</v>
      </c>
      <c r="AF45" s="82">
        <v>60000</v>
      </c>
      <c r="AG45" s="82">
        <v>7000</v>
      </c>
      <c r="AH45" s="82" t="s">
        <v>301</v>
      </c>
      <c r="AI45" s="82" t="s">
        <v>301</v>
      </c>
      <c r="AJ45" s="82" t="s">
        <v>301</v>
      </c>
      <c r="AK45" s="82" t="s">
        <v>301</v>
      </c>
      <c r="AL45" s="82">
        <v>31345</v>
      </c>
      <c r="AM45" s="82">
        <v>28471</v>
      </c>
      <c r="AN45" s="82">
        <v>0</v>
      </c>
      <c r="AO45" s="82">
        <v>47</v>
      </c>
      <c r="AP45" s="82" t="s">
        <v>301</v>
      </c>
      <c r="AQ45" s="82">
        <v>0</v>
      </c>
      <c r="AR45" s="82">
        <v>1397</v>
      </c>
      <c r="AS45" s="82">
        <v>1430</v>
      </c>
      <c r="AT45" s="82" t="s">
        <v>301</v>
      </c>
      <c r="AU45" s="82" t="s">
        <v>301</v>
      </c>
      <c r="AV45" s="82" t="s">
        <v>301</v>
      </c>
      <c r="AW45" s="82">
        <v>1500</v>
      </c>
      <c r="AX45" s="82">
        <v>1500</v>
      </c>
      <c r="AY45" s="82" t="s">
        <v>301</v>
      </c>
      <c r="AZ45" s="82" t="s">
        <v>301</v>
      </c>
      <c r="BA45" s="82" t="s">
        <v>301</v>
      </c>
      <c r="BB45" s="82" t="s">
        <v>301</v>
      </c>
      <c r="BC45" s="82" t="s">
        <v>301</v>
      </c>
      <c r="BD45" s="82" t="s">
        <v>301</v>
      </c>
      <c r="BE45" s="82">
        <v>500</v>
      </c>
      <c r="BF45" s="82">
        <v>8</v>
      </c>
      <c r="BG45" s="82">
        <v>10</v>
      </c>
      <c r="BH45" s="82">
        <v>25969</v>
      </c>
      <c r="BI45" s="82">
        <v>3167</v>
      </c>
      <c r="BJ45" s="82">
        <v>520</v>
      </c>
      <c r="BK45" s="82" t="s">
        <v>301</v>
      </c>
      <c r="BL45" s="82">
        <v>0</v>
      </c>
      <c r="BM45" s="82" t="s">
        <v>301</v>
      </c>
      <c r="BN45" s="82" t="s">
        <v>301</v>
      </c>
      <c r="BO45" s="82" t="s">
        <v>301</v>
      </c>
      <c r="BP45" s="82" t="s">
        <v>301</v>
      </c>
      <c r="BQ45" s="82" t="s">
        <v>301</v>
      </c>
      <c r="BR45" s="82" t="s">
        <v>301</v>
      </c>
      <c r="BS45" s="82" t="s">
        <v>301</v>
      </c>
      <c r="BT45" s="82" t="s">
        <v>301</v>
      </c>
      <c r="BU45" s="82" t="s">
        <v>301</v>
      </c>
    </row>
    <row r="46" spans="1:73" s="24" customFormat="1" ht="12.75" customHeight="1" x14ac:dyDescent="0.2">
      <c r="A46" s="69" t="s">
        <v>324</v>
      </c>
      <c r="B46" s="52" t="s">
        <v>188</v>
      </c>
      <c r="C46" s="53"/>
      <c r="D46" s="79" t="s">
        <v>301</v>
      </c>
      <c r="E46" s="79" t="s">
        <v>301</v>
      </c>
      <c r="F46" s="79">
        <v>1</v>
      </c>
      <c r="G46" s="79" t="s">
        <v>301</v>
      </c>
      <c r="H46" s="79">
        <v>1</v>
      </c>
      <c r="I46" s="79" t="s">
        <v>301</v>
      </c>
      <c r="J46" s="80" t="s">
        <v>301</v>
      </c>
      <c r="K46" s="81" t="s">
        <v>301</v>
      </c>
      <c r="L46" s="81" t="s">
        <v>301</v>
      </c>
      <c r="M46" s="81" t="s">
        <v>301</v>
      </c>
      <c r="N46" s="82">
        <v>1</v>
      </c>
      <c r="O46" s="82">
        <v>50</v>
      </c>
      <c r="P46" s="82">
        <v>40</v>
      </c>
      <c r="Q46" s="82">
        <v>6</v>
      </c>
      <c r="R46" s="82">
        <v>1</v>
      </c>
      <c r="S46" s="82">
        <v>0</v>
      </c>
      <c r="T46" s="81">
        <v>340</v>
      </c>
      <c r="U46" s="81">
        <v>45</v>
      </c>
      <c r="V46" s="82">
        <v>10000</v>
      </c>
      <c r="W46" s="82">
        <v>150</v>
      </c>
      <c r="X46" s="82">
        <v>50</v>
      </c>
      <c r="Y46" s="82">
        <v>1300</v>
      </c>
      <c r="Z46" s="82">
        <v>0</v>
      </c>
      <c r="AA46" s="82" t="s">
        <v>301</v>
      </c>
      <c r="AB46" s="82">
        <v>0</v>
      </c>
      <c r="AC46" s="82" t="s">
        <v>301</v>
      </c>
      <c r="AD46" s="82" t="s">
        <v>301</v>
      </c>
      <c r="AE46" s="82" t="s">
        <v>301</v>
      </c>
      <c r="AF46" s="82" t="s">
        <v>301</v>
      </c>
      <c r="AG46" s="82" t="s">
        <v>301</v>
      </c>
      <c r="AH46" s="82" t="s">
        <v>301</v>
      </c>
      <c r="AI46" s="82" t="s">
        <v>301</v>
      </c>
      <c r="AJ46" s="82" t="s">
        <v>301</v>
      </c>
      <c r="AK46" s="82" t="s">
        <v>301</v>
      </c>
      <c r="AL46" s="82">
        <v>13400</v>
      </c>
      <c r="AM46" s="82">
        <v>12000</v>
      </c>
      <c r="AN46" s="82">
        <v>0</v>
      </c>
      <c r="AO46" s="82">
        <v>0</v>
      </c>
      <c r="AP46" s="82">
        <v>0</v>
      </c>
      <c r="AQ46" s="82">
        <v>0</v>
      </c>
      <c r="AR46" s="82">
        <v>100</v>
      </c>
      <c r="AS46" s="82">
        <v>1300</v>
      </c>
      <c r="AT46" s="82">
        <v>0</v>
      </c>
      <c r="AU46" s="82">
        <v>0</v>
      </c>
      <c r="AV46" s="82">
        <v>0</v>
      </c>
      <c r="AW46" s="82">
        <v>100</v>
      </c>
      <c r="AX46" s="82">
        <v>40</v>
      </c>
      <c r="AY46" s="82">
        <v>0</v>
      </c>
      <c r="AZ46" s="82">
        <v>0</v>
      </c>
      <c r="BA46" s="82">
        <v>0</v>
      </c>
      <c r="BB46" s="82">
        <v>0</v>
      </c>
      <c r="BC46" s="82">
        <v>0</v>
      </c>
      <c r="BD46" s="82">
        <v>60</v>
      </c>
      <c r="BE46" s="82">
        <v>0</v>
      </c>
      <c r="BF46" s="82">
        <v>0</v>
      </c>
      <c r="BG46" s="82">
        <v>0</v>
      </c>
      <c r="BH46" s="82" t="s">
        <v>301</v>
      </c>
      <c r="BI46" s="82">
        <v>10</v>
      </c>
      <c r="BJ46" s="82">
        <v>10</v>
      </c>
      <c r="BK46" s="82">
        <v>5</v>
      </c>
      <c r="BL46" s="82">
        <v>0</v>
      </c>
      <c r="BM46" s="82">
        <v>0</v>
      </c>
      <c r="BN46" s="82">
        <v>0</v>
      </c>
      <c r="BO46" s="82">
        <v>0</v>
      </c>
      <c r="BP46" s="82">
        <v>0</v>
      </c>
      <c r="BQ46" s="82">
        <v>0</v>
      </c>
      <c r="BR46" s="82">
        <v>0</v>
      </c>
      <c r="BS46" s="82" t="s">
        <v>301</v>
      </c>
      <c r="BT46" s="82">
        <v>0</v>
      </c>
      <c r="BU46" s="82">
        <v>0</v>
      </c>
    </row>
    <row r="47" spans="1:73" s="24" customFormat="1" ht="12.75" customHeight="1" x14ac:dyDescent="0.2">
      <c r="A47" s="69" t="s">
        <v>358</v>
      </c>
      <c r="B47" s="52" t="s">
        <v>393</v>
      </c>
      <c r="C47" s="53"/>
      <c r="D47" s="79">
        <v>770</v>
      </c>
      <c r="E47" s="79" t="s">
        <v>301</v>
      </c>
      <c r="F47" s="79">
        <v>1</v>
      </c>
      <c r="G47" s="79" t="s">
        <v>301</v>
      </c>
      <c r="H47" s="79" t="s">
        <v>301</v>
      </c>
      <c r="I47" s="79" t="s">
        <v>301</v>
      </c>
      <c r="J47" s="80">
        <v>0.8</v>
      </c>
      <c r="K47" s="81" t="s">
        <v>301</v>
      </c>
      <c r="L47" s="81" t="s">
        <v>301</v>
      </c>
      <c r="M47" s="81" t="s">
        <v>301</v>
      </c>
      <c r="N47" s="82">
        <v>1</v>
      </c>
      <c r="O47" s="82">
        <v>200</v>
      </c>
      <c r="P47" s="82">
        <v>190</v>
      </c>
      <c r="Q47" s="82">
        <v>30</v>
      </c>
      <c r="R47" s="82">
        <v>5</v>
      </c>
      <c r="S47" s="82">
        <v>0</v>
      </c>
      <c r="T47" s="81">
        <v>340</v>
      </c>
      <c r="U47" s="81">
        <v>45</v>
      </c>
      <c r="V47" s="82">
        <v>22500</v>
      </c>
      <c r="W47" s="82">
        <v>1000</v>
      </c>
      <c r="X47" s="82" t="s">
        <v>301</v>
      </c>
      <c r="Y47" s="82" t="s">
        <v>301</v>
      </c>
      <c r="Z47" s="82">
        <v>89000</v>
      </c>
      <c r="AA47" s="82">
        <v>65000</v>
      </c>
      <c r="AB47" s="82">
        <v>24000</v>
      </c>
      <c r="AC47" s="82" t="s">
        <v>301</v>
      </c>
      <c r="AD47" s="82" t="s">
        <v>301</v>
      </c>
      <c r="AE47" s="82">
        <v>12000</v>
      </c>
      <c r="AF47" s="82">
        <v>12000</v>
      </c>
      <c r="AG47" s="82" t="s">
        <v>301</v>
      </c>
      <c r="AH47" s="82" t="s">
        <v>301</v>
      </c>
      <c r="AI47" s="82" t="s">
        <v>301</v>
      </c>
      <c r="AJ47" s="82" t="s">
        <v>301</v>
      </c>
      <c r="AK47" s="82" t="s">
        <v>301</v>
      </c>
      <c r="AL47" s="82">
        <v>24500</v>
      </c>
      <c r="AM47" s="82">
        <v>23000</v>
      </c>
      <c r="AN47" s="82">
        <v>0</v>
      </c>
      <c r="AO47" s="82">
        <v>0</v>
      </c>
      <c r="AP47" s="82">
        <v>0</v>
      </c>
      <c r="AQ47" s="82">
        <v>0</v>
      </c>
      <c r="AR47" s="82">
        <v>1500</v>
      </c>
      <c r="AS47" s="82">
        <v>0</v>
      </c>
      <c r="AT47" s="82">
        <v>60</v>
      </c>
      <c r="AU47" s="82">
        <v>400</v>
      </c>
      <c r="AV47" s="82">
        <v>0</v>
      </c>
      <c r="AW47" s="82">
        <v>1100</v>
      </c>
      <c r="AX47" s="82">
        <v>1000</v>
      </c>
      <c r="AY47" s="82">
        <v>0</v>
      </c>
      <c r="AZ47" s="82">
        <v>0</v>
      </c>
      <c r="BA47" s="82">
        <v>0</v>
      </c>
      <c r="BB47" s="82">
        <v>0</v>
      </c>
      <c r="BC47" s="82">
        <v>100</v>
      </c>
      <c r="BD47" s="82">
        <v>0</v>
      </c>
      <c r="BE47" s="82">
        <v>1000</v>
      </c>
      <c r="BF47" s="82">
        <v>6</v>
      </c>
      <c r="BG47" s="82">
        <v>18</v>
      </c>
      <c r="BH47" s="82">
        <v>24400</v>
      </c>
      <c r="BI47" s="82">
        <v>1200</v>
      </c>
      <c r="BJ47" s="82">
        <v>1000</v>
      </c>
      <c r="BK47" s="82">
        <v>0</v>
      </c>
      <c r="BL47" s="82">
        <v>0</v>
      </c>
      <c r="BM47" s="82">
        <v>0</v>
      </c>
      <c r="BN47" s="82">
        <v>0</v>
      </c>
      <c r="BO47" s="82">
        <v>0</v>
      </c>
      <c r="BP47" s="82">
        <v>0</v>
      </c>
      <c r="BQ47" s="82">
        <v>0</v>
      </c>
      <c r="BR47" s="82">
        <v>200</v>
      </c>
      <c r="BS47" s="82" t="s">
        <v>301</v>
      </c>
      <c r="BT47" s="82" t="s">
        <v>301</v>
      </c>
      <c r="BU47" s="82" t="s">
        <v>301</v>
      </c>
    </row>
    <row r="48" spans="1:73" s="24" customFormat="1" ht="12.75" customHeight="1" x14ac:dyDescent="0.2">
      <c r="A48" s="69" t="s">
        <v>325</v>
      </c>
      <c r="B48" s="52" t="s">
        <v>189</v>
      </c>
      <c r="C48" s="53"/>
      <c r="D48" s="79" t="s">
        <v>301</v>
      </c>
      <c r="E48" s="79" t="s">
        <v>301</v>
      </c>
      <c r="F48" s="79">
        <v>2</v>
      </c>
      <c r="G48" s="79">
        <v>0</v>
      </c>
      <c r="H48" s="79">
        <v>2</v>
      </c>
      <c r="I48" s="79">
        <v>0</v>
      </c>
      <c r="J48" s="80">
        <v>1.6</v>
      </c>
      <c r="K48" s="81">
        <v>1.6</v>
      </c>
      <c r="L48" s="81">
        <v>0</v>
      </c>
      <c r="M48" s="81">
        <v>0</v>
      </c>
      <c r="N48" s="82">
        <v>1</v>
      </c>
      <c r="O48" s="82">
        <v>200</v>
      </c>
      <c r="P48" s="82">
        <v>180</v>
      </c>
      <c r="Q48" s="82">
        <v>0</v>
      </c>
      <c r="R48" s="82">
        <v>0</v>
      </c>
      <c r="S48" s="82">
        <v>0</v>
      </c>
      <c r="T48" s="81">
        <v>250</v>
      </c>
      <c r="U48" s="81">
        <v>42</v>
      </c>
      <c r="V48" s="82">
        <v>24350</v>
      </c>
      <c r="W48" s="82">
        <v>1800</v>
      </c>
      <c r="X48" s="82">
        <v>0</v>
      </c>
      <c r="Y48" s="82">
        <v>0</v>
      </c>
      <c r="Z48" s="82">
        <v>40000</v>
      </c>
      <c r="AA48" s="82" t="s">
        <v>301</v>
      </c>
      <c r="AB48" s="82">
        <v>40000</v>
      </c>
      <c r="AC48" s="82" t="s">
        <v>301</v>
      </c>
      <c r="AD48" s="82" t="s">
        <v>301</v>
      </c>
      <c r="AE48" s="82" t="s">
        <v>301</v>
      </c>
      <c r="AF48" s="82">
        <v>40000</v>
      </c>
      <c r="AG48" s="82" t="s">
        <v>301</v>
      </c>
      <c r="AH48" s="82" t="s">
        <v>301</v>
      </c>
      <c r="AI48" s="82" t="s">
        <v>301</v>
      </c>
      <c r="AJ48" s="82" t="s">
        <v>301</v>
      </c>
      <c r="AK48" s="82" t="s">
        <v>301</v>
      </c>
      <c r="AL48" s="82">
        <v>24350</v>
      </c>
      <c r="AM48" s="82">
        <v>23302</v>
      </c>
      <c r="AN48" s="82">
        <v>0</v>
      </c>
      <c r="AO48" s="82">
        <v>28</v>
      </c>
      <c r="AP48" s="82">
        <v>150</v>
      </c>
      <c r="AQ48" s="82">
        <v>0</v>
      </c>
      <c r="AR48" s="82">
        <v>870</v>
      </c>
      <c r="AS48" s="82">
        <v>0</v>
      </c>
      <c r="AT48" s="82" t="s">
        <v>301</v>
      </c>
      <c r="AU48" s="82" t="s">
        <v>301</v>
      </c>
      <c r="AV48" s="82" t="s">
        <v>301</v>
      </c>
      <c r="AW48" s="82">
        <v>3590</v>
      </c>
      <c r="AX48" s="82">
        <v>3390</v>
      </c>
      <c r="AY48" s="82">
        <v>0</v>
      </c>
      <c r="AZ48" s="82">
        <v>0</v>
      </c>
      <c r="BA48" s="82">
        <v>0</v>
      </c>
      <c r="BB48" s="82">
        <v>0</v>
      </c>
      <c r="BC48" s="82">
        <v>200</v>
      </c>
      <c r="BD48" s="82">
        <v>0</v>
      </c>
      <c r="BE48" s="82">
        <v>3000</v>
      </c>
      <c r="BF48" s="82">
        <v>0</v>
      </c>
      <c r="BG48" s="82">
        <v>7</v>
      </c>
      <c r="BH48" s="82">
        <v>12323</v>
      </c>
      <c r="BI48" s="82">
        <v>0</v>
      </c>
      <c r="BJ48" s="82">
        <v>200</v>
      </c>
      <c r="BK48" s="82">
        <v>0</v>
      </c>
      <c r="BL48" s="82">
        <v>0</v>
      </c>
      <c r="BM48" s="82">
        <v>0</v>
      </c>
      <c r="BN48" s="82">
        <v>0</v>
      </c>
      <c r="BO48" s="82">
        <v>0</v>
      </c>
      <c r="BP48" s="82">
        <v>0</v>
      </c>
      <c r="BQ48" s="82">
        <v>0</v>
      </c>
      <c r="BR48" s="82">
        <v>1700</v>
      </c>
      <c r="BS48" s="82" t="s">
        <v>301</v>
      </c>
      <c r="BT48" s="82" t="s">
        <v>301</v>
      </c>
      <c r="BU48" s="82" t="s">
        <v>301</v>
      </c>
    </row>
    <row r="49" spans="1:73" s="24" customFormat="1" ht="12.75" customHeight="1" x14ac:dyDescent="0.2">
      <c r="A49" s="69" t="s">
        <v>326</v>
      </c>
      <c r="B49" s="501" t="s">
        <v>238</v>
      </c>
      <c r="C49" s="502"/>
      <c r="D49" s="79">
        <v>1483</v>
      </c>
      <c r="E49" s="79" t="s">
        <v>301</v>
      </c>
      <c r="F49" s="79">
        <v>8</v>
      </c>
      <c r="G49" s="79">
        <v>2</v>
      </c>
      <c r="H49" s="79">
        <v>1</v>
      </c>
      <c r="I49" s="79">
        <v>5</v>
      </c>
      <c r="J49" s="80">
        <v>3.9</v>
      </c>
      <c r="K49" s="81">
        <v>3.85</v>
      </c>
      <c r="L49" s="81">
        <v>0</v>
      </c>
      <c r="M49" s="81">
        <v>0</v>
      </c>
      <c r="N49" s="82">
        <v>1</v>
      </c>
      <c r="O49" s="82">
        <v>648</v>
      </c>
      <c r="P49" s="82">
        <v>589</v>
      </c>
      <c r="Q49" s="82">
        <v>60</v>
      </c>
      <c r="R49" s="82">
        <v>9</v>
      </c>
      <c r="S49" s="82">
        <v>3</v>
      </c>
      <c r="T49" s="81">
        <v>269</v>
      </c>
      <c r="U49" s="81">
        <v>45</v>
      </c>
      <c r="V49" s="82">
        <v>28028</v>
      </c>
      <c r="W49" s="82">
        <v>2600</v>
      </c>
      <c r="X49" s="82">
        <v>0</v>
      </c>
      <c r="Y49" s="82">
        <v>700</v>
      </c>
      <c r="Z49" s="82">
        <v>466000</v>
      </c>
      <c r="AA49" s="82">
        <v>394000</v>
      </c>
      <c r="AB49" s="82">
        <v>72000</v>
      </c>
      <c r="AC49" s="82" t="s">
        <v>301</v>
      </c>
      <c r="AD49" s="82" t="s">
        <v>301</v>
      </c>
      <c r="AE49" s="82" t="s">
        <v>301</v>
      </c>
      <c r="AF49" s="82">
        <v>72000</v>
      </c>
      <c r="AG49" s="82" t="s">
        <v>301</v>
      </c>
      <c r="AH49" s="82" t="s">
        <v>301</v>
      </c>
      <c r="AI49" s="82" t="s">
        <v>301</v>
      </c>
      <c r="AJ49" s="82" t="s">
        <v>301</v>
      </c>
      <c r="AK49" s="82" t="s">
        <v>301</v>
      </c>
      <c r="AL49" s="82">
        <v>31328</v>
      </c>
      <c r="AM49" s="82">
        <v>28243</v>
      </c>
      <c r="AN49" s="82">
        <v>0</v>
      </c>
      <c r="AO49" s="82">
        <v>67</v>
      </c>
      <c r="AP49" s="82">
        <v>100</v>
      </c>
      <c r="AQ49" s="82">
        <v>1</v>
      </c>
      <c r="AR49" s="82">
        <v>1689</v>
      </c>
      <c r="AS49" s="82">
        <v>1228</v>
      </c>
      <c r="AT49" s="82">
        <v>0</v>
      </c>
      <c r="AU49" s="82">
        <v>0</v>
      </c>
      <c r="AV49" s="82">
        <v>1</v>
      </c>
      <c r="AW49" s="82">
        <v>2648</v>
      </c>
      <c r="AX49" s="82">
        <v>2398</v>
      </c>
      <c r="AY49" s="82">
        <v>0</v>
      </c>
      <c r="AZ49" s="82">
        <v>0</v>
      </c>
      <c r="BA49" s="82">
        <v>0</v>
      </c>
      <c r="BB49" s="82">
        <v>0</v>
      </c>
      <c r="BC49" s="82">
        <v>77</v>
      </c>
      <c r="BD49" s="82">
        <v>173</v>
      </c>
      <c r="BE49" s="82" t="s">
        <v>301</v>
      </c>
      <c r="BF49" s="82">
        <v>10</v>
      </c>
      <c r="BG49" s="82">
        <v>10</v>
      </c>
      <c r="BH49" s="82">
        <v>26847</v>
      </c>
      <c r="BI49" s="82">
        <v>2309</v>
      </c>
      <c r="BJ49" s="82">
        <v>2543</v>
      </c>
      <c r="BK49" s="82">
        <v>0</v>
      </c>
      <c r="BL49" s="82">
        <v>0</v>
      </c>
      <c r="BM49" s="82">
        <v>0</v>
      </c>
      <c r="BN49" s="82">
        <v>0</v>
      </c>
      <c r="BO49" s="82">
        <v>0</v>
      </c>
      <c r="BP49" s="82">
        <v>0</v>
      </c>
      <c r="BQ49" s="82">
        <v>0</v>
      </c>
      <c r="BR49" s="82" t="s">
        <v>301</v>
      </c>
      <c r="BS49" s="82" t="s">
        <v>301</v>
      </c>
      <c r="BT49" s="82">
        <v>0</v>
      </c>
      <c r="BU49" s="82">
        <v>0</v>
      </c>
    </row>
    <row r="50" spans="1:73" s="24" customFormat="1" ht="12.75" customHeight="1" x14ac:dyDescent="0.2">
      <c r="A50" s="69" t="s">
        <v>359</v>
      </c>
      <c r="B50" s="52" t="s">
        <v>191</v>
      </c>
      <c r="C50" s="53"/>
      <c r="D50" s="79">
        <v>739</v>
      </c>
      <c r="E50" s="79" t="s">
        <v>301</v>
      </c>
      <c r="F50" s="79">
        <v>5</v>
      </c>
      <c r="G50" s="79">
        <v>1</v>
      </c>
      <c r="H50" s="79">
        <v>2</v>
      </c>
      <c r="I50" s="79">
        <v>2</v>
      </c>
      <c r="J50" s="80">
        <v>2.2999999999999998</v>
      </c>
      <c r="K50" s="81">
        <v>2</v>
      </c>
      <c r="L50" s="81">
        <v>0.25</v>
      </c>
      <c r="M50" s="81">
        <v>0</v>
      </c>
      <c r="N50" s="82">
        <v>1</v>
      </c>
      <c r="O50" s="82">
        <v>6000</v>
      </c>
      <c r="P50" s="82">
        <v>4000</v>
      </c>
      <c r="Q50" s="82">
        <v>80</v>
      </c>
      <c r="R50" s="82">
        <v>6</v>
      </c>
      <c r="S50" s="82">
        <v>4</v>
      </c>
      <c r="T50" s="81">
        <v>225</v>
      </c>
      <c r="U50" s="81">
        <v>45</v>
      </c>
      <c r="V50" s="82">
        <v>36885</v>
      </c>
      <c r="W50" s="82">
        <v>300</v>
      </c>
      <c r="X50" s="82">
        <v>0</v>
      </c>
      <c r="Y50" s="82">
        <v>50</v>
      </c>
      <c r="Z50" s="82">
        <v>247700</v>
      </c>
      <c r="AA50" s="82">
        <v>178000</v>
      </c>
      <c r="AB50" s="82">
        <v>69700</v>
      </c>
      <c r="AC50" s="82">
        <v>30370</v>
      </c>
      <c r="AD50" s="82">
        <v>0</v>
      </c>
      <c r="AE50" s="82">
        <v>2930</v>
      </c>
      <c r="AF50" s="82">
        <v>36400</v>
      </c>
      <c r="AG50" s="82">
        <v>5000</v>
      </c>
      <c r="AH50" s="82">
        <v>250630</v>
      </c>
      <c r="AI50" s="82">
        <v>300</v>
      </c>
      <c r="AJ50" s="82">
        <v>0</v>
      </c>
      <c r="AK50" s="82">
        <v>1000</v>
      </c>
      <c r="AL50" s="82">
        <v>36885</v>
      </c>
      <c r="AM50" s="82">
        <v>32455</v>
      </c>
      <c r="AN50" s="82">
        <v>0</v>
      </c>
      <c r="AO50" s="82">
        <v>392</v>
      </c>
      <c r="AP50" s="82">
        <v>0</v>
      </c>
      <c r="AQ50" s="82">
        <v>0</v>
      </c>
      <c r="AR50" s="82">
        <v>1861</v>
      </c>
      <c r="AS50" s="82">
        <v>2177</v>
      </c>
      <c r="AT50" s="82">
        <v>0</v>
      </c>
      <c r="AU50" s="82">
        <v>0</v>
      </c>
      <c r="AV50" s="82">
        <v>0</v>
      </c>
      <c r="AW50" s="82">
        <v>2903</v>
      </c>
      <c r="AX50" s="82">
        <v>2328</v>
      </c>
      <c r="AY50" s="82">
        <v>0</v>
      </c>
      <c r="AZ50" s="82">
        <v>2</v>
      </c>
      <c r="BA50" s="82">
        <v>0</v>
      </c>
      <c r="BB50" s="82">
        <v>0</v>
      </c>
      <c r="BC50" s="82">
        <v>355</v>
      </c>
      <c r="BD50" s="82">
        <v>218</v>
      </c>
      <c r="BE50" s="82">
        <v>1000</v>
      </c>
      <c r="BF50" s="82">
        <v>1</v>
      </c>
      <c r="BG50" s="82">
        <v>16</v>
      </c>
      <c r="BH50" s="82">
        <v>13943</v>
      </c>
      <c r="BI50" s="82">
        <v>0</v>
      </c>
      <c r="BJ50" s="82">
        <v>2</v>
      </c>
      <c r="BK50" s="82">
        <v>0</v>
      </c>
      <c r="BL50" s="82">
        <v>0</v>
      </c>
      <c r="BM50" s="82">
        <v>0</v>
      </c>
      <c r="BN50" s="82">
        <v>0</v>
      </c>
      <c r="BO50" s="82">
        <v>0</v>
      </c>
      <c r="BP50" s="82">
        <v>0</v>
      </c>
      <c r="BQ50" s="82">
        <v>0</v>
      </c>
      <c r="BR50" s="82">
        <v>350</v>
      </c>
      <c r="BS50" s="82" t="s">
        <v>301</v>
      </c>
      <c r="BT50" s="82">
        <v>0</v>
      </c>
      <c r="BU50" s="82">
        <v>0</v>
      </c>
    </row>
    <row r="51" spans="1:73" s="24" customFormat="1" ht="12.75" customHeight="1" x14ac:dyDescent="0.2">
      <c r="A51" s="69" t="s">
        <v>327</v>
      </c>
      <c r="B51" s="52" t="s">
        <v>387</v>
      </c>
      <c r="C51" s="53"/>
      <c r="D51" s="38">
        <v>450</v>
      </c>
      <c r="E51" s="38" t="s">
        <v>301</v>
      </c>
      <c r="F51" s="38">
        <v>1</v>
      </c>
      <c r="G51" s="38" t="s">
        <v>301</v>
      </c>
      <c r="H51" s="38" t="s">
        <v>301</v>
      </c>
      <c r="I51" s="38" t="s">
        <v>301</v>
      </c>
      <c r="J51" s="39">
        <v>0.5</v>
      </c>
      <c r="K51" s="40" t="s">
        <v>301</v>
      </c>
      <c r="L51" s="40" t="s">
        <v>301</v>
      </c>
      <c r="M51" s="40" t="s">
        <v>301</v>
      </c>
      <c r="N51" s="41">
        <v>1</v>
      </c>
      <c r="O51" s="41">
        <v>70</v>
      </c>
      <c r="P51" s="41">
        <v>70</v>
      </c>
      <c r="Q51" s="41">
        <v>1</v>
      </c>
      <c r="R51" s="41">
        <v>1</v>
      </c>
      <c r="S51" s="41">
        <v>0</v>
      </c>
      <c r="T51" s="40">
        <v>220</v>
      </c>
      <c r="U51" s="40">
        <v>20</v>
      </c>
      <c r="V51" s="41">
        <v>17000</v>
      </c>
      <c r="W51" s="41">
        <v>12500</v>
      </c>
      <c r="X51" s="41">
        <v>0</v>
      </c>
      <c r="Y51" s="41">
        <v>4500</v>
      </c>
      <c r="Z51" s="41">
        <v>45000</v>
      </c>
      <c r="AA51" s="41" t="s">
        <v>301</v>
      </c>
      <c r="AB51" s="41">
        <v>45000</v>
      </c>
      <c r="AC51" s="41" t="s">
        <v>301</v>
      </c>
      <c r="AD51" s="41" t="s">
        <v>301</v>
      </c>
      <c r="AE51" s="41" t="s">
        <v>301</v>
      </c>
      <c r="AF51" s="41">
        <v>45000</v>
      </c>
      <c r="AG51" s="41" t="s">
        <v>301</v>
      </c>
      <c r="AH51" s="41" t="s">
        <v>301</v>
      </c>
      <c r="AI51" s="41" t="s">
        <v>301</v>
      </c>
      <c r="AJ51" s="41" t="s">
        <v>301</v>
      </c>
      <c r="AK51" s="41" t="s">
        <v>301</v>
      </c>
      <c r="AL51" s="41">
        <v>17000</v>
      </c>
      <c r="AM51" s="41">
        <v>16750</v>
      </c>
      <c r="AN51" s="41">
        <v>0</v>
      </c>
      <c r="AO51" s="41">
        <v>0</v>
      </c>
      <c r="AP51" s="41">
        <v>0</v>
      </c>
      <c r="AQ51" s="41">
        <v>0</v>
      </c>
      <c r="AR51" s="41">
        <v>250</v>
      </c>
      <c r="AS51" s="41">
        <v>0</v>
      </c>
      <c r="AT51" s="41">
        <v>6500</v>
      </c>
      <c r="AU51" s="41">
        <v>20</v>
      </c>
      <c r="AV51" s="41" t="s">
        <v>301</v>
      </c>
      <c r="AW51" s="41">
        <v>670</v>
      </c>
      <c r="AX51" s="41">
        <v>650</v>
      </c>
      <c r="AY51" s="41">
        <v>0</v>
      </c>
      <c r="AZ51" s="41">
        <v>0</v>
      </c>
      <c r="BA51" s="41">
        <v>0</v>
      </c>
      <c r="BB51" s="41">
        <v>0</v>
      </c>
      <c r="BC51" s="41">
        <v>20</v>
      </c>
      <c r="BD51" s="41">
        <v>0</v>
      </c>
      <c r="BE51" s="41">
        <v>0</v>
      </c>
      <c r="BF51" s="41">
        <v>4</v>
      </c>
      <c r="BG51" s="41">
        <v>4</v>
      </c>
      <c r="BH51" s="41">
        <v>3600</v>
      </c>
      <c r="BI51" s="41" t="s">
        <v>301</v>
      </c>
      <c r="BJ51" s="41" t="s">
        <v>301</v>
      </c>
      <c r="BK51" s="41" t="s">
        <v>301</v>
      </c>
      <c r="BL51" s="41">
        <v>0</v>
      </c>
      <c r="BM51" s="41" t="s">
        <v>301</v>
      </c>
      <c r="BN51" s="41" t="s">
        <v>301</v>
      </c>
      <c r="BO51" s="41" t="s">
        <v>301</v>
      </c>
      <c r="BP51" s="41" t="s">
        <v>301</v>
      </c>
      <c r="BQ51" s="41" t="s">
        <v>301</v>
      </c>
      <c r="BR51" s="41" t="s">
        <v>301</v>
      </c>
      <c r="BS51" s="41" t="s">
        <v>301</v>
      </c>
      <c r="BT51" s="41" t="s">
        <v>301</v>
      </c>
      <c r="BU51" s="41" t="s">
        <v>301</v>
      </c>
    </row>
    <row r="52" spans="1:73" s="24" customFormat="1" ht="12.75" customHeight="1" x14ac:dyDescent="0.2">
      <c r="A52" s="69" t="s">
        <v>360</v>
      </c>
      <c r="B52" s="501" t="s">
        <v>192</v>
      </c>
      <c r="C52" s="502"/>
      <c r="D52" s="38">
        <v>3041</v>
      </c>
      <c r="E52" s="38" t="s">
        <v>301</v>
      </c>
      <c r="F52" s="38">
        <v>4</v>
      </c>
      <c r="G52" s="38">
        <v>3</v>
      </c>
      <c r="H52" s="38">
        <v>0</v>
      </c>
      <c r="I52" s="38">
        <v>1</v>
      </c>
      <c r="J52" s="39">
        <v>3.3</v>
      </c>
      <c r="K52" s="40">
        <v>2.2999999999999998</v>
      </c>
      <c r="L52" s="40">
        <v>0</v>
      </c>
      <c r="M52" s="40">
        <v>1</v>
      </c>
      <c r="N52" s="41">
        <v>1</v>
      </c>
      <c r="O52" s="41">
        <v>480</v>
      </c>
      <c r="P52" s="41">
        <v>400</v>
      </c>
      <c r="Q52" s="41">
        <v>40</v>
      </c>
      <c r="R52" s="41">
        <v>7</v>
      </c>
      <c r="S52" s="41">
        <v>1</v>
      </c>
      <c r="T52" s="40">
        <v>344</v>
      </c>
      <c r="U52" s="40">
        <v>40</v>
      </c>
      <c r="V52" s="41">
        <v>24125</v>
      </c>
      <c r="W52" s="41">
        <v>669</v>
      </c>
      <c r="X52" s="41">
        <v>0</v>
      </c>
      <c r="Y52" s="41">
        <v>3598</v>
      </c>
      <c r="Z52" s="41">
        <v>175500</v>
      </c>
      <c r="AA52" s="41" t="s">
        <v>301</v>
      </c>
      <c r="AB52" s="41">
        <v>175500</v>
      </c>
      <c r="AC52" s="41">
        <v>2000</v>
      </c>
      <c r="AD52" s="41" t="s">
        <v>301</v>
      </c>
      <c r="AE52" s="41">
        <v>3500</v>
      </c>
      <c r="AF52" s="41">
        <v>170000</v>
      </c>
      <c r="AG52" s="41" t="s">
        <v>301</v>
      </c>
      <c r="AH52" s="41">
        <v>170000</v>
      </c>
      <c r="AI52" s="41" t="s">
        <v>301</v>
      </c>
      <c r="AJ52" s="41" t="s">
        <v>301</v>
      </c>
      <c r="AK52" s="41">
        <v>8115</v>
      </c>
      <c r="AL52" s="41">
        <v>28190</v>
      </c>
      <c r="AM52" s="41">
        <v>26240</v>
      </c>
      <c r="AN52" s="41">
        <v>0</v>
      </c>
      <c r="AO52" s="41">
        <v>472</v>
      </c>
      <c r="AP52" s="41">
        <v>0</v>
      </c>
      <c r="AQ52" s="41">
        <v>0</v>
      </c>
      <c r="AR52" s="41">
        <v>1478</v>
      </c>
      <c r="AS52" s="41">
        <v>0</v>
      </c>
      <c r="AT52" s="41">
        <v>6500</v>
      </c>
      <c r="AU52" s="41">
        <v>0</v>
      </c>
      <c r="AV52" s="41">
        <v>49</v>
      </c>
      <c r="AW52" s="41">
        <v>1599</v>
      </c>
      <c r="AX52" s="41">
        <v>1389</v>
      </c>
      <c r="AY52" s="41">
        <v>0</v>
      </c>
      <c r="AZ52" s="41">
        <v>51</v>
      </c>
      <c r="BA52" s="41">
        <v>0</v>
      </c>
      <c r="BB52" s="41">
        <v>0</v>
      </c>
      <c r="BC52" s="41">
        <v>159</v>
      </c>
      <c r="BD52" s="41">
        <v>0</v>
      </c>
      <c r="BE52" s="41">
        <v>3691</v>
      </c>
      <c r="BF52" s="41">
        <v>0</v>
      </c>
      <c r="BG52" s="41">
        <v>20</v>
      </c>
      <c r="BH52" s="41">
        <v>20811</v>
      </c>
      <c r="BI52" s="41">
        <v>4891</v>
      </c>
      <c r="BJ52" s="41">
        <v>3090</v>
      </c>
      <c r="BK52" s="41">
        <v>17</v>
      </c>
      <c r="BL52" s="41">
        <v>0</v>
      </c>
      <c r="BM52" s="41">
        <v>0</v>
      </c>
      <c r="BN52" s="41">
        <v>0</v>
      </c>
      <c r="BO52" s="41" t="s">
        <v>301</v>
      </c>
      <c r="BP52" s="41">
        <v>0</v>
      </c>
      <c r="BQ52" s="41" t="s">
        <v>301</v>
      </c>
      <c r="BR52" s="41">
        <v>28</v>
      </c>
      <c r="BS52" s="41" t="s">
        <v>301</v>
      </c>
      <c r="BT52" s="41" t="s">
        <v>301</v>
      </c>
      <c r="BU52" s="41" t="s">
        <v>301</v>
      </c>
    </row>
    <row r="53" spans="1:73" s="24" customFormat="1" ht="12.75" customHeight="1" x14ac:dyDescent="0.2">
      <c r="A53" s="69" t="s">
        <v>328</v>
      </c>
      <c r="B53" s="52" t="s">
        <v>248</v>
      </c>
      <c r="C53" s="53"/>
      <c r="D53" s="79">
        <v>2000</v>
      </c>
      <c r="E53" s="79">
        <v>6500</v>
      </c>
      <c r="F53" s="79">
        <v>1</v>
      </c>
      <c r="G53" s="79">
        <v>0</v>
      </c>
      <c r="H53" s="79">
        <v>1</v>
      </c>
      <c r="I53" s="79">
        <v>0</v>
      </c>
      <c r="J53" s="80">
        <v>1</v>
      </c>
      <c r="K53" s="81">
        <v>0</v>
      </c>
      <c r="L53" s="81">
        <v>1</v>
      </c>
      <c r="M53" s="81">
        <v>0</v>
      </c>
      <c r="N53" s="82">
        <v>1</v>
      </c>
      <c r="O53" s="82">
        <v>150</v>
      </c>
      <c r="P53" s="82">
        <v>150</v>
      </c>
      <c r="Q53" s="82">
        <v>5</v>
      </c>
      <c r="R53" s="82">
        <v>2</v>
      </c>
      <c r="S53" s="82">
        <v>2</v>
      </c>
      <c r="T53" s="81">
        <v>3</v>
      </c>
      <c r="U53" s="81">
        <v>14</v>
      </c>
      <c r="V53" s="82">
        <v>2500</v>
      </c>
      <c r="W53" s="82">
        <v>1200</v>
      </c>
      <c r="X53" s="82">
        <v>0</v>
      </c>
      <c r="Y53" s="82">
        <v>0</v>
      </c>
      <c r="Z53" s="82">
        <v>58000</v>
      </c>
      <c r="AA53" s="82" t="s">
        <v>301</v>
      </c>
      <c r="AB53" s="82">
        <v>58000</v>
      </c>
      <c r="AC53" s="82" t="s">
        <v>301</v>
      </c>
      <c r="AD53" s="82" t="s">
        <v>301</v>
      </c>
      <c r="AE53" s="82" t="s">
        <v>301</v>
      </c>
      <c r="AF53" s="82">
        <v>58000</v>
      </c>
      <c r="AG53" s="82" t="s">
        <v>301</v>
      </c>
      <c r="AH53" s="82">
        <v>58000</v>
      </c>
      <c r="AI53" s="82" t="s">
        <v>301</v>
      </c>
      <c r="AJ53" s="82" t="s">
        <v>301</v>
      </c>
      <c r="AK53" s="82" t="s">
        <v>301</v>
      </c>
      <c r="AL53" s="82">
        <v>3650</v>
      </c>
      <c r="AM53" s="82">
        <v>3500</v>
      </c>
      <c r="AN53" s="82" t="s">
        <v>301</v>
      </c>
      <c r="AO53" s="82" t="s">
        <v>301</v>
      </c>
      <c r="AP53" s="82" t="s">
        <v>301</v>
      </c>
      <c r="AQ53" s="82">
        <v>100</v>
      </c>
      <c r="AR53" s="82">
        <v>50</v>
      </c>
      <c r="AS53" s="82" t="s">
        <v>301</v>
      </c>
      <c r="AT53" s="82" t="s">
        <v>301</v>
      </c>
      <c r="AU53" s="82" t="s">
        <v>301</v>
      </c>
      <c r="AV53" s="82" t="s">
        <v>301</v>
      </c>
      <c r="AW53" s="82">
        <v>530</v>
      </c>
      <c r="AX53" s="82">
        <v>500</v>
      </c>
      <c r="AY53" s="82" t="s">
        <v>301</v>
      </c>
      <c r="AZ53" s="82" t="s">
        <v>301</v>
      </c>
      <c r="BA53" s="82" t="s">
        <v>301</v>
      </c>
      <c r="BB53" s="82">
        <v>20</v>
      </c>
      <c r="BC53" s="82">
        <v>10</v>
      </c>
      <c r="BD53" s="82" t="s">
        <v>301</v>
      </c>
      <c r="BE53" s="82">
        <v>450</v>
      </c>
      <c r="BF53" s="82" t="s">
        <v>301</v>
      </c>
      <c r="BG53" s="82">
        <v>5</v>
      </c>
      <c r="BH53" s="82">
        <v>2821</v>
      </c>
      <c r="BI53" s="82">
        <v>10</v>
      </c>
      <c r="BJ53" s="82" t="s">
        <v>301</v>
      </c>
      <c r="BK53" s="82" t="s">
        <v>301</v>
      </c>
      <c r="BL53" s="82">
        <v>0</v>
      </c>
      <c r="BM53" s="82" t="s">
        <v>301</v>
      </c>
      <c r="BN53" s="82" t="s">
        <v>301</v>
      </c>
      <c r="BO53" s="82" t="s">
        <v>301</v>
      </c>
      <c r="BP53" s="82" t="s">
        <v>301</v>
      </c>
      <c r="BQ53" s="82" t="s">
        <v>301</v>
      </c>
      <c r="BR53" s="82">
        <v>120</v>
      </c>
      <c r="BS53" s="82" t="s">
        <v>301</v>
      </c>
      <c r="BT53" s="82">
        <v>539</v>
      </c>
      <c r="BU53" s="82" t="s">
        <v>301</v>
      </c>
    </row>
    <row r="54" spans="1:73" s="24" customFormat="1" ht="12.75" customHeight="1" x14ac:dyDescent="0.2">
      <c r="A54" s="14"/>
      <c r="B54" s="62" t="s">
        <v>158</v>
      </c>
      <c r="C54" s="59"/>
      <c r="D54" s="63">
        <f t="shared" ref="D54:AI54" si="25">SUM(D43:D53)</f>
        <v>10682</v>
      </c>
      <c r="E54" s="63">
        <f t="shared" si="25"/>
        <v>6500</v>
      </c>
      <c r="F54" s="63">
        <f t="shared" si="25"/>
        <v>33</v>
      </c>
      <c r="G54" s="63">
        <f t="shared" si="25"/>
        <v>7</v>
      </c>
      <c r="H54" s="63">
        <f t="shared" si="25"/>
        <v>13</v>
      </c>
      <c r="I54" s="63">
        <f t="shared" si="25"/>
        <v>11</v>
      </c>
      <c r="J54" s="64">
        <f t="shared" si="25"/>
        <v>18.600000000000001</v>
      </c>
      <c r="K54" s="64">
        <f t="shared" si="25"/>
        <v>14.95</v>
      </c>
      <c r="L54" s="64">
        <f t="shared" si="25"/>
        <v>1.26</v>
      </c>
      <c r="M54" s="64">
        <f t="shared" si="25"/>
        <v>1</v>
      </c>
      <c r="N54" s="63">
        <f t="shared" si="25"/>
        <v>12</v>
      </c>
      <c r="O54" s="63">
        <f t="shared" si="25"/>
        <v>8498</v>
      </c>
      <c r="P54" s="63">
        <f t="shared" si="25"/>
        <v>6159</v>
      </c>
      <c r="Q54" s="63">
        <f t="shared" si="25"/>
        <v>285</v>
      </c>
      <c r="R54" s="63">
        <f t="shared" si="25"/>
        <v>46</v>
      </c>
      <c r="S54" s="63">
        <f t="shared" si="25"/>
        <v>13</v>
      </c>
      <c r="T54" s="64">
        <f t="shared" si="25"/>
        <v>2791</v>
      </c>
      <c r="U54" s="64">
        <f t="shared" si="25"/>
        <v>424</v>
      </c>
      <c r="V54" s="63">
        <f t="shared" si="25"/>
        <v>204988</v>
      </c>
      <c r="W54" s="63">
        <f t="shared" si="25"/>
        <v>24589</v>
      </c>
      <c r="X54" s="63">
        <f t="shared" si="25"/>
        <v>5410</v>
      </c>
      <c r="Y54" s="63">
        <f t="shared" si="25"/>
        <v>11243</v>
      </c>
      <c r="Z54" s="63">
        <f t="shared" si="25"/>
        <v>1237700</v>
      </c>
      <c r="AA54" s="63">
        <f t="shared" si="25"/>
        <v>637000</v>
      </c>
      <c r="AB54" s="63">
        <f t="shared" si="25"/>
        <v>600700</v>
      </c>
      <c r="AC54" s="63">
        <f t="shared" si="25"/>
        <v>32370</v>
      </c>
      <c r="AD54" s="63">
        <f t="shared" si="25"/>
        <v>0</v>
      </c>
      <c r="AE54" s="63">
        <f t="shared" si="25"/>
        <v>18430</v>
      </c>
      <c r="AF54" s="63">
        <f t="shared" si="25"/>
        <v>549900</v>
      </c>
      <c r="AG54" s="63">
        <f t="shared" si="25"/>
        <v>12000</v>
      </c>
      <c r="AH54" s="63">
        <f t="shared" si="25"/>
        <v>478630</v>
      </c>
      <c r="AI54" s="63">
        <f t="shared" si="25"/>
        <v>300</v>
      </c>
      <c r="AJ54" s="63">
        <f t="shared" ref="AJ54:BO54" si="26">SUM(AJ43:AJ53)</f>
        <v>0</v>
      </c>
      <c r="AK54" s="63">
        <f t="shared" si="26"/>
        <v>9115</v>
      </c>
      <c r="AL54" s="63">
        <f t="shared" si="26"/>
        <v>227604</v>
      </c>
      <c r="AM54" s="63">
        <f t="shared" si="26"/>
        <v>209742</v>
      </c>
      <c r="AN54" s="63">
        <f t="shared" si="26"/>
        <v>0</v>
      </c>
      <c r="AO54" s="63">
        <f t="shared" si="26"/>
        <v>1006</v>
      </c>
      <c r="AP54" s="63">
        <f t="shared" si="26"/>
        <v>250</v>
      </c>
      <c r="AQ54" s="63">
        <f t="shared" si="26"/>
        <v>101</v>
      </c>
      <c r="AR54" s="63">
        <f t="shared" si="26"/>
        <v>10195</v>
      </c>
      <c r="AS54" s="63">
        <f t="shared" si="26"/>
        <v>6310</v>
      </c>
      <c r="AT54" s="63">
        <f t="shared" si="26"/>
        <v>13068</v>
      </c>
      <c r="AU54" s="63">
        <f t="shared" si="26"/>
        <v>598</v>
      </c>
      <c r="AV54" s="63">
        <f t="shared" si="26"/>
        <v>53</v>
      </c>
      <c r="AW54" s="63">
        <f t="shared" si="26"/>
        <v>16578</v>
      </c>
      <c r="AX54" s="63">
        <f t="shared" si="26"/>
        <v>14896</v>
      </c>
      <c r="AY54" s="63">
        <f t="shared" si="26"/>
        <v>0</v>
      </c>
      <c r="AZ54" s="63">
        <f t="shared" si="26"/>
        <v>53</v>
      </c>
      <c r="BA54" s="63">
        <f t="shared" si="26"/>
        <v>0</v>
      </c>
      <c r="BB54" s="63">
        <f t="shared" si="26"/>
        <v>20</v>
      </c>
      <c r="BC54" s="63">
        <f t="shared" si="26"/>
        <v>1138</v>
      </c>
      <c r="BD54" s="63">
        <f t="shared" si="26"/>
        <v>471</v>
      </c>
      <c r="BE54" s="63">
        <f t="shared" si="26"/>
        <v>9661</v>
      </c>
      <c r="BF54" s="63">
        <f t="shared" si="26"/>
        <v>29</v>
      </c>
      <c r="BG54" s="63">
        <f t="shared" si="26"/>
        <v>99</v>
      </c>
      <c r="BH54" s="63">
        <f t="shared" si="26"/>
        <v>141839</v>
      </c>
      <c r="BI54" s="63">
        <f t="shared" si="26"/>
        <v>13149</v>
      </c>
      <c r="BJ54" s="63">
        <f t="shared" si="26"/>
        <v>8296</v>
      </c>
      <c r="BK54" s="63">
        <f t="shared" si="26"/>
        <v>824</v>
      </c>
      <c r="BL54" s="63">
        <f t="shared" si="26"/>
        <v>0</v>
      </c>
      <c r="BM54" s="63">
        <f t="shared" si="26"/>
        <v>0</v>
      </c>
      <c r="BN54" s="63">
        <f t="shared" si="26"/>
        <v>0</v>
      </c>
      <c r="BO54" s="63">
        <f t="shared" si="26"/>
        <v>0</v>
      </c>
      <c r="BP54" s="63">
        <f t="shared" ref="BP54:BU54" si="27">SUM(BP43:BP53)</f>
        <v>0</v>
      </c>
      <c r="BQ54" s="63">
        <f t="shared" si="27"/>
        <v>0</v>
      </c>
      <c r="BR54" s="63">
        <f t="shared" si="27"/>
        <v>2398</v>
      </c>
      <c r="BS54" s="63" t="s">
        <v>357</v>
      </c>
      <c r="BT54" s="63">
        <f t="shared" si="27"/>
        <v>539</v>
      </c>
      <c r="BU54" s="63">
        <f t="shared" si="27"/>
        <v>0</v>
      </c>
    </row>
    <row r="55" spans="1:73" s="24" customFormat="1" ht="12.75" customHeight="1" x14ac:dyDescent="0.2">
      <c r="A55" s="60"/>
      <c r="B55" s="25" t="s">
        <v>150</v>
      </c>
      <c r="C55" s="65">
        <v>13</v>
      </c>
      <c r="D55" s="65">
        <v>13</v>
      </c>
      <c r="E55" s="65">
        <v>13</v>
      </c>
      <c r="F55" s="65">
        <v>13</v>
      </c>
      <c r="G55" s="65">
        <v>13</v>
      </c>
      <c r="H55" s="65">
        <v>13</v>
      </c>
      <c r="I55" s="65">
        <v>13</v>
      </c>
      <c r="J55" s="65">
        <v>13</v>
      </c>
      <c r="K55" s="65">
        <v>13</v>
      </c>
      <c r="L55" s="65">
        <v>13</v>
      </c>
      <c r="M55" s="65">
        <v>13</v>
      </c>
      <c r="N55" s="65">
        <v>13</v>
      </c>
      <c r="O55" s="65">
        <v>13</v>
      </c>
      <c r="P55" s="65">
        <v>13</v>
      </c>
      <c r="Q55" s="65">
        <v>13</v>
      </c>
      <c r="R55" s="65">
        <v>13</v>
      </c>
      <c r="S55" s="65">
        <v>13</v>
      </c>
      <c r="T55" s="65">
        <v>13</v>
      </c>
      <c r="U55" s="65">
        <v>13</v>
      </c>
      <c r="V55" s="65">
        <v>13</v>
      </c>
      <c r="W55" s="65">
        <v>13</v>
      </c>
      <c r="X55" s="65">
        <v>13</v>
      </c>
      <c r="Y55" s="65">
        <v>13</v>
      </c>
      <c r="Z55" s="65">
        <v>13</v>
      </c>
      <c r="AA55" s="65">
        <v>13</v>
      </c>
      <c r="AB55" s="65">
        <v>13</v>
      </c>
      <c r="AC55" s="65">
        <v>13</v>
      </c>
      <c r="AD55" s="65">
        <v>13</v>
      </c>
      <c r="AE55" s="65">
        <v>13</v>
      </c>
      <c r="AF55" s="65">
        <v>13</v>
      </c>
      <c r="AG55" s="65">
        <v>13</v>
      </c>
      <c r="AH55" s="65">
        <v>13</v>
      </c>
      <c r="AI55" s="65">
        <v>13</v>
      </c>
      <c r="AJ55" s="65">
        <v>13</v>
      </c>
      <c r="AK55" s="65">
        <v>13</v>
      </c>
      <c r="AL55" s="65">
        <v>13</v>
      </c>
      <c r="AM55" s="65">
        <v>13</v>
      </c>
      <c r="AN55" s="65">
        <v>13</v>
      </c>
      <c r="AO55" s="65">
        <v>13</v>
      </c>
      <c r="AP55" s="65">
        <v>13</v>
      </c>
      <c r="AQ55" s="65">
        <v>13</v>
      </c>
      <c r="AR55" s="65">
        <v>13</v>
      </c>
      <c r="AS55" s="65">
        <v>13</v>
      </c>
      <c r="AT55" s="65">
        <v>13</v>
      </c>
      <c r="AU55" s="65">
        <v>13</v>
      </c>
      <c r="AV55" s="65">
        <v>13</v>
      </c>
      <c r="AW55" s="65">
        <v>13</v>
      </c>
      <c r="AX55" s="65">
        <v>13</v>
      </c>
      <c r="AY55" s="65">
        <v>13</v>
      </c>
      <c r="AZ55" s="65">
        <v>13</v>
      </c>
      <c r="BA55" s="65">
        <v>13</v>
      </c>
      <c r="BB55" s="65">
        <v>13</v>
      </c>
      <c r="BC55" s="65">
        <v>13</v>
      </c>
      <c r="BD55" s="65">
        <v>13</v>
      </c>
      <c r="BE55" s="65">
        <v>13</v>
      </c>
      <c r="BF55" s="65">
        <v>13</v>
      </c>
      <c r="BG55" s="65">
        <v>13</v>
      </c>
      <c r="BH55" s="65">
        <v>13</v>
      </c>
      <c r="BI55" s="65">
        <v>13</v>
      </c>
      <c r="BJ55" s="65">
        <v>13</v>
      </c>
      <c r="BK55" s="65">
        <v>13</v>
      </c>
      <c r="BL55" s="65">
        <v>13</v>
      </c>
      <c r="BM55" s="65">
        <v>13</v>
      </c>
      <c r="BN55" s="65">
        <v>13</v>
      </c>
      <c r="BO55" s="65">
        <v>13</v>
      </c>
      <c r="BP55" s="65">
        <v>13</v>
      </c>
      <c r="BQ55" s="65">
        <v>13</v>
      </c>
      <c r="BR55" s="65">
        <v>13</v>
      </c>
      <c r="BS55" s="65">
        <v>13</v>
      </c>
      <c r="BT55" s="65">
        <v>13</v>
      </c>
      <c r="BU55" s="65">
        <v>13</v>
      </c>
    </row>
    <row r="56" spans="1:73" s="24" customFormat="1" ht="12.75" customHeight="1" x14ac:dyDescent="0.2">
      <c r="A56" s="60"/>
      <c r="B56" s="25" t="s">
        <v>151</v>
      </c>
      <c r="C56" s="65">
        <v>11</v>
      </c>
      <c r="D56" s="65">
        <f t="shared" ref="D56:AI56" si="28">COUNT(D43:D53)</f>
        <v>9</v>
      </c>
      <c r="E56" s="65">
        <f t="shared" si="28"/>
        <v>1</v>
      </c>
      <c r="F56" s="65">
        <f t="shared" si="28"/>
        <v>11</v>
      </c>
      <c r="G56" s="65">
        <f t="shared" si="28"/>
        <v>8</v>
      </c>
      <c r="H56" s="65">
        <f t="shared" si="28"/>
        <v>9</v>
      </c>
      <c r="I56" s="65">
        <f t="shared" si="28"/>
        <v>8</v>
      </c>
      <c r="J56" s="65">
        <f t="shared" si="28"/>
        <v>10</v>
      </c>
      <c r="K56" s="65">
        <f t="shared" si="28"/>
        <v>8</v>
      </c>
      <c r="L56" s="65">
        <f t="shared" si="28"/>
        <v>8</v>
      </c>
      <c r="M56" s="65">
        <f t="shared" si="28"/>
        <v>7</v>
      </c>
      <c r="N56" s="65">
        <f t="shared" si="28"/>
        <v>11</v>
      </c>
      <c r="O56" s="65">
        <f t="shared" si="28"/>
        <v>11</v>
      </c>
      <c r="P56" s="65">
        <f t="shared" si="28"/>
        <v>11</v>
      </c>
      <c r="Q56" s="65">
        <f t="shared" si="28"/>
        <v>11</v>
      </c>
      <c r="R56" s="65">
        <f t="shared" si="28"/>
        <v>11</v>
      </c>
      <c r="S56" s="65">
        <f t="shared" si="28"/>
        <v>11</v>
      </c>
      <c r="T56" s="65">
        <f t="shared" si="28"/>
        <v>11</v>
      </c>
      <c r="U56" s="65">
        <f t="shared" si="28"/>
        <v>11</v>
      </c>
      <c r="V56" s="65">
        <f t="shared" si="28"/>
        <v>11</v>
      </c>
      <c r="W56" s="65">
        <f t="shared" si="28"/>
        <v>11</v>
      </c>
      <c r="X56" s="65">
        <f t="shared" si="28"/>
        <v>9</v>
      </c>
      <c r="Y56" s="65">
        <f t="shared" si="28"/>
        <v>9</v>
      </c>
      <c r="Z56" s="65">
        <f t="shared" si="28"/>
        <v>11</v>
      </c>
      <c r="AA56" s="65">
        <f t="shared" si="28"/>
        <v>3</v>
      </c>
      <c r="AB56" s="65">
        <f t="shared" si="28"/>
        <v>11</v>
      </c>
      <c r="AC56" s="65">
        <f t="shared" si="28"/>
        <v>2</v>
      </c>
      <c r="AD56" s="65">
        <f t="shared" si="28"/>
        <v>1</v>
      </c>
      <c r="AE56" s="65">
        <f t="shared" si="28"/>
        <v>3</v>
      </c>
      <c r="AF56" s="65">
        <f t="shared" si="28"/>
        <v>9</v>
      </c>
      <c r="AG56" s="65">
        <f t="shared" si="28"/>
        <v>2</v>
      </c>
      <c r="AH56" s="65">
        <f t="shared" si="28"/>
        <v>3</v>
      </c>
      <c r="AI56" s="65">
        <f t="shared" si="28"/>
        <v>1</v>
      </c>
      <c r="AJ56" s="65">
        <f t="shared" ref="AJ56:BO56" si="29">COUNT(AJ43:AJ53)</f>
        <v>1</v>
      </c>
      <c r="AK56" s="65">
        <f t="shared" si="29"/>
        <v>2</v>
      </c>
      <c r="AL56" s="65">
        <f t="shared" si="29"/>
        <v>11</v>
      </c>
      <c r="AM56" s="65">
        <f t="shared" si="29"/>
        <v>11</v>
      </c>
      <c r="AN56" s="65">
        <f t="shared" si="29"/>
        <v>10</v>
      </c>
      <c r="AO56" s="65">
        <f t="shared" si="29"/>
        <v>9</v>
      </c>
      <c r="AP56" s="65">
        <f t="shared" si="29"/>
        <v>8</v>
      </c>
      <c r="AQ56" s="65">
        <f t="shared" si="29"/>
        <v>11</v>
      </c>
      <c r="AR56" s="65">
        <f t="shared" si="29"/>
        <v>11</v>
      </c>
      <c r="AS56" s="65">
        <f t="shared" si="29"/>
        <v>10</v>
      </c>
      <c r="AT56" s="65">
        <f t="shared" si="29"/>
        <v>8</v>
      </c>
      <c r="AU56" s="65">
        <f t="shared" si="29"/>
        <v>8</v>
      </c>
      <c r="AV56" s="65">
        <f t="shared" si="29"/>
        <v>7</v>
      </c>
      <c r="AW56" s="65">
        <f t="shared" si="29"/>
        <v>11</v>
      </c>
      <c r="AX56" s="65">
        <f t="shared" si="29"/>
        <v>11</v>
      </c>
      <c r="AY56" s="65">
        <f t="shared" si="29"/>
        <v>9</v>
      </c>
      <c r="AZ56" s="65">
        <f t="shared" si="29"/>
        <v>8</v>
      </c>
      <c r="BA56" s="65">
        <f t="shared" si="29"/>
        <v>8</v>
      </c>
      <c r="BB56" s="65">
        <f t="shared" si="29"/>
        <v>10</v>
      </c>
      <c r="BC56" s="65">
        <f t="shared" si="29"/>
        <v>10</v>
      </c>
      <c r="BD56" s="65">
        <f t="shared" si="29"/>
        <v>8</v>
      </c>
      <c r="BE56" s="65">
        <f t="shared" si="29"/>
        <v>9</v>
      </c>
      <c r="BF56" s="65">
        <f t="shared" si="29"/>
        <v>10</v>
      </c>
      <c r="BG56" s="65">
        <f t="shared" si="29"/>
        <v>11</v>
      </c>
      <c r="BH56" s="65">
        <f t="shared" si="29"/>
        <v>10</v>
      </c>
      <c r="BI56" s="65">
        <f t="shared" si="29"/>
        <v>10</v>
      </c>
      <c r="BJ56" s="65">
        <f t="shared" si="29"/>
        <v>9</v>
      </c>
      <c r="BK56" s="65">
        <f t="shared" si="29"/>
        <v>8</v>
      </c>
      <c r="BL56" s="65">
        <f t="shared" si="29"/>
        <v>11</v>
      </c>
      <c r="BM56" s="65">
        <f t="shared" si="29"/>
        <v>8</v>
      </c>
      <c r="BN56" s="65">
        <f t="shared" si="29"/>
        <v>8</v>
      </c>
      <c r="BO56" s="65">
        <f t="shared" si="29"/>
        <v>7</v>
      </c>
      <c r="BP56" s="65">
        <f t="shared" ref="BP56:BU56" si="30">COUNT(BP43:BP53)</f>
        <v>7</v>
      </c>
      <c r="BQ56" s="65">
        <f t="shared" si="30"/>
        <v>7</v>
      </c>
      <c r="BR56" s="65">
        <f t="shared" si="30"/>
        <v>6</v>
      </c>
      <c r="BS56" s="65">
        <f t="shared" si="30"/>
        <v>0</v>
      </c>
      <c r="BT56" s="65">
        <f t="shared" si="30"/>
        <v>4</v>
      </c>
      <c r="BU56" s="65">
        <f t="shared" si="30"/>
        <v>3</v>
      </c>
    </row>
    <row r="57" spans="1:73" s="24" customFormat="1" ht="12.75" customHeight="1" x14ac:dyDescent="0.2">
      <c r="A57" s="61"/>
      <c r="B57" s="28" t="s">
        <v>149</v>
      </c>
      <c r="C57" s="86">
        <f>C56/C55</f>
        <v>0.84615384615384615</v>
      </c>
      <c r="D57" s="86">
        <f t="shared" ref="D57:BO57" si="31">D56/D55</f>
        <v>0.69230769230769229</v>
      </c>
      <c r="E57" s="86">
        <f t="shared" si="31"/>
        <v>7.6923076923076927E-2</v>
      </c>
      <c r="F57" s="86">
        <f t="shared" si="31"/>
        <v>0.84615384615384615</v>
      </c>
      <c r="G57" s="86">
        <f t="shared" si="31"/>
        <v>0.61538461538461542</v>
      </c>
      <c r="H57" s="86">
        <f t="shared" si="31"/>
        <v>0.69230769230769229</v>
      </c>
      <c r="I57" s="86">
        <f t="shared" si="31"/>
        <v>0.61538461538461542</v>
      </c>
      <c r="J57" s="86">
        <f t="shared" si="31"/>
        <v>0.76923076923076927</v>
      </c>
      <c r="K57" s="86">
        <f t="shared" si="31"/>
        <v>0.61538461538461542</v>
      </c>
      <c r="L57" s="86">
        <f t="shared" si="31"/>
        <v>0.61538461538461542</v>
      </c>
      <c r="M57" s="86">
        <f t="shared" si="31"/>
        <v>0.53846153846153844</v>
      </c>
      <c r="N57" s="86">
        <f t="shared" si="31"/>
        <v>0.84615384615384615</v>
      </c>
      <c r="O57" s="86">
        <f t="shared" si="31"/>
        <v>0.84615384615384615</v>
      </c>
      <c r="P57" s="86">
        <f t="shared" si="31"/>
        <v>0.84615384615384615</v>
      </c>
      <c r="Q57" s="86">
        <f t="shared" si="31"/>
        <v>0.84615384615384615</v>
      </c>
      <c r="R57" s="86">
        <f t="shared" si="31"/>
        <v>0.84615384615384615</v>
      </c>
      <c r="S57" s="86">
        <f t="shared" si="31"/>
        <v>0.84615384615384615</v>
      </c>
      <c r="T57" s="86">
        <f t="shared" si="31"/>
        <v>0.84615384615384615</v>
      </c>
      <c r="U57" s="86">
        <f t="shared" si="31"/>
        <v>0.84615384615384615</v>
      </c>
      <c r="V57" s="86">
        <f t="shared" si="31"/>
        <v>0.84615384615384615</v>
      </c>
      <c r="W57" s="86">
        <f t="shared" si="31"/>
        <v>0.84615384615384615</v>
      </c>
      <c r="X57" s="86">
        <f t="shared" si="31"/>
        <v>0.69230769230769229</v>
      </c>
      <c r="Y57" s="86">
        <f t="shared" si="31"/>
        <v>0.69230769230769229</v>
      </c>
      <c r="Z57" s="86">
        <f t="shared" si="31"/>
        <v>0.84615384615384615</v>
      </c>
      <c r="AA57" s="86">
        <f t="shared" si="31"/>
        <v>0.23076923076923078</v>
      </c>
      <c r="AB57" s="86">
        <f t="shared" si="31"/>
        <v>0.84615384615384615</v>
      </c>
      <c r="AC57" s="86">
        <f t="shared" si="31"/>
        <v>0.15384615384615385</v>
      </c>
      <c r="AD57" s="86">
        <f t="shared" si="31"/>
        <v>7.6923076923076927E-2</v>
      </c>
      <c r="AE57" s="86">
        <f t="shared" si="31"/>
        <v>0.23076923076923078</v>
      </c>
      <c r="AF57" s="86">
        <f t="shared" si="31"/>
        <v>0.69230769230769229</v>
      </c>
      <c r="AG57" s="86">
        <f t="shared" si="31"/>
        <v>0.15384615384615385</v>
      </c>
      <c r="AH57" s="86">
        <f t="shared" si="31"/>
        <v>0.23076923076923078</v>
      </c>
      <c r="AI57" s="86">
        <f t="shared" si="31"/>
        <v>7.6923076923076927E-2</v>
      </c>
      <c r="AJ57" s="86">
        <f t="shared" si="31"/>
        <v>7.6923076923076927E-2</v>
      </c>
      <c r="AK57" s="86">
        <f t="shared" si="31"/>
        <v>0.15384615384615385</v>
      </c>
      <c r="AL57" s="86">
        <f t="shared" si="31"/>
        <v>0.84615384615384615</v>
      </c>
      <c r="AM57" s="86">
        <f t="shared" si="31"/>
        <v>0.84615384615384615</v>
      </c>
      <c r="AN57" s="86">
        <f t="shared" si="31"/>
        <v>0.76923076923076927</v>
      </c>
      <c r="AO57" s="86">
        <f t="shared" si="31"/>
        <v>0.69230769230769229</v>
      </c>
      <c r="AP57" s="86">
        <f t="shared" si="31"/>
        <v>0.61538461538461542</v>
      </c>
      <c r="AQ57" s="86">
        <f t="shared" si="31"/>
        <v>0.84615384615384615</v>
      </c>
      <c r="AR57" s="86">
        <f t="shared" si="31"/>
        <v>0.84615384615384615</v>
      </c>
      <c r="AS57" s="86">
        <f t="shared" si="31"/>
        <v>0.76923076923076927</v>
      </c>
      <c r="AT57" s="86">
        <f t="shared" si="31"/>
        <v>0.61538461538461542</v>
      </c>
      <c r="AU57" s="86">
        <f t="shared" si="31"/>
        <v>0.61538461538461542</v>
      </c>
      <c r="AV57" s="86">
        <f t="shared" si="31"/>
        <v>0.53846153846153844</v>
      </c>
      <c r="AW57" s="86">
        <f t="shared" si="31"/>
        <v>0.84615384615384615</v>
      </c>
      <c r="AX57" s="86">
        <f t="shared" si="31"/>
        <v>0.84615384615384615</v>
      </c>
      <c r="AY57" s="86">
        <f t="shared" si="31"/>
        <v>0.69230769230769229</v>
      </c>
      <c r="AZ57" s="86">
        <f t="shared" si="31"/>
        <v>0.61538461538461542</v>
      </c>
      <c r="BA57" s="86">
        <f t="shared" si="31"/>
        <v>0.61538461538461542</v>
      </c>
      <c r="BB57" s="86">
        <f t="shared" si="31"/>
        <v>0.76923076923076927</v>
      </c>
      <c r="BC57" s="86">
        <f t="shared" si="31"/>
        <v>0.76923076923076927</v>
      </c>
      <c r="BD57" s="86">
        <f t="shared" si="31"/>
        <v>0.61538461538461542</v>
      </c>
      <c r="BE57" s="86">
        <f t="shared" si="31"/>
        <v>0.69230769230769229</v>
      </c>
      <c r="BF57" s="86">
        <f t="shared" si="31"/>
        <v>0.76923076923076927</v>
      </c>
      <c r="BG57" s="86">
        <f t="shared" si="31"/>
        <v>0.84615384615384615</v>
      </c>
      <c r="BH57" s="86">
        <f t="shared" si="31"/>
        <v>0.76923076923076927</v>
      </c>
      <c r="BI57" s="86">
        <f t="shared" si="31"/>
        <v>0.76923076923076927</v>
      </c>
      <c r="BJ57" s="86">
        <f t="shared" si="31"/>
        <v>0.69230769230769229</v>
      </c>
      <c r="BK57" s="86">
        <f t="shared" si="31"/>
        <v>0.61538461538461542</v>
      </c>
      <c r="BL57" s="86">
        <f t="shared" si="31"/>
        <v>0.84615384615384615</v>
      </c>
      <c r="BM57" s="86">
        <f t="shared" si="31"/>
        <v>0.61538461538461542</v>
      </c>
      <c r="BN57" s="86">
        <f t="shared" si="31"/>
        <v>0.61538461538461542</v>
      </c>
      <c r="BO57" s="86">
        <f t="shared" si="31"/>
        <v>0.53846153846153844</v>
      </c>
      <c r="BP57" s="86">
        <f t="shared" ref="BP57:BU57" si="32">BP56/BP55</f>
        <v>0.53846153846153844</v>
      </c>
      <c r="BQ57" s="86">
        <f t="shared" si="32"/>
        <v>0.53846153846153844</v>
      </c>
      <c r="BR57" s="86">
        <f t="shared" si="32"/>
        <v>0.46153846153846156</v>
      </c>
      <c r="BS57" s="86">
        <f t="shared" si="32"/>
        <v>0</v>
      </c>
      <c r="BT57" s="86">
        <f t="shared" si="32"/>
        <v>0.30769230769230771</v>
      </c>
      <c r="BU57" s="86">
        <f t="shared" si="32"/>
        <v>0.23076923076923078</v>
      </c>
    </row>
    <row r="58" spans="1:73" s="24" customFormat="1" ht="12.75" customHeight="1" x14ac:dyDescent="0.2">
      <c r="A58" s="51" t="s">
        <v>368</v>
      </c>
      <c r="B58" s="52" t="s">
        <v>193</v>
      </c>
      <c r="C58" s="53"/>
      <c r="D58" s="33" t="s">
        <v>301</v>
      </c>
      <c r="E58" s="33" t="s">
        <v>301</v>
      </c>
      <c r="F58" s="33" t="s">
        <v>301</v>
      </c>
      <c r="G58" s="33" t="s">
        <v>301</v>
      </c>
      <c r="H58" s="33" t="s">
        <v>301</v>
      </c>
      <c r="I58" s="33" t="s">
        <v>301</v>
      </c>
      <c r="J58" s="34" t="s">
        <v>301</v>
      </c>
      <c r="K58" s="35" t="s">
        <v>301</v>
      </c>
      <c r="L58" s="35" t="s">
        <v>301</v>
      </c>
      <c r="M58" s="35" t="s">
        <v>301</v>
      </c>
      <c r="N58" s="36" t="s">
        <v>301</v>
      </c>
      <c r="O58" s="36" t="s">
        <v>301</v>
      </c>
      <c r="P58" s="36" t="s">
        <v>301</v>
      </c>
      <c r="Q58" s="36" t="s">
        <v>301</v>
      </c>
      <c r="R58" s="36" t="s">
        <v>301</v>
      </c>
      <c r="S58" s="36" t="s">
        <v>301</v>
      </c>
      <c r="T58" s="35" t="s">
        <v>301</v>
      </c>
      <c r="U58" s="35" t="s">
        <v>301</v>
      </c>
      <c r="V58" s="36" t="s">
        <v>301</v>
      </c>
      <c r="W58" s="36" t="s">
        <v>301</v>
      </c>
      <c r="X58" s="36" t="s">
        <v>301</v>
      </c>
      <c r="Y58" s="36" t="s">
        <v>301</v>
      </c>
      <c r="Z58" s="36">
        <v>5865871</v>
      </c>
      <c r="AA58" s="36">
        <v>4484127</v>
      </c>
      <c r="AB58" s="36">
        <v>1381744</v>
      </c>
      <c r="AC58" s="36" t="s">
        <v>301</v>
      </c>
      <c r="AD58" s="36" t="s">
        <v>301</v>
      </c>
      <c r="AE58" s="36" t="s">
        <v>301</v>
      </c>
      <c r="AF58" s="36" t="s">
        <v>301</v>
      </c>
      <c r="AG58" s="36" t="s">
        <v>301</v>
      </c>
      <c r="AH58" s="36" t="s">
        <v>301</v>
      </c>
      <c r="AI58" s="36" t="s">
        <v>301</v>
      </c>
      <c r="AJ58" s="36" t="s">
        <v>301</v>
      </c>
      <c r="AK58" s="36" t="s">
        <v>301</v>
      </c>
      <c r="AL58" s="36">
        <v>0</v>
      </c>
      <c r="AM58" s="36" t="s">
        <v>301</v>
      </c>
      <c r="AN58" s="36" t="s">
        <v>301</v>
      </c>
      <c r="AO58" s="36" t="s">
        <v>301</v>
      </c>
      <c r="AP58" s="36" t="s">
        <v>301</v>
      </c>
      <c r="AQ58" s="36" t="s">
        <v>301</v>
      </c>
      <c r="AR58" s="36" t="s">
        <v>301</v>
      </c>
      <c r="AS58" s="36" t="s">
        <v>301</v>
      </c>
      <c r="AT58" s="36">
        <v>3900</v>
      </c>
      <c r="AU58" s="36" t="s">
        <v>301</v>
      </c>
      <c r="AV58" s="36">
        <v>58</v>
      </c>
      <c r="AW58" s="36">
        <v>0</v>
      </c>
      <c r="AX58" s="36" t="s">
        <v>301</v>
      </c>
      <c r="AY58" s="36" t="s">
        <v>301</v>
      </c>
      <c r="AZ58" s="36" t="s">
        <v>301</v>
      </c>
      <c r="BA58" s="36" t="s">
        <v>301</v>
      </c>
      <c r="BB58" s="36" t="s">
        <v>301</v>
      </c>
      <c r="BC58" s="36" t="s">
        <v>301</v>
      </c>
      <c r="BD58" s="36" t="s">
        <v>301</v>
      </c>
      <c r="BE58" s="36" t="s">
        <v>301</v>
      </c>
      <c r="BF58" s="36" t="s">
        <v>301</v>
      </c>
      <c r="BG58" s="36" t="s">
        <v>301</v>
      </c>
      <c r="BH58" s="36" t="s">
        <v>301</v>
      </c>
      <c r="BI58" s="36" t="s">
        <v>301</v>
      </c>
      <c r="BJ58" s="36" t="s">
        <v>301</v>
      </c>
      <c r="BK58" s="36" t="s">
        <v>301</v>
      </c>
      <c r="BL58" s="36">
        <v>0</v>
      </c>
      <c r="BM58" s="36" t="s">
        <v>301</v>
      </c>
      <c r="BN58" s="36" t="s">
        <v>301</v>
      </c>
      <c r="BO58" s="36" t="s">
        <v>301</v>
      </c>
      <c r="BP58" s="36" t="s">
        <v>301</v>
      </c>
      <c r="BQ58" s="36" t="s">
        <v>301</v>
      </c>
      <c r="BR58" s="36" t="s">
        <v>301</v>
      </c>
      <c r="BS58" s="36" t="s">
        <v>301</v>
      </c>
      <c r="BT58" s="36" t="s">
        <v>301</v>
      </c>
      <c r="BU58" s="36" t="s">
        <v>301</v>
      </c>
    </row>
    <row r="59" spans="1:73" s="24" customFormat="1" ht="12.75" customHeight="1" x14ac:dyDescent="0.2">
      <c r="A59" s="51" t="s">
        <v>329</v>
      </c>
      <c r="B59" s="52" t="s">
        <v>239</v>
      </c>
      <c r="C59" s="53"/>
      <c r="D59" s="79">
        <v>500</v>
      </c>
      <c r="E59" s="79" t="s">
        <v>301</v>
      </c>
      <c r="F59" s="79">
        <v>4</v>
      </c>
      <c r="G59" s="79">
        <v>0</v>
      </c>
      <c r="H59" s="79">
        <v>1</v>
      </c>
      <c r="I59" s="79">
        <v>3</v>
      </c>
      <c r="J59" s="80">
        <v>1.3</v>
      </c>
      <c r="K59" s="81">
        <v>1.1000000000000001</v>
      </c>
      <c r="L59" s="81">
        <v>0.15</v>
      </c>
      <c r="M59" s="81">
        <v>0</v>
      </c>
      <c r="N59" s="82">
        <v>1</v>
      </c>
      <c r="O59" s="82">
        <v>100</v>
      </c>
      <c r="P59" s="82">
        <v>100</v>
      </c>
      <c r="Q59" s="82">
        <v>23</v>
      </c>
      <c r="R59" s="82">
        <v>2</v>
      </c>
      <c r="S59" s="82">
        <v>1</v>
      </c>
      <c r="T59" s="81">
        <v>215</v>
      </c>
      <c r="U59" s="81">
        <v>41</v>
      </c>
      <c r="V59" s="82">
        <v>9089</v>
      </c>
      <c r="W59" s="82">
        <v>277</v>
      </c>
      <c r="X59" s="82">
        <v>0</v>
      </c>
      <c r="Y59" s="82" t="s">
        <v>301</v>
      </c>
      <c r="Z59" s="82">
        <v>0</v>
      </c>
      <c r="AA59" s="82" t="s">
        <v>301</v>
      </c>
      <c r="AB59" s="82">
        <v>0</v>
      </c>
      <c r="AC59" s="82" t="s">
        <v>301</v>
      </c>
      <c r="AD59" s="82" t="s">
        <v>301</v>
      </c>
      <c r="AE59" s="82" t="s">
        <v>301</v>
      </c>
      <c r="AF59" s="82" t="s">
        <v>301</v>
      </c>
      <c r="AG59" s="82" t="s">
        <v>301</v>
      </c>
      <c r="AH59" s="82">
        <v>0</v>
      </c>
      <c r="AI59" s="82">
        <v>0</v>
      </c>
      <c r="AJ59" s="82">
        <v>0</v>
      </c>
      <c r="AK59" s="82" t="s">
        <v>301</v>
      </c>
      <c r="AL59" s="82">
        <v>9089</v>
      </c>
      <c r="AM59" s="82">
        <v>8789</v>
      </c>
      <c r="AN59" s="82">
        <v>0</v>
      </c>
      <c r="AO59" s="82">
        <v>0</v>
      </c>
      <c r="AP59" s="82">
        <v>0</v>
      </c>
      <c r="AQ59" s="82">
        <v>0</v>
      </c>
      <c r="AR59" s="82">
        <v>300</v>
      </c>
      <c r="AS59" s="82">
        <v>0</v>
      </c>
      <c r="AT59" s="82" t="s">
        <v>301</v>
      </c>
      <c r="AU59" s="82" t="s">
        <v>301</v>
      </c>
      <c r="AV59" s="82" t="s">
        <v>301</v>
      </c>
      <c r="AW59" s="82">
        <v>497</v>
      </c>
      <c r="AX59" s="82">
        <v>472</v>
      </c>
      <c r="AY59" s="82">
        <v>0</v>
      </c>
      <c r="AZ59" s="82">
        <v>0</v>
      </c>
      <c r="BA59" s="82">
        <v>0</v>
      </c>
      <c r="BB59" s="82">
        <v>0</v>
      </c>
      <c r="BC59" s="82">
        <v>25</v>
      </c>
      <c r="BD59" s="82">
        <v>0</v>
      </c>
      <c r="BE59" s="82" t="s">
        <v>301</v>
      </c>
      <c r="BF59" s="82">
        <v>0</v>
      </c>
      <c r="BG59" s="82">
        <v>16</v>
      </c>
      <c r="BH59" s="82">
        <v>6820</v>
      </c>
      <c r="BI59" s="82">
        <v>238</v>
      </c>
      <c r="BJ59" s="82" t="s">
        <v>301</v>
      </c>
      <c r="BK59" s="82" t="s">
        <v>301</v>
      </c>
      <c r="BL59" s="82">
        <v>0</v>
      </c>
      <c r="BM59" s="82">
        <v>0</v>
      </c>
      <c r="BN59" s="82">
        <v>0</v>
      </c>
      <c r="BO59" s="82">
        <v>0</v>
      </c>
      <c r="BP59" s="82">
        <v>0</v>
      </c>
      <c r="BQ59" s="82">
        <v>0</v>
      </c>
      <c r="BR59" s="82">
        <v>120</v>
      </c>
      <c r="BS59" s="82" t="s">
        <v>301</v>
      </c>
      <c r="BT59" s="82" t="s">
        <v>301</v>
      </c>
      <c r="BU59" s="82" t="s">
        <v>301</v>
      </c>
    </row>
    <row r="60" spans="1:73" s="24" customFormat="1" ht="12.75" customHeight="1" x14ac:dyDescent="0.2">
      <c r="A60" s="51" t="s">
        <v>330</v>
      </c>
      <c r="B60" s="52" t="s">
        <v>240</v>
      </c>
      <c r="C60" s="53"/>
      <c r="D60" s="79">
        <v>417</v>
      </c>
      <c r="E60" s="79" t="s">
        <v>301</v>
      </c>
      <c r="F60" s="79">
        <v>5</v>
      </c>
      <c r="G60" s="79">
        <v>0</v>
      </c>
      <c r="H60" s="79">
        <v>1</v>
      </c>
      <c r="I60" s="79">
        <v>4</v>
      </c>
      <c r="J60" s="80">
        <v>1.4</v>
      </c>
      <c r="K60" s="81">
        <v>1.35</v>
      </c>
      <c r="L60" s="81">
        <v>0</v>
      </c>
      <c r="M60" s="81">
        <v>0</v>
      </c>
      <c r="N60" s="82">
        <v>1</v>
      </c>
      <c r="O60" s="82" t="s">
        <v>301</v>
      </c>
      <c r="P60" s="82" t="s">
        <v>301</v>
      </c>
      <c r="Q60" s="82">
        <v>17</v>
      </c>
      <c r="R60" s="82">
        <v>8</v>
      </c>
      <c r="S60" s="82">
        <v>0</v>
      </c>
      <c r="T60" s="81">
        <v>214</v>
      </c>
      <c r="U60" s="81">
        <v>49</v>
      </c>
      <c r="V60" s="82">
        <v>8411</v>
      </c>
      <c r="W60" s="82">
        <v>1230</v>
      </c>
      <c r="X60" s="82">
        <v>0</v>
      </c>
      <c r="Y60" s="82">
        <v>0</v>
      </c>
      <c r="Z60" s="82">
        <v>0</v>
      </c>
      <c r="AA60" s="82" t="s">
        <v>301</v>
      </c>
      <c r="AB60" s="82">
        <v>0</v>
      </c>
      <c r="AC60" s="82" t="s">
        <v>301</v>
      </c>
      <c r="AD60" s="82" t="s">
        <v>301</v>
      </c>
      <c r="AE60" s="82" t="s">
        <v>301</v>
      </c>
      <c r="AF60" s="82" t="s">
        <v>301</v>
      </c>
      <c r="AG60" s="82" t="s">
        <v>301</v>
      </c>
      <c r="AH60" s="82" t="s">
        <v>301</v>
      </c>
      <c r="AI60" s="82">
        <v>0</v>
      </c>
      <c r="AJ60" s="82">
        <v>0</v>
      </c>
      <c r="AK60" s="82">
        <v>0</v>
      </c>
      <c r="AL60" s="82">
        <v>8411</v>
      </c>
      <c r="AM60" s="82">
        <v>8355</v>
      </c>
      <c r="AN60" s="82">
        <v>0</v>
      </c>
      <c r="AO60" s="82">
        <v>0</v>
      </c>
      <c r="AP60" s="82">
        <v>0</v>
      </c>
      <c r="AQ60" s="82">
        <v>0</v>
      </c>
      <c r="AR60" s="82">
        <v>56</v>
      </c>
      <c r="AS60" s="82">
        <v>0</v>
      </c>
      <c r="AT60" s="82">
        <v>0</v>
      </c>
      <c r="AU60" s="82">
        <v>0</v>
      </c>
      <c r="AV60" s="82">
        <v>0</v>
      </c>
      <c r="AW60" s="82">
        <v>1467</v>
      </c>
      <c r="AX60" s="82">
        <v>1411</v>
      </c>
      <c r="AY60" s="82">
        <v>0</v>
      </c>
      <c r="AZ60" s="82">
        <v>0</v>
      </c>
      <c r="BA60" s="82">
        <v>0</v>
      </c>
      <c r="BB60" s="82">
        <v>0</v>
      </c>
      <c r="BC60" s="82">
        <v>56</v>
      </c>
      <c r="BD60" s="82">
        <v>0</v>
      </c>
      <c r="BE60" s="82">
        <v>0</v>
      </c>
      <c r="BF60" s="82">
        <v>0</v>
      </c>
      <c r="BG60" s="82">
        <v>20</v>
      </c>
      <c r="BH60" s="82">
        <v>7753</v>
      </c>
      <c r="BI60" s="82">
        <v>164</v>
      </c>
      <c r="BJ60" s="82" t="s">
        <v>301</v>
      </c>
      <c r="BK60" s="82" t="s">
        <v>301</v>
      </c>
      <c r="BL60" s="82">
        <v>0</v>
      </c>
      <c r="BM60" s="82">
        <v>0</v>
      </c>
      <c r="BN60" s="82">
        <v>0</v>
      </c>
      <c r="BO60" s="82">
        <v>0</v>
      </c>
      <c r="BP60" s="82">
        <v>0</v>
      </c>
      <c r="BQ60" s="82">
        <v>5</v>
      </c>
      <c r="BR60" s="82">
        <v>100</v>
      </c>
      <c r="BS60" s="82" t="s">
        <v>301</v>
      </c>
      <c r="BT60" s="82" t="s">
        <v>301</v>
      </c>
      <c r="BU60" s="82" t="s">
        <v>301</v>
      </c>
    </row>
    <row r="61" spans="1:73" s="24" customFormat="1" ht="12.75" customHeight="1" x14ac:dyDescent="0.2">
      <c r="A61" s="51" t="s">
        <v>331</v>
      </c>
      <c r="B61" s="52" t="s">
        <v>196</v>
      </c>
      <c r="C61" s="53"/>
      <c r="D61" s="79">
        <v>1772</v>
      </c>
      <c r="E61" s="79">
        <v>30160</v>
      </c>
      <c r="F61" s="79">
        <v>6</v>
      </c>
      <c r="G61" s="79">
        <v>1</v>
      </c>
      <c r="H61" s="79">
        <v>5</v>
      </c>
      <c r="I61" s="79">
        <v>0</v>
      </c>
      <c r="J61" s="80">
        <v>4.7</v>
      </c>
      <c r="K61" s="81">
        <v>3.2</v>
      </c>
      <c r="L61" s="81">
        <v>0.5</v>
      </c>
      <c r="M61" s="81">
        <v>1</v>
      </c>
      <c r="N61" s="82">
        <v>1</v>
      </c>
      <c r="O61" s="82">
        <v>608</v>
      </c>
      <c r="P61" s="82">
        <v>352</v>
      </c>
      <c r="Q61" s="82">
        <v>58</v>
      </c>
      <c r="R61" s="82">
        <v>18</v>
      </c>
      <c r="S61" s="82">
        <v>3</v>
      </c>
      <c r="T61" s="81">
        <v>205</v>
      </c>
      <c r="U61" s="81">
        <v>38</v>
      </c>
      <c r="V61" s="82">
        <v>25522</v>
      </c>
      <c r="W61" s="82">
        <v>397</v>
      </c>
      <c r="X61" s="82">
        <v>21573</v>
      </c>
      <c r="Y61" s="82">
        <v>3404</v>
      </c>
      <c r="Z61" s="82">
        <v>0</v>
      </c>
      <c r="AA61" s="82" t="s">
        <v>301</v>
      </c>
      <c r="AB61" s="82">
        <v>0</v>
      </c>
      <c r="AC61" s="82" t="s">
        <v>301</v>
      </c>
      <c r="AD61" s="82" t="s">
        <v>301</v>
      </c>
      <c r="AE61" s="82" t="s">
        <v>301</v>
      </c>
      <c r="AF61" s="82" t="s">
        <v>301</v>
      </c>
      <c r="AG61" s="82" t="s">
        <v>301</v>
      </c>
      <c r="AH61" s="82" t="s">
        <v>301</v>
      </c>
      <c r="AI61" s="82" t="s">
        <v>301</v>
      </c>
      <c r="AJ61" s="82" t="s">
        <v>301</v>
      </c>
      <c r="AK61" s="82">
        <v>8985</v>
      </c>
      <c r="AL61" s="82">
        <v>25542</v>
      </c>
      <c r="AM61" s="82">
        <v>23586</v>
      </c>
      <c r="AN61" s="82">
        <v>0</v>
      </c>
      <c r="AO61" s="82">
        <v>0</v>
      </c>
      <c r="AP61" s="82">
        <v>0</v>
      </c>
      <c r="AQ61" s="82">
        <v>0</v>
      </c>
      <c r="AR61" s="82">
        <v>1936</v>
      </c>
      <c r="AS61" s="82">
        <v>20</v>
      </c>
      <c r="AT61" s="82" t="s">
        <v>301</v>
      </c>
      <c r="AU61" s="82" t="s">
        <v>301</v>
      </c>
      <c r="AV61" s="82" t="s">
        <v>301</v>
      </c>
      <c r="AW61" s="82">
        <v>2507</v>
      </c>
      <c r="AX61" s="82">
        <v>1841</v>
      </c>
      <c r="AY61" s="82">
        <v>0</v>
      </c>
      <c r="AZ61" s="82">
        <v>0</v>
      </c>
      <c r="BA61" s="82">
        <v>0</v>
      </c>
      <c r="BB61" s="82">
        <v>0</v>
      </c>
      <c r="BC61" s="82">
        <v>666</v>
      </c>
      <c r="BD61" s="82">
        <v>0</v>
      </c>
      <c r="BE61" s="82" t="s">
        <v>301</v>
      </c>
      <c r="BF61" s="82">
        <v>0</v>
      </c>
      <c r="BG61" s="82">
        <v>15</v>
      </c>
      <c r="BH61" s="82">
        <v>19807</v>
      </c>
      <c r="BI61" s="82">
        <v>808</v>
      </c>
      <c r="BJ61" s="82">
        <v>78</v>
      </c>
      <c r="BK61" s="82">
        <v>12</v>
      </c>
      <c r="BL61" s="82">
        <v>0</v>
      </c>
      <c r="BM61" s="82">
        <v>0</v>
      </c>
      <c r="BN61" s="82">
        <v>0</v>
      </c>
      <c r="BO61" s="82">
        <v>0</v>
      </c>
      <c r="BP61" s="82">
        <v>0</v>
      </c>
      <c r="BQ61" s="82" t="s">
        <v>301</v>
      </c>
      <c r="BR61" s="82" t="s">
        <v>301</v>
      </c>
      <c r="BS61" s="82" t="s">
        <v>301</v>
      </c>
      <c r="BT61" s="82" t="s">
        <v>301</v>
      </c>
      <c r="BU61" s="82" t="s">
        <v>301</v>
      </c>
    </row>
    <row r="62" spans="1:73" s="24" customFormat="1" ht="12.75" customHeight="1" x14ac:dyDescent="0.2">
      <c r="A62" s="51" t="s">
        <v>332</v>
      </c>
      <c r="B62" s="52" t="s">
        <v>197</v>
      </c>
      <c r="C62" s="53"/>
      <c r="D62" s="79" t="s">
        <v>301</v>
      </c>
      <c r="E62" s="79">
        <v>8000</v>
      </c>
      <c r="F62" s="79">
        <v>4</v>
      </c>
      <c r="G62" s="79">
        <v>0</v>
      </c>
      <c r="H62" s="79">
        <v>4</v>
      </c>
      <c r="I62" s="79">
        <v>0</v>
      </c>
      <c r="J62" s="80">
        <v>2.9</v>
      </c>
      <c r="K62" s="81">
        <v>2.6</v>
      </c>
      <c r="L62" s="81">
        <v>0.26</v>
      </c>
      <c r="M62" s="81">
        <v>0</v>
      </c>
      <c r="N62" s="82">
        <v>1</v>
      </c>
      <c r="O62" s="82">
        <v>567</v>
      </c>
      <c r="P62" s="82">
        <v>500</v>
      </c>
      <c r="Q62" s="82">
        <v>113</v>
      </c>
      <c r="R62" s="82">
        <v>36</v>
      </c>
      <c r="S62" s="82">
        <v>3</v>
      </c>
      <c r="T62" s="81">
        <v>225</v>
      </c>
      <c r="U62" s="81">
        <v>53</v>
      </c>
      <c r="V62" s="82">
        <v>9770</v>
      </c>
      <c r="W62" s="82">
        <v>524</v>
      </c>
      <c r="X62" s="82">
        <v>0</v>
      </c>
      <c r="Y62" s="82">
        <v>410</v>
      </c>
      <c r="Z62" s="82">
        <v>0</v>
      </c>
      <c r="AA62" s="82" t="s">
        <v>301</v>
      </c>
      <c r="AB62" s="82">
        <v>0</v>
      </c>
      <c r="AC62" s="82" t="s">
        <v>301</v>
      </c>
      <c r="AD62" s="82" t="s">
        <v>301</v>
      </c>
      <c r="AE62" s="82" t="s">
        <v>301</v>
      </c>
      <c r="AF62" s="82" t="s">
        <v>301</v>
      </c>
      <c r="AG62" s="82" t="s">
        <v>301</v>
      </c>
      <c r="AH62" s="82" t="s">
        <v>301</v>
      </c>
      <c r="AI62" s="82" t="s">
        <v>301</v>
      </c>
      <c r="AJ62" s="82" t="s">
        <v>301</v>
      </c>
      <c r="AK62" s="82">
        <v>4538</v>
      </c>
      <c r="AL62" s="82">
        <v>11214</v>
      </c>
      <c r="AM62" s="82">
        <v>10294</v>
      </c>
      <c r="AN62" s="82">
        <v>0</v>
      </c>
      <c r="AO62" s="82">
        <v>0</v>
      </c>
      <c r="AP62" s="82">
        <v>0</v>
      </c>
      <c r="AQ62" s="82">
        <v>0</v>
      </c>
      <c r="AR62" s="82">
        <v>920</v>
      </c>
      <c r="AS62" s="82">
        <v>0</v>
      </c>
      <c r="AT62" s="82">
        <v>78</v>
      </c>
      <c r="AU62" s="82" t="s">
        <v>301</v>
      </c>
      <c r="AV62" s="82" t="s">
        <v>301</v>
      </c>
      <c r="AW62" s="82">
        <v>970</v>
      </c>
      <c r="AX62" s="82">
        <v>900</v>
      </c>
      <c r="AY62" s="82">
        <v>0</v>
      </c>
      <c r="AZ62" s="82">
        <v>0</v>
      </c>
      <c r="BA62" s="82">
        <v>0</v>
      </c>
      <c r="BB62" s="82">
        <v>0</v>
      </c>
      <c r="BC62" s="82">
        <v>70</v>
      </c>
      <c r="BD62" s="82">
        <v>0</v>
      </c>
      <c r="BE62" s="82">
        <v>200</v>
      </c>
      <c r="BF62" s="82">
        <v>14</v>
      </c>
      <c r="BG62" s="82">
        <v>45</v>
      </c>
      <c r="BH62" s="82">
        <v>10782</v>
      </c>
      <c r="BI62" s="82">
        <v>170</v>
      </c>
      <c r="BJ62" s="82">
        <v>33</v>
      </c>
      <c r="BK62" s="82" t="s">
        <v>301</v>
      </c>
      <c r="BL62" s="82">
        <v>0</v>
      </c>
      <c r="BM62" s="82">
        <v>0</v>
      </c>
      <c r="BN62" s="82">
        <v>0</v>
      </c>
      <c r="BO62" s="82">
        <v>0</v>
      </c>
      <c r="BP62" s="82">
        <v>0</v>
      </c>
      <c r="BQ62" s="82">
        <v>0</v>
      </c>
      <c r="BR62" s="82">
        <v>416</v>
      </c>
      <c r="BS62" s="82" t="s">
        <v>301</v>
      </c>
      <c r="BT62" s="82" t="s">
        <v>301</v>
      </c>
      <c r="BU62" s="82" t="s">
        <v>301</v>
      </c>
    </row>
    <row r="63" spans="1:73" s="24" customFormat="1" ht="12.75" customHeight="1" x14ac:dyDescent="0.2">
      <c r="A63" s="51" t="s">
        <v>333</v>
      </c>
      <c r="B63" s="52" t="s">
        <v>198</v>
      </c>
      <c r="C63" s="53"/>
      <c r="D63" s="79" t="s">
        <v>301</v>
      </c>
      <c r="E63" s="79" t="s">
        <v>301</v>
      </c>
      <c r="F63" s="79">
        <v>7</v>
      </c>
      <c r="G63" s="79">
        <v>0</v>
      </c>
      <c r="H63" s="79">
        <v>6</v>
      </c>
      <c r="I63" s="79">
        <v>1</v>
      </c>
      <c r="J63" s="80">
        <v>4.2</v>
      </c>
      <c r="K63" s="81">
        <v>3.25</v>
      </c>
      <c r="L63" s="81">
        <v>0.95</v>
      </c>
      <c r="M63" s="81">
        <v>0</v>
      </c>
      <c r="N63" s="82">
        <v>1</v>
      </c>
      <c r="O63" s="82">
        <v>804</v>
      </c>
      <c r="P63" s="82">
        <v>695</v>
      </c>
      <c r="Q63" s="82">
        <v>80</v>
      </c>
      <c r="R63" s="82">
        <v>23</v>
      </c>
      <c r="S63" s="82">
        <v>2</v>
      </c>
      <c r="T63" s="81">
        <v>220</v>
      </c>
      <c r="U63" s="81">
        <v>43</v>
      </c>
      <c r="V63" s="82">
        <v>26992</v>
      </c>
      <c r="W63" s="82">
        <v>691</v>
      </c>
      <c r="X63" s="82">
        <v>0</v>
      </c>
      <c r="Y63" s="82">
        <v>4039</v>
      </c>
      <c r="Z63" s="82">
        <v>0</v>
      </c>
      <c r="AA63" s="82" t="s">
        <v>301</v>
      </c>
      <c r="AB63" s="82">
        <v>0</v>
      </c>
      <c r="AC63" s="82" t="s">
        <v>301</v>
      </c>
      <c r="AD63" s="82" t="s">
        <v>301</v>
      </c>
      <c r="AE63" s="82" t="s">
        <v>301</v>
      </c>
      <c r="AF63" s="82" t="s">
        <v>301</v>
      </c>
      <c r="AG63" s="82" t="s">
        <v>301</v>
      </c>
      <c r="AH63" s="82" t="s">
        <v>301</v>
      </c>
      <c r="AI63" s="82" t="s">
        <v>301</v>
      </c>
      <c r="AJ63" s="82" t="s">
        <v>301</v>
      </c>
      <c r="AK63" s="82">
        <v>2800</v>
      </c>
      <c r="AL63" s="82">
        <v>35805</v>
      </c>
      <c r="AM63" s="82">
        <v>32969</v>
      </c>
      <c r="AN63" s="82">
        <v>0</v>
      </c>
      <c r="AO63" s="82">
        <v>0</v>
      </c>
      <c r="AP63" s="82">
        <v>0</v>
      </c>
      <c r="AQ63" s="82">
        <v>0</v>
      </c>
      <c r="AR63" s="82">
        <v>2836</v>
      </c>
      <c r="AS63" s="82">
        <v>0</v>
      </c>
      <c r="AT63" s="82">
        <v>60</v>
      </c>
      <c r="AU63" s="82">
        <v>200</v>
      </c>
      <c r="AV63" s="82">
        <v>5</v>
      </c>
      <c r="AW63" s="82">
        <v>2198</v>
      </c>
      <c r="AX63" s="82">
        <v>1019</v>
      </c>
      <c r="AY63" s="82">
        <v>0</v>
      </c>
      <c r="AZ63" s="82">
        <v>0</v>
      </c>
      <c r="BA63" s="82">
        <v>0</v>
      </c>
      <c r="BB63" s="82">
        <v>0</v>
      </c>
      <c r="BC63" s="82">
        <v>104</v>
      </c>
      <c r="BD63" s="82">
        <v>1075</v>
      </c>
      <c r="BE63" s="82">
        <v>1940</v>
      </c>
      <c r="BF63" s="82">
        <v>2</v>
      </c>
      <c r="BG63" s="82">
        <v>89</v>
      </c>
      <c r="BH63" s="82">
        <v>28834</v>
      </c>
      <c r="BI63" s="82">
        <v>25</v>
      </c>
      <c r="BJ63" s="82">
        <v>132</v>
      </c>
      <c r="BK63" s="82">
        <v>117</v>
      </c>
      <c r="BL63" s="82">
        <v>0</v>
      </c>
      <c r="BM63" s="82">
        <v>0</v>
      </c>
      <c r="BN63" s="82">
        <v>0</v>
      </c>
      <c r="BO63" s="82">
        <v>0</v>
      </c>
      <c r="BP63" s="82">
        <v>0</v>
      </c>
      <c r="BQ63" s="82" t="s">
        <v>301</v>
      </c>
      <c r="BR63" s="82">
        <v>692</v>
      </c>
      <c r="BS63" s="82" t="s">
        <v>301</v>
      </c>
      <c r="BT63" s="82">
        <v>3500</v>
      </c>
      <c r="BU63" s="82">
        <v>5000</v>
      </c>
    </row>
    <row r="64" spans="1:73" s="24" customFormat="1" ht="12.75" customHeight="1" x14ac:dyDescent="0.2">
      <c r="A64" s="51" t="s">
        <v>334</v>
      </c>
      <c r="B64" s="52" t="s">
        <v>199</v>
      </c>
      <c r="C64" s="53"/>
      <c r="D64" s="79">
        <v>1115</v>
      </c>
      <c r="E64" s="79" t="s">
        <v>301</v>
      </c>
      <c r="F64" s="79">
        <v>4</v>
      </c>
      <c r="G64" s="79">
        <v>3</v>
      </c>
      <c r="H64" s="79">
        <v>1</v>
      </c>
      <c r="I64" s="79">
        <v>0</v>
      </c>
      <c r="J64" s="80">
        <v>3.5</v>
      </c>
      <c r="K64" s="81">
        <v>2.5</v>
      </c>
      <c r="L64" s="81">
        <v>1</v>
      </c>
      <c r="M64" s="81">
        <v>0</v>
      </c>
      <c r="N64" s="82">
        <v>2</v>
      </c>
      <c r="O64" s="82">
        <v>357</v>
      </c>
      <c r="P64" s="82">
        <v>301</v>
      </c>
      <c r="Q64" s="82">
        <v>104</v>
      </c>
      <c r="R64" s="82">
        <v>37</v>
      </c>
      <c r="S64" s="82">
        <v>4</v>
      </c>
      <c r="T64" s="81">
        <v>224</v>
      </c>
      <c r="U64" s="81">
        <v>61</v>
      </c>
      <c r="V64" s="82">
        <v>12149</v>
      </c>
      <c r="W64" s="82">
        <v>1609</v>
      </c>
      <c r="X64" s="82">
        <v>0</v>
      </c>
      <c r="Y64" s="82">
        <v>6106</v>
      </c>
      <c r="Z64" s="82">
        <v>0</v>
      </c>
      <c r="AA64" s="82" t="s">
        <v>301</v>
      </c>
      <c r="AB64" s="82">
        <v>0</v>
      </c>
      <c r="AC64" s="82" t="s">
        <v>301</v>
      </c>
      <c r="AD64" s="82" t="s">
        <v>301</v>
      </c>
      <c r="AE64" s="82" t="s">
        <v>301</v>
      </c>
      <c r="AF64" s="82" t="s">
        <v>301</v>
      </c>
      <c r="AG64" s="82" t="s">
        <v>301</v>
      </c>
      <c r="AH64" s="82" t="s">
        <v>301</v>
      </c>
      <c r="AI64" s="82" t="s">
        <v>301</v>
      </c>
      <c r="AJ64" s="82" t="s">
        <v>301</v>
      </c>
      <c r="AK64" s="82" t="s">
        <v>301</v>
      </c>
      <c r="AL64" s="82">
        <v>18255</v>
      </c>
      <c r="AM64" s="82">
        <v>15035</v>
      </c>
      <c r="AN64" s="82">
        <v>2068</v>
      </c>
      <c r="AO64" s="82">
        <v>0</v>
      </c>
      <c r="AP64" s="82">
        <v>0</v>
      </c>
      <c r="AQ64" s="82">
        <v>0</v>
      </c>
      <c r="AR64" s="82">
        <v>728</v>
      </c>
      <c r="AS64" s="82">
        <v>424</v>
      </c>
      <c r="AT64" s="82">
        <v>396</v>
      </c>
      <c r="AU64" s="82">
        <v>0</v>
      </c>
      <c r="AV64" s="82">
        <v>0</v>
      </c>
      <c r="AW64" s="82">
        <v>1562</v>
      </c>
      <c r="AX64" s="82">
        <v>1314</v>
      </c>
      <c r="AY64" s="82">
        <v>89</v>
      </c>
      <c r="AZ64" s="82">
        <v>0</v>
      </c>
      <c r="BA64" s="82">
        <v>0</v>
      </c>
      <c r="BB64" s="82">
        <v>0</v>
      </c>
      <c r="BC64" s="82">
        <v>159</v>
      </c>
      <c r="BD64" s="82">
        <v>0</v>
      </c>
      <c r="BE64" s="82">
        <v>1142</v>
      </c>
      <c r="BF64" s="82">
        <v>0</v>
      </c>
      <c r="BG64" s="82">
        <v>161</v>
      </c>
      <c r="BH64" s="82">
        <v>13538</v>
      </c>
      <c r="BI64" s="82">
        <v>170</v>
      </c>
      <c r="BJ64" s="82">
        <v>33</v>
      </c>
      <c r="BK64" s="82">
        <v>150</v>
      </c>
      <c r="BL64" s="82">
        <v>0</v>
      </c>
      <c r="BM64" s="82">
        <v>0</v>
      </c>
      <c r="BN64" s="82">
        <v>0</v>
      </c>
      <c r="BO64" s="82">
        <v>0</v>
      </c>
      <c r="BP64" s="82">
        <v>0</v>
      </c>
      <c r="BQ64" s="82" t="s">
        <v>301</v>
      </c>
      <c r="BR64" s="82" t="s">
        <v>301</v>
      </c>
      <c r="BS64" s="82" t="s">
        <v>301</v>
      </c>
      <c r="BT64" s="82" t="s">
        <v>301</v>
      </c>
      <c r="BU64" s="82" t="s">
        <v>301</v>
      </c>
    </row>
    <row r="65" spans="1:73" s="24" customFormat="1" ht="12.75" customHeight="1" x14ac:dyDescent="0.2">
      <c r="A65" s="51" t="s">
        <v>335</v>
      </c>
      <c r="B65" s="52" t="s">
        <v>200</v>
      </c>
      <c r="C65" s="53"/>
      <c r="D65" s="79">
        <v>650</v>
      </c>
      <c r="E65" s="79" t="s">
        <v>301</v>
      </c>
      <c r="F65" s="79">
        <v>4</v>
      </c>
      <c r="G65" s="79">
        <v>0</v>
      </c>
      <c r="H65" s="79">
        <v>3</v>
      </c>
      <c r="I65" s="79">
        <v>1</v>
      </c>
      <c r="J65" s="80">
        <v>2.2999999999999998</v>
      </c>
      <c r="K65" s="81">
        <v>1.85</v>
      </c>
      <c r="L65" s="81">
        <v>0.4</v>
      </c>
      <c r="M65" s="81">
        <v>0</v>
      </c>
      <c r="N65" s="82">
        <v>1</v>
      </c>
      <c r="O65" s="82">
        <v>155</v>
      </c>
      <c r="P65" s="82">
        <v>140</v>
      </c>
      <c r="Q65" s="82">
        <v>38</v>
      </c>
      <c r="R65" s="82">
        <v>6</v>
      </c>
      <c r="S65" s="82">
        <v>0</v>
      </c>
      <c r="T65" s="81">
        <v>240</v>
      </c>
      <c r="U65" s="81">
        <v>50</v>
      </c>
      <c r="V65" s="82">
        <v>6558</v>
      </c>
      <c r="W65" s="82">
        <v>100</v>
      </c>
      <c r="X65" s="82">
        <v>0</v>
      </c>
      <c r="Y65" s="82">
        <v>1364</v>
      </c>
      <c r="Z65" s="82">
        <v>0</v>
      </c>
      <c r="AA65" s="82" t="s">
        <v>301</v>
      </c>
      <c r="AB65" s="82">
        <v>0</v>
      </c>
      <c r="AC65" s="82" t="s">
        <v>301</v>
      </c>
      <c r="AD65" s="82" t="s">
        <v>301</v>
      </c>
      <c r="AE65" s="82" t="s">
        <v>301</v>
      </c>
      <c r="AF65" s="82" t="s">
        <v>301</v>
      </c>
      <c r="AG65" s="82" t="s">
        <v>301</v>
      </c>
      <c r="AH65" s="82" t="s">
        <v>301</v>
      </c>
      <c r="AI65" s="82" t="s">
        <v>301</v>
      </c>
      <c r="AJ65" s="82" t="s">
        <v>301</v>
      </c>
      <c r="AK65" s="82">
        <v>100</v>
      </c>
      <c r="AL65" s="82">
        <v>7989</v>
      </c>
      <c r="AM65" s="82">
        <v>7191</v>
      </c>
      <c r="AN65" s="82">
        <v>0</v>
      </c>
      <c r="AO65" s="82">
        <v>0</v>
      </c>
      <c r="AP65" s="82">
        <v>0</v>
      </c>
      <c r="AQ65" s="82">
        <v>0</v>
      </c>
      <c r="AR65" s="82">
        <v>798</v>
      </c>
      <c r="AS65" s="82">
        <v>0</v>
      </c>
      <c r="AT65" s="82" t="s">
        <v>301</v>
      </c>
      <c r="AU65" s="82">
        <v>162</v>
      </c>
      <c r="AV65" s="82" t="s">
        <v>301</v>
      </c>
      <c r="AW65" s="82">
        <v>491</v>
      </c>
      <c r="AX65" s="82">
        <v>371</v>
      </c>
      <c r="AY65" s="82">
        <v>0</v>
      </c>
      <c r="AZ65" s="82">
        <v>0</v>
      </c>
      <c r="BA65" s="82">
        <v>0</v>
      </c>
      <c r="BB65" s="82">
        <v>0</v>
      </c>
      <c r="BC65" s="82">
        <v>120</v>
      </c>
      <c r="BD65" s="82">
        <v>0</v>
      </c>
      <c r="BE65" s="82">
        <v>50</v>
      </c>
      <c r="BF65" s="82">
        <v>1</v>
      </c>
      <c r="BG65" s="82">
        <v>37</v>
      </c>
      <c r="BH65" s="82">
        <v>12484</v>
      </c>
      <c r="BI65" s="82">
        <v>72</v>
      </c>
      <c r="BJ65" s="82">
        <v>80</v>
      </c>
      <c r="BK65" s="82">
        <v>160</v>
      </c>
      <c r="BL65" s="82">
        <v>0</v>
      </c>
      <c r="BM65" s="82">
        <v>0</v>
      </c>
      <c r="BN65" s="82">
        <v>0</v>
      </c>
      <c r="BO65" s="82">
        <v>0</v>
      </c>
      <c r="BP65" s="82">
        <v>0</v>
      </c>
      <c r="BQ65" s="82">
        <v>0</v>
      </c>
      <c r="BR65" s="82">
        <v>47</v>
      </c>
      <c r="BS65" s="82">
        <v>1783</v>
      </c>
      <c r="BT65" s="82" t="s">
        <v>301</v>
      </c>
      <c r="BU65" s="82" t="s">
        <v>301</v>
      </c>
    </row>
    <row r="66" spans="1:73" s="24" customFormat="1" ht="12.75" customHeight="1" x14ac:dyDescent="0.2">
      <c r="A66" s="51" t="s">
        <v>336</v>
      </c>
      <c r="B66" s="52" t="s">
        <v>241</v>
      </c>
      <c r="C66" s="53"/>
      <c r="D66" s="38" t="s">
        <v>301</v>
      </c>
      <c r="E66" s="38" t="s">
        <v>301</v>
      </c>
      <c r="F66" s="38">
        <v>3</v>
      </c>
      <c r="G66" s="38">
        <v>1</v>
      </c>
      <c r="H66" s="38">
        <v>2</v>
      </c>
      <c r="I66" s="38">
        <v>0</v>
      </c>
      <c r="J66" s="39">
        <v>2.6</v>
      </c>
      <c r="K66" s="40">
        <v>1.6</v>
      </c>
      <c r="L66" s="40">
        <v>1</v>
      </c>
      <c r="M66" s="40">
        <v>0</v>
      </c>
      <c r="N66" s="41">
        <v>4</v>
      </c>
      <c r="O66" s="41">
        <v>413</v>
      </c>
      <c r="P66" s="41">
        <v>371</v>
      </c>
      <c r="Q66" s="41">
        <v>57</v>
      </c>
      <c r="R66" s="41">
        <v>36</v>
      </c>
      <c r="S66" s="41">
        <v>9</v>
      </c>
      <c r="T66" s="40">
        <v>234</v>
      </c>
      <c r="U66" s="40">
        <v>46</v>
      </c>
      <c r="V66" s="41">
        <v>20768</v>
      </c>
      <c r="W66" s="41">
        <v>1001</v>
      </c>
      <c r="X66" s="41">
        <v>0</v>
      </c>
      <c r="Y66" s="41">
        <v>1198</v>
      </c>
      <c r="Z66" s="41">
        <v>0</v>
      </c>
      <c r="AA66" s="41" t="s">
        <v>301</v>
      </c>
      <c r="AB66" s="41">
        <v>0</v>
      </c>
      <c r="AC66" s="41" t="s">
        <v>301</v>
      </c>
      <c r="AD66" s="41" t="s">
        <v>301</v>
      </c>
      <c r="AE66" s="41" t="s">
        <v>301</v>
      </c>
      <c r="AF66" s="41" t="s">
        <v>301</v>
      </c>
      <c r="AG66" s="41" t="s">
        <v>301</v>
      </c>
      <c r="AH66" s="41" t="s">
        <v>301</v>
      </c>
      <c r="AI66" s="41">
        <v>0</v>
      </c>
      <c r="AJ66" s="41">
        <v>0</v>
      </c>
      <c r="AK66" s="41" t="s">
        <v>301</v>
      </c>
      <c r="AL66" s="41">
        <v>22665</v>
      </c>
      <c r="AM66" s="41">
        <v>21144</v>
      </c>
      <c r="AN66" s="41">
        <v>0</v>
      </c>
      <c r="AO66" s="41">
        <v>2</v>
      </c>
      <c r="AP66" s="41">
        <v>0</v>
      </c>
      <c r="AQ66" s="41">
        <v>0</v>
      </c>
      <c r="AR66" s="41">
        <v>1469</v>
      </c>
      <c r="AS66" s="41">
        <v>50</v>
      </c>
      <c r="AT66" s="41" t="s">
        <v>301</v>
      </c>
      <c r="AU66" s="41" t="s">
        <v>301</v>
      </c>
      <c r="AV66" s="41" t="s">
        <v>301</v>
      </c>
      <c r="AW66" s="41">
        <v>1391</v>
      </c>
      <c r="AX66" s="41">
        <v>1278</v>
      </c>
      <c r="AY66" s="41">
        <v>0</v>
      </c>
      <c r="AZ66" s="41">
        <v>0</v>
      </c>
      <c r="BA66" s="41">
        <v>0</v>
      </c>
      <c r="BB66" s="41">
        <v>0</v>
      </c>
      <c r="BC66" s="41">
        <v>113</v>
      </c>
      <c r="BD66" s="41">
        <v>0</v>
      </c>
      <c r="BE66" s="41">
        <v>74</v>
      </c>
      <c r="BF66" s="41">
        <v>0</v>
      </c>
      <c r="BG66" s="41">
        <v>27</v>
      </c>
      <c r="BH66" s="41">
        <v>18498</v>
      </c>
      <c r="BI66" s="41">
        <v>1134</v>
      </c>
      <c r="BJ66" s="41">
        <v>1547</v>
      </c>
      <c r="BK66" s="41">
        <v>247</v>
      </c>
      <c r="BL66" s="41">
        <v>0</v>
      </c>
      <c r="BM66" s="41">
        <v>0</v>
      </c>
      <c r="BN66" s="41">
        <v>0</v>
      </c>
      <c r="BO66" s="41">
        <v>0</v>
      </c>
      <c r="BP66" s="41">
        <v>0</v>
      </c>
      <c r="BQ66" s="41">
        <v>76</v>
      </c>
      <c r="BR66" s="41">
        <v>52</v>
      </c>
      <c r="BS66" s="41" t="s">
        <v>301</v>
      </c>
      <c r="BT66" s="41" t="s">
        <v>301</v>
      </c>
      <c r="BU66" s="41" t="s">
        <v>301</v>
      </c>
    </row>
    <row r="67" spans="1:73" s="24" customFormat="1" ht="12.75" customHeight="1" x14ac:dyDescent="0.2">
      <c r="A67" s="51" t="s">
        <v>337</v>
      </c>
      <c r="B67" s="52" t="s">
        <v>202</v>
      </c>
      <c r="C67" s="53"/>
      <c r="D67" s="38">
        <v>1087</v>
      </c>
      <c r="E67" s="38">
        <v>10213</v>
      </c>
      <c r="F67" s="38">
        <v>3</v>
      </c>
      <c r="G67" s="38">
        <v>1</v>
      </c>
      <c r="H67" s="38">
        <v>2</v>
      </c>
      <c r="I67" s="38">
        <v>0</v>
      </c>
      <c r="J67" s="39">
        <v>2.1</v>
      </c>
      <c r="K67" s="40">
        <v>2.1</v>
      </c>
      <c r="L67" s="40">
        <v>0</v>
      </c>
      <c r="M67" s="40">
        <v>0</v>
      </c>
      <c r="N67" s="41">
        <v>1</v>
      </c>
      <c r="O67" s="41">
        <v>550</v>
      </c>
      <c r="P67" s="41">
        <v>460</v>
      </c>
      <c r="Q67" s="41">
        <v>50</v>
      </c>
      <c r="R67" s="41">
        <v>2</v>
      </c>
      <c r="S67" s="41">
        <v>1</v>
      </c>
      <c r="T67" s="40">
        <v>245</v>
      </c>
      <c r="U67" s="40">
        <v>32</v>
      </c>
      <c r="V67" s="41">
        <v>18248</v>
      </c>
      <c r="W67" s="41">
        <v>410</v>
      </c>
      <c r="X67" s="41">
        <v>220</v>
      </c>
      <c r="Y67" s="41" t="s">
        <v>301</v>
      </c>
      <c r="Z67" s="41">
        <v>0</v>
      </c>
      <c r="AA67" s="41" t="s">
        <v>301</v>
      </c>
      <c r="AB67" s="41">
        <v>0</v>
      </c>
      <c r="AC67" s="41" t="s">
        <v>301</v>
      </c>
      <c r="AD67" s="41" t="s">
        <v>301</v>
      </c>
      <c r="AE67" s="41" t="s">
        <v>301</v>
      </c>
      <c r="AF67" s="41" t="s">
        <v>301</v>
      </c>
      <c r="AG67" s="41" t="s">
        <v>301</v>
      </c>
      <c r="AH67" s="41" t="s">
        <v>301</v>
      </c>
      <c r="AI67" s="41" t="s">
        <v>301</v>
      </c>
      <c r="AJ67" s="41" t="s">
        <v>301</v>
      </c>
      <c r="AK67" s="41" t="s">
        <v>301</v>
      </c>
      <c r="AL67" s="41">
        <v>18284</v>
      </c>
      <c r="AM67" s="41">
        <v>18248</v>
      </c>
      <c r="AN67" s="41">
        <v>0</v>
      </c>
      <c r="AO67" s="41">
        <v>18</v>
      </c>
      <c r="AP67" s="41">
        <v>0</v>
      </c>
      <c r="AQ67" s="41">
        <v>0</v>
      </c>
      <c r="AR67" s="41">
        <v>18</v>
      </c>
      <c r="AS67" s="41">
        <v>0</v>
      </c>
      <c r="AT67" s="41" t="s">
        <v>301</v>
      </c>
      <c r="AU67" s="41">
        <v>106</v>
      </c>
      <c r="AV67" s="41" t="s">
        <v>301</v>
      </c>
      <c r="AW67" s="41">
        <v>881</v>
      </c>
      <c r="AX67" s="41">
        <v>870</v>
      </c>
      <c r="AY67" s="41">
        <v>0</v>
      </c>
      <c r="AZ67" s="41">
        <v>8</v>
      </c>
      <c r="BA67" s="41">
        <v>0</v>
      </c>
      <c r="BB67" s="41">
        <v>0</v>
      </c>
      <c r="BC67" s="41">
        <v>3</v>
      </c>
      <c r="BD67" s="41">
        <v>0</v>
      </c>
      <c r="BE67" s="41" t="s">
        <v>301</v>
      </c>
      <c r="BF67" s="41">
        <v>4</v>
      </c>
      <c r="BG67" s="41">
        <v>14</v>
      </c>
      <c r="BH67" s="41">
        <v>9593</v>
      </c>
      <c r="BI67" s="41">
        <v>972</v>
      </c>
      <c r="BJ67" s="41">
        <v>2024</v>
      </c>
      <c r="BK67" s="41">
        <v>30</v>
      </c>
      <c r="BL67" s="41">
        <v>12</v>
      </c>
      <c r="BM67" s="41">
        <v>0</v>
      </c>
      <c r="BN67" s="41">
        <v>0</v>
      </c>
      <c r="BO67" s="41">
        <v>12</v>
      </c>
      <c r="BP67" s="41">
        <v>0</v>
      </c>
      <c r="BQ67" s="41">
        <v>10</v>
      </c>
      <c r="BR67" s="41">
        <v>400</v>
      </c>
      <c r="BS67" s="41" t="s">
        <v>301</v>
      </c>
      <c r="BT67" s="41" t="s">
        <v>301</v>
      </c>
      <c r="BU67" s="41" t="s">
        <v>301</v>
      </c>
    </row>
    <row r="68" spans="1:73" s="24" customFormat="1" ht="12.75" customHeight="1" x14ac:dyDescent="0.2">
      <c r="A68" s="51" t="s">
        <v>338</v>
      </c>
      <c r="B68" s="52" t="s">
        <v>203</v>
      </c>
      <c r="C68" s="53"/>
      <c r="D68" s="79">
        <v>400</v>
      </c>
      <c r="E68" s="79" t="s">
        <v>301</v>
      </c>
      <c r="F68" s="79">
        <v>3</v>
      </c>
      <c r="G68" s="79">
        <v>0</v>
      </c>
      <c r="H68" s="79">
        <v>2</v>
      </c>
      <c r="I68" s="79">
        <v>1</v>
      </c>
      <c r="J68" s="80">
        <v>1.1000000000000001</v>
      </c>
      <c r="K68" s="81">
        <v>1</v>
      </c>
      <c r="L68" s="81">
        <v>0.125</v>
      </c>
      <c r="M68" s="81">
        <v>0</v>
      </c>
      <c r="N68" s="82">
        <v>1</v>
      </c>
      <c r="O68" s="82">
        <v>600</v>
      </c>
      <c r="P68" s="82">
        <v>540</v>
      </c>
      <c r="Q68" s="82">
        <v>74</v>
      </c>
      <c r="R68" s="82">
        <v>2</v>
      </c>
      <c r="S68" s="82">
        <v>1</v>
      </c>
      <c r="T68" s="81">
        <v>176</v>
      </c>
      <c r="U68" s="81">
        <v>45</v>
      </c>
      <c r="V68" s="82">
        <v>10400</v>
      </c>
      <c r="W68" s="82">
        <v>270</v>
      </c>
      <c r="X68" s="82">
        <v>0</v>
      </c>
      <c r="Y68" s="82" t="s">
        <v>301</v>
      </c>
      <c r="Z68" s="82">
        <v>23000</v>
      </c>
      <c r="AA68" s="82" t="s">
        <v>301</v>
      </c>
      <c r="AB68" s="82">
        <v>23000</v>
      </c>
      <c r="AC68" s="82" t="s">
        <v>301</v>
      </c>
      <c r="AD68" s="82" t="s">
        <v>301</v>
      </c>
      <c r="AE68" s="82" t="s">
        <v>301</v>
      </c>
      <c r="AF68" s="82">
        <v>23000</v>
      </c>
      <c r="AG68" s="82">
        <v>500</v>
      </c>
      <c r="AH68" s="82" t="s">
        <v>301</v>
      </c>
      <c r="AI68" s="82" t="s">
        <v>301</v>
      </c>
      <c r="AJ68" s="82" t="s">
        <v>301</v>
      </c>
      <c r="AK68" s="82">
        <v>7500</v>
      </c>
      <c r="AL68" s="82">
        <v>10300</v>
      </c>
      <c r="AM68" s="82">
        <v>10060</v>
      </c>
      <c r="AN68" s="82">
        <v>0</v>
      </c>
      <c r="AO68" s="82">
        <v>0</v>
      </c>
      <c r="AP68" s="82">
        <v>0</v>
      </c>
      <c r="AQ68" s="82">
        <v>0</v>
      </c>
      <c r="AR68" s="82">
        <v>240</v>
      </c>
      <c r="AS68" s="82">
        <v>0</v>
      </c>
      <c r="AT68" s="82" t="s">
        <v>301</v>
      </c>
      <c r="AU68" s="82">
        <v>180</v>
      </c>
      <c r="AV68" s="82">
        <v>2</v>
      </c>
      <c r="AW68" s="82">
        <v>320</v>
      </c>
      <c r="AX68" s="82">
        <v>295</v>
      </c>
      <c r="AY68" s="82">
        <v>0</v>
      </c>
      <c r="AZ68" s="82">
        <v>0</v>
      </c>
      <c r="BA68" s="82">
        <v>0</v>
      </c>
      <c r="BB68" s="82">
        <v>0</v>
      </c>
      <c r="BC68" s="82">
        <v>25</v>
      </c>
      <c r="BD68" s="82">
        <v>0</v>
      </c>
      <c r="BE68" s="82">
        <v>0</v>
      </c>
      <c r="BF68" s="82">
        <v>0</v>
      </c>
      <c r="BG68" s="82">
        <v>20</v>
      </c>
      <c r="BH68" s="82">
        <v>0</v>
      </c>
      <c r="BI68" s="82">
        <v>0</v>
      </c>
      <c r="BJ68" s="82">
        <v>0</v>
      </c>
      <c r="BK68" s="82">
        <v>0</v>
      </c>
      <c r="BL68" s="82">
        <v>0</v>
      </c>
      <c r="BM68" s="82">
        <v>0</v>
      </c>
      <c r="BN68" s="82">
        <v>0</v>
      </c>
      <c r="BO68" s="82">
        <v>0</v>
      </c>
      <c r="BP68" s="82">
        <v>0</v>
      </c>
      <c r="BQ68" s="82">
        <v>35225</v>
      </c>
      <c r="BR68" s="82">
        <v>20</v>
      </c>
      <c r="BS68" s="82" t="s">
        <v>301</v>
      </c>
      <c r="BT68" s="82" t="s">
        <v>301</v>
      </c>
      <c r="BU68" s="82" t="s">
        <v>301</v>
      </c>
    </row>
    <row r="69" spans="1:73" s="24" customFormat="1" ht="12.75" customHeight="1" x14ac:dyDescent="0.2">
      <c r="A69" s="51" t="s">
        <v>361</v>
      </c>
      <c r="B69" s="52" t="s">
        <v>204</v>
      </c>
      <c r="C69" s="53"/>
      <c r="D69" s="79">
        <v>80</v>
      </c>
      <c r="E69" s="79" t="s">
        <v>301</v>
      </c>
      <c r="F69" s="79">
        <v>1</v>
      </c>
      <c r="G69" s="79">
        <v>0</v>
      </c>
      <c r="H69" s="79">
        <v>0</v>
      </c>
      <c r="I69" s="79">
        <v>1</v>
      </c>
      <c r="J69" s="80">
        <v>0.2</v>
      </c>
      <c r="K69" s="81">
        <v>0.2</v>
      </c>
      <c r="L69" s="81">
        <v>0</v>
      </c>
      <c r="M69" s="81">
        <v>0</v>
      </c>
      <c r="N69" s="82">
        <v>1</v>
      </c>
      <c r="O69" s="82" t="s">
        <v>301</v>
      </c>
      <c r="P69" s="82" t="s">
        <v>301</v>
      </c>
      <c r="Q69" s="82">
        <v>11</v>
      </c>
      <c r="R69" s="82">
        <v>1</v>
      </c>
      <c r="S69" s="82">
        <v>0</v>
      </c>
      <c r="T69" s="81">
        <v>230</v>
      </c>
      <c r="U69" s="81">
        <v>30</v>
      </c>
      <c r="V69" s="82" t="s">
        <v>301</v>
      </c>
      <c r="W69" s="82" t="s">
        <v>301</v>
      </c>
      <c r="X69" s="82">
        <v>1110</v>
      </c>
      <c r="Y69" s="82">
        <v>90</v>
      </c>
      <c r="Z69" s="82">
        <v>0</v>
      </c>
      <c r="AA69" s="82" t="s">
        <v>301</v>
      </c>
      <c r="AB69" s="82">
        <v>0</v>
      </c>
      <c r="AC69" s="82" t="s">
        <v>301</v>
      </c>
      <c r="AD69" s="82" t="s">
        <v>301</v>
      </c>
      <c r="AE69" s="82" t="s">
        <v>301</v>
      </c>
      <c r="AF69" s="82" t="s">
        <v>301</v>
      </c>
      <c r="AG69" s="82" t="s">
        <v>301</v>
      </c>
      <c r="AH69" s="82" t="s">
        <v>301</v>
      </c>
      <c r="AI69" s="82" t="s">
        <v>301</v>
      </c>
      <c r="AJ69" s="82" t="s">
        <v>301</v>
      </c>
      <c r="AK69" s="82" t="s">
        <v>301</v>
      </c>
      <c r="AL69" s="82">
        <v>2262</v>
      </c>
      <c r="AM69" s="82">
        <v>2238</v>
      </c>
      <c r="AN69" s="82">
        <v>0</v>
      </c>
      <c r="AO69" s="82">
        <v>12</v>
      </c>
      <c r="AP69" s="82">
        <v>0</v>
      </c>
      <c r="AQ69" s="82">
        <v>0</v>
      </c>
      <c r="AR69" s="82">
        <v>12</v>
      </c>
      <c r="AS69" s="82">
        <v>0</v>
      </c>
      <c r="AT69" s="82" t="s">
        <v>301</v>
      </c>
      <c r="AU69" s="82" t="s">
        <v>301</v>
      </c>
      <c r="AV69" s="82" t="s">
        <v>301</v>
      </c>
      <c r="AW69" s="82">
        <v>38</v>
      </c>
      <c r="AX69" s="82">
        <v>36</v>
      </c>
      <c r="AY69" s="82">
        <v>0</v>
      </c>
      <c r="AZ69" s="82">
        <v>1</v>
      </c>
      <c r="BA69" s="82">
        <v>0</v>
      </c>
      <c r="BB69" s="82">
        <v>0</v>
      </c>
      <c r="BC69" s="82">
        <v>1</v>
      </c>
      <c r="BD69" s="82">
        <v>0</v>
      </c>
      <c r="BE69" s="82">
        <v>50</v>
      </c>
      <c r="BF69" s="82">
        <v>0</v>
      </c>
      <c r="BG69" s="82">
        <v>0</v>
      </c>
      <c r="BH69" s="82">
        <v>50</v>
      </c>
      <c r="BI69" s="82">
        <v>0</v>
      </c>
      <c r="BJ69" s="82">
        <v>23</v>
      </c>
      <c r="BK69" s="82">
        <v>372</v>
      </c>
      <c r="BL69" s="82">
        <v>0</v>
      </c>
      <c r="BM69" s="82">
        <v>0</v>
      </c>
      <c r="BN69" s="82">
        <v>0</v>
      </c>
      <c r="BO69" s="82">
        <v>0</v>
      </c>
      <c r="BP69" s="82">
        <v>0</v>
      </c>
      <c r="BQ69" s="82">
        <v>0</v>
      </c>
      <c r="BR69" s="82">
        <v>38</v>
      </c>
      <c r="BS69" s="82" t="s">
        <v>301</v>
      </c>
      <c r="BT69" s="82" t="s">
        <v>301</v>
      </c>
      <c r="BU69" s="82" t="s">
        <v>301</v>
      </c>
    </row>
    <row r="70" spans="1:73" s="24" customFormat="1" ht="12.75" customHeight="1" x14ac:dyDescent="0.2">
      <c r="A70" s="51" t="s">
        <v>339</v>
      </c>
      <c r="B70" s="52" t="s">
        <v>232</v>
      </c>
      <c r="C70" s="53"/>
      <c r="D70" s="79">
        <v>805</v>
      </c>
      <c r="E70" s="79" t="s">
        <v>301</v>
      </c>
      <c r="F70" s="79">
        <v>3</v>
      </c>
      <c r="G70" s="79">
        <v>2</v>
      </c>
      <c r="H70" s="79">
        <v>1</v>
      </c>
      <c r="I70" s="79">
        <v>0</v>
      </c>
      <c r="J70" s="80">
        <v>2.6</v>
      </c>
      <c r="K70" s="81">
        <v>1.6</v>
      </c>
      <c r="L70" s="81">
        <v>1</v>
      </c>
      <c r="M70" s="81">
        <v>0</v>
      </c>
      <c r="N70" s="82">
        <v>1</v>
      </c>
      <c r="O70" s="82">
        <v>300</v>
      </c>
      <c r="P70" s="82">
        <v>270</v>
      </c>
      <c r="Q70" s="82">
        <v>40</v>
      </c>
      <c r="R70" s="82">
        <v>7</v>
      </c>
      <c r="S70" s="82">
        <v>7</v>
      </c>
      <c r="T70" s="81">
        <v>182</v>
      </c>
      <c r="U70" s="81">
        <v>43</v>
      </c>
      <c r="V70" s="82">
        <v>12766</v>
      </c>
      <c r="W70" s="82">
        <v>260</v>
      </c>
      <c r="X70" s="82">
        <v>294</v>
      </c>
      <c r="Y70" s="82">
        <v>633</v>
      </c>
      <c r="Z70" s="82">
        <v>0</v>
      </c>
      <c r="AA70" s="82" t="s">
        <v>301</v>
      </c>
      <c r="AB70" s="82">
        <v>0</v>
      </c>
      <c r="AC70" s="82" t="s">
        <v>301</v>
      </c>
      <c r="AD70" s="82" t="s">
        <v>301</v>
      </c>
      <c r="AE70" s="82" t="s">
        <v>301</v>
      </c>
      <c r="AF70" s="82" t="s">
        <v>301</v>
      </c>
      <c r="AG70" s="82" t="s">
        <v>301</v>
      </c>
      <c r="AH70" s="82">
        <v>44152</v>
      </c>
      <c r="AI70" s="82">
        <v>0</v>
      </c>
      <c r="AJ70" s="82">
        <v>0</v>
      </c>
      <c r="AK70" s="82">
        <v>0</v>
      </c>
      <c r="AL70" s="82">
        <v>15543</v>
      </c>
      <c r="AM70" s="82">
        <v>14491</v>
      </c>
      <c r="AN70" s="82">
        <v>0</v>
      </c>
      <c r="AO70" s="82">
        <v>294</v>
      </c>
      <c r="AP70" s="82">
        <v>86</v>
      </c>
      <c r="AQ70" s="82">
        <v>0</v>
      </c>
      <c r="AR70" s="82">
        <v>672</v>
      </c>
      <c r="AS70" s="82">
        <v>0</v>
      </c>
      <c r="AT70" s="82">
        <v>3</v>
      </c>
      <c r="AU70" s="82">
        <v>70</v>
      </c>
      <c r="AV70" s="82">
        <v>23</v>
      </c>
      <c r="AW70" s="82">
        <v>550</v>
      </c>
      <c r="AX70" s="82">
        <v>260</v>
      </c>
      <c r="AY70" s="82">
        <v>0</v>
      </c>
      <c r="AZ70" s="82">
        <v>0</v>
      </c>
      <c r="BA70" s="82">
        <v>0</v>
      </c>
      <c r="BB70" s="82">
        <v>0</v>
      </c>
      <c r="BC70" s="82">
        <v>290</v>
      </c>
      <c r="BD70" s="82">
        <v>0</v>
      </c>
      <c r="BE70" s="82">
        <v>30</v>
      </c>
      <c r="BF70" s="82">
        <v>5</v>
      </c>
      <c r="BG70" s="82">
        <v>2</v>
      </c>
      <c r="BH70" s="82">
        <v>4367</v>
      </c>
      <c r="BI70" s="82">
        <v>769</v>
      </c>
      <c r="BJ70" s="82">
        <v>354</v>
      </c>
      <c r="BK70" s="82">
        <v>51</v>
      </c>
      <c r="BL70" s="82">
        <v>0</v>
      </c>
      <c r="BM70" s="82">
        <v>0</v>
      </c>
      <c r="BN70" s="82">
        <v>0</v>
      </c>
      <c r="BO70" s="82">
        <v>0</v>
      </c>
      <c r="BP70" s="82">
        <v>0</v>
      </c>
      <c r="BQ70" s="82">
        <v>35</v>
      </c>
      <c r="BR70" s="82">
        <v>50</v>
      </c>
      <c r="BS70" s="82">
        <v>70</v>
      </c>
      <c r="BT70" s="82">
        <v>40</v>
      </c>
      <c r="BU70" s="82">
        <v>16</v>
      </c>
    </row>
    <row r="71" spans="1:73" s="24" customFormat="1" ht="12.75" customHeight="1" x14ac:dyDescent="0.2">
      <c r="A71" s="51" t="s">
        <v>340</v>
      </c>
      <c r="B71" s="52" t="s">
        <v>206</v>
      </c>
      <c r="C71" s="53"/>
      <c r="D71" s="79">
        <v>904</v>
      </c>
      <c r="E71" s="79" t="s">
        <v>301</v>
      </c>
      <c r="F71" s="79">
        <v>6</v>
      </c>
      <c r="G71" s="79">
        <v>0</v>
      </c>
      <c r="H71" s="79">
        <v>5</v>
      </c>
      <c r="I71" s="79">
        <v>1</v>
      </c>
      <c r="J71" s="80">
        <v>3.2</v>
      </c>
      <c r="K71" s="81">
        <v>3</v>
      </c>
      <c r="L71" s="81">
        <v>0.2</v>
      </c>
      <c r="M71" s="81">
        <v>0</v>
      </c>
      <c r="N71" s="82">
        <v>1</v>
      </c>
      <c r="O71" s="82">
        <v>383</v>
      </c>
      <c r="P71" s="82">
        <v>329</v>
      </c>
      <c r="Q71" s="82">
        <v>56</v>
      </c>
      <c r="R71" s="82">
        <v>4</v>
      </c>
      <c r="S71" s="82">
        <v>0</v>
      </c>
      <c r="T71" s="81">
        <v>250</v>
      </c>
      <c r="U71" s="81">
        <v>46</v>
      </c>
      <c r="V71" s="82">
        <v>18400</v>
      </c>
      <c r="W71" s="82">
        <v>160</v>
      </c>
      <c r="X71" s="82">
        <v>0</v>
      </c>
      <c r="Y71" s="82">
        <v>1883</v>
      </c>
      <c r="Z71" s="82">
        <v>0</v>
      </c>
      <c r="AA71" s="82" t="s">
        <v>301</v>
      </c>
      <c r="AB71" s="82">
        <v>0</v>
      </c>
      <c r="AC71" s="82" t="s">
        <v>301</v>
      </c>
      <c r="AD71" s="82" t="s">
        <v>301</v>
      </c>
      <c r="AE71" s="82" t="s">
        <v>301</v>
      </c>
      <c r="AF71" s="82" t="s">
        <v>301</v>
      </c>
      <c r="AG71" s="82" t="s">
        <v>301</v>
      </c>
      <c r="AH71" s="82">
        <v>0</v>
      </c>
      <c r="AI71" s="82">
        <v>0</v>
      </c>
      <c r="AJ71" s="82">
        <v>0</v>
      </c>
      <c r="AK71" s="82">
        <v>1500</v>
      </c>
      <c r="AL71" s="82">
        <v>20283</v>
      </c>
      <c r="AM71" s="82">
        <v>19463</v>
      </c>
      <c r="AN71" s="82">
        <v>0</v>
      </c>
      <c r="AO71" s="82">
        <v>51</v>
      </c>
      <c r="AP71" s="82">
        <v>0</v>
      </c>
      <c r="AQ71" s="82">
        <v>0</v>
      </c>
      <c r="AR71" s="82">
        <v>769</v>
      </c>
      <c r="AS71" s="82">
        <v>0</v>
      </c>
      <c r="AT71" s="82">
        <v>0</v>
      </c>
      <c r="AU71" s="82">
        <v>0</v>
      </c>
      <c r="AV71" s="82">
        <v>42</v>
      </c>
      <c r="AW71" s="82">
        <v>1710</v>
      </c>
      <c r="AX71" s="82">
        <v>1380</v>
      </c>
      <c r="AY71" s="82">
        <v>0</v>
      </c>
      <c r="AZ71" s="82">
        <v>0</v>
      </c>
      <c r="BA71" s="82">
        <v>0</v>
      </c>
      <c r="BB71" s="82">
        <v>0</v>
      </c>
      <c r="BC71" s="82">
        <v>328</v>
      </c>
      <c r="BD71" s="82">
        <v>2</v>
      </c>
      <c r="BE71" s="82">
        <v>2400</v>
      </c>
      <c r="BF71" s="82">
        <v>3</v>
      </c>
      <c r="BG71" s="82">
        <v>6</v>
      </c>
      <c r="BH71" s="82">
        <v>6345</v>
      </c>
      <c r="BI71" s="82">
        <v>417</v>
      </c>
      <c r="BJ71" s="82">
        <v>1542</v>
      </c>
      <c r="BK71" s="82">
        <v>5</v>
      </c>
      <c r="BL71" s="82">
        <v>0</v>
      </c>
      <c r="BM71" s="82">
        <v>0</v>
      </c>
      <c r="BN71" s="82">
        <v>0</v>
      </c>
      <c r="BO71" s="82">
        <v>0</v>
      </c>
      <c r="BP71" s="82">
        <v>0</v>
      </c>
      <c r="BQ71" s="82">
        <v>0</v>
      </c>
      <c r="BR71" s="82">
        <v>1323</v>
      </c>
      <c r="BS71" s="82">
        <v>2500</v>
      </c>
      <c r="BT71" s="82" t="s">
        <v>301</v>
      </c>
      <c r="BU71" s="82" t="s">
        <v>301</v>
      </c>
    </row>
    <row r="72" spans="1:73" s="24" customFormat="1" ht="12.75" customHeight="1" x14ac:dyDescent="0.2">
      <c r="A72" s="51" t="s">
        <v>341</v>
      </c>
      <c r="B72" s="52" t="s">
        <v>242</v>
      </c>
      <c r="C72" s="53"/>
      <c r="D72" s="79">
        <v>532</v>
      </c>
      <c r="E72" s="79">
        <v>4297</v>
      </c>
      <c r="F72" s="79">
        <v>3</v>
      </c>
      <c r="G72" s="79">
        <v>0</v>
      </c>
      <c r="H72" s="79">
        <v>3</v>
      </c>
      <c r="I72" s="79">
        <v>0</v>
      </c>
      <c r="J72" s="80">
        <v>1.5</v>
      </c>
      <c r="K72" s="81">
        <v>1.5</v>
      </c>
      <c r="L72" s="81">
        <v>0</v>
      </c>
      <c r="M72" s="81">
        <v>0</v>
      </c>
      <c r="N72" s="82">
        <v>1</v>
      </c>
      <c r="O72" s="82">
        <v>215</v>
      </c>
      <c r="P72" s="82">
        <v>139</v>
      </c>
      <c r="Q72" s="82">
        <v>20</v>
      </c>
      <c r="R72" s="82">
        <v>2</v>
      </c>
      <c r="S72" s="82">
        <v>1</v>
      </c>
      <c r="T72" s="81">
        <v>234</v>
      </c>
      <c r="U72" s="81">
        <v>33</v>
      </c>
      <c r="V72" s="82">
        <v>8375</v>
      </c>
      <c r="W72" s="82">
        <v>1077</v>
      </c>
      <c r="X72" s="82">
        <v>0</v>
      </c>
      <c r="Y72" s="82">
        <v>4244</v>
      </c>
      <c r="Z72" s="82">
        <v>0</v>
      </c>
      <c r="AA72" s="82" t="s">
        <v>301</v>
      </c>
      <c r="AB72" s="82">
        <v>0</v>
      </c>
      <c r="AC72" s="82" t="s">
        <v>301</v>
      </c>
      <c r="AD72" s="82" t="s">
        <v>301</v>
      </c>
      <c r="AE72" s="82" t="s">
        <v>301</v>
      </c>
      <c r="AF72" s="82" t="s">
        <v>301</v>
      </c>
      <c r="AG72" s="82" t="s">
        <v>301</v>
      </c>
      <c r="AH72" s="82">
        <v>80000</v>
      </c>
      <c r="AI72" s="82">
        <v>0</v>
      </c>
      <c r="AJ72" s="82">
        <v>0</v>
      </c>
      <c r="AK72" s="82">
        <v>1173</v>
      </c>
      <c r="AL72" s="82">
        <v>12619</v>
      </c>
      <c r="AM72" s="82">
        <v>11949</v>
      </c>
      <c r="AN72" s="82">
        <v>0</v>
      </c>
      <c r="AO72" s="82">
        <v>0</v>
      </c>
      <c r="AP72" s="82">
        <v>0</v>
      </c>
      <c r="AQ72" s="82">
        <v>0</v>
      </c>
      <c r="AR72" s="82">
        <v>670</v>
      </c>
      <c r="AS72" s="82">
        <v>0</v>
      </c>
      <c r="AT72" s="82">
        <v>7</v>
      </c>
      <c r="AU72" s="82" t="s">
        <v>301</v>
      </c>
      <c r="AV72" s="82">
        <v>1200</v>
      </c>
      <c r="AW72" s="82">
        <v>461</v>
      </c>
      <c r="AX72" s="82">
        <v>457</v>
      </c>
      <c r="AY72" s="82">
        <v>0</v>
      </c>
      <c r="AZ72" s="82">
        <v>0</v>
      </c>
      <c r="BA72" s="82">
        <v>0</v>
      </c>
      <c r="BB72" s="82">
        <v>0</v>
      </c>
      <c r="BC72" s="82">
        <v>4</v>
      </c>
      <c r="BD72" s="82">
        <v>0</v>
      </c>
      <c r="BE72" s="82" t="s">
        <v>301</v>
      </c>
      <c r="BF72" s="82">
        <v>0</v>
      </c>
      <c r="BG72" s="82">
        <v>12</v>
      </c>
      <c r="BH72" s="82">
        <v>3468</v>
      </c>
      <c r="BI72" s="82">
        <v>425</v>
      </c>
      <c r="BJ72" s="82">
        <v>1092</v>
      </c>
      <c r="BK72" s="82">
        <v>9</v>
      </c>
      <c r="BL72" s="82">
        <v>0</v>
      </c>
      <c r="BM72" s="82">
        <v>0</v>
      </c>
      <c r="BN72" s="82">
        <v>0</v>
      </c>
      <c r="BO72" s="82">
        <v>0</v>
      </c>
      <c r="BP72" s="82">
        <v>0</v>
      </c>
      <c r="BQ72" s="82" t="s">
        <v>301</v>
      </c>
      <c r="BR72" s="82">
        <v>108</v>
      </c>
      <c r="BS72" s="82" t="s">
        <v>301</v>
      </c>
      <c r="BT72" s="82" t="s">
        <v>301</v>
      </c>
      <c r="BU72" s="82" t="s">
        <v>301</v>
      </c>
    </row>
    <row r="73" spans="1:73" s="24" customFormat="1" ht="12.75" customHeight="1" x14ac:dyDescent="0.2">
      <c r="A73" s="51" t="s">
        <v>373</v>
      </c>
      <c r="B73" s="52" t="s">
        <v>233</v>
      </c>
      <c r="C73" s="53"/>
      <c r="D73" s="79">
        <v>948</v>
      </c>
      <c r="E73" s="79">
        <v>25856</v>
      </c>
      <c r="F73" s="79">
        <v>3</v>
      </c>
      <c r="G73" s="79">
        <v>3</v>
      </c>
      <c r="H73" s="79">
        <v>0</v>
      </c>
      <c r="I73" s="79">
        <v>0</v>
      </c>
      <c r="J73" s="80">
        <v>3</v>
      </c>
      <c r="K73" s="81">
        <v>2</v>
      </c>
      <c r="L73" s="81">
        <v>0</v>
      </c>
      <c r="M73" s="81">
        <v>1</v>
      </c>
      <c r="N73" s="82">
        <v>1</v>
      </c>
      <c r="O73" s="82">
        <v>180</v>
      </c>
      <c r="P73" s="82">
        <v>180</v>
      </c>
      <c r="Q73" s="82">
        <v>10</v>
      </c>
      <c r="R73" s="82">
        <v>4</v>
      </c>
      <c r="S73" s="82">
        <v>0</v>
      </c>
      <c r="T73" s="81">
        <v>355</v>
      </c>
      <c r="U73" s="81">
        <v>49</v>
      </c>
      <c r="V73" s="82">
        <v>11284</v>
      </c>
      <c r="W73" s="82">
        <v>0</v>
      </c>
      <c r="X73" s="82">
        <v>11284</v>
      </c>
      <c r="Y73" s="82">
        <v>0</v>
      </c>
      <c r="Z73" s="82">
        <v>47346</v>
      </c>
      <c r="AA73" s="82" t="s">
        <v>301</v>
      </c>
      <c r="AB73" s="82">
        <v>47346</v>
      </c>
      <c r="AC73" s="82" t="s">
        <v>301</v>
      </c>
      <c r="AD73" s="82" t="s">
        <v>301</v>
      </c>
      <c r="AE73" s="82" t="s">
        <v>301</v>
      </c>
      <c r="AF73" s="82">
        <v>47346</v>
      </c>
      <c r="AG73" s="82" t="s">
        <v>301</v>
      </c>
      <c r="AH73" s="82" t="s">
        <v>301</v>
      </c>
      <c r="AI73" s="82" t="s">
        <v>301</v>
      </c>
      <c r="AJ73" s="82" t="s">
        <v>301</v>
      </c>
      <c r="AK73" s="82">
        <v>3241</v>
      </c>
      <c r="AL73" s="82">
        <v>11896</v>
      </c>
      <c r="AM73" s="82">
        <v>11284</v>
      </c>
      <c r="AN73" s="82">
        <v>0</v>
      </c>
      <c r="AO73" s="82">
        <v>390</v>
      </c>
      <c r="AP73" s="82">
        <v>0</v>
      </c>
      <c r="AQ73" s="82">
        <v>0</v>
      </c>
      <c r="AR73" s="82">
        <v>221</v>
      </c>
      <c r="AS73" s="82">
        <v>1</v>
      </c>
      <c r="AT73" s="82">
        <v>267</v>
      </c>
      <c r="AU73" s="82" t="s">
        <v>301</v>
      </c>
      <c r="AV73" s="82" t="s">
        <v>301</v>
      </c>
      <c r="AW73" s="82">
        <v>860</v>
      </c>
      <c r="AX73" s="82">
        <v>782</v>
      </c>
      <c r="AY73" s="82">
        <v>0</v>
      </c>
      <c r="AZ73" s="82" t="s">
        <v>301</v>
      </c>
      <c r="BA73" s="82" t="s">
        <v>301</v>
      </c>
      <c r="BB73" s="82">
        <v>0</v>
      </c>
      <c r="BC73" s="82">
        <v>78</v>
      </c>
      <c r="BD73" s="82">
        <v>0</v>
      </c>
      <c r="BE73" s="82" t="s">
        <v>301</v>
      </c>
      <c r="BF73" s="82">
        <v>1</v>
      </c>
      <c r="BG73" s="82">
        <v>2</v>
      </c>
      <c r="BH73" s="82">
        <v>10656</v>
      </c>
      <c r="BI73" s="82">
        <v>824</v>
      </c>
      <c r="BJ73" s="82">
        <v>1498</v>
      </c>
      <c r="BK73" s="82">
        <v>0</v>
      </c>
      <c r="BL73" s="82">
        <v>0</v>
      </c>
      <c r="BM73" s="82">
        <v>0</v>
      </c>
      <c r="BN73" s="82">
        <v>0</v>
      </c>
      <c r="BO73" s="82">
        <v>0</v>
      </c>
      <c r="BP73" s="82">
        <v>0</v>
      </c>
      <c r="BQ73" s="82">
        <v>29</v>
      </c>
      <c r="BR73" s="82" t="s">
        <v>301</v>
      </c>
      <c r="BS73" s="82" t="s">
        <v>301</v>
      </c>
      <c r="BT73" s="82" t="s">
        <v>301</v>
      </c>
      <c r="BU73" s="82" t="s">
        <v>301</v>
      </c>
    </row>
    <row r="74" spans="1:73" s="24" customFormat="1" ht="12.75" customHeight="1" x14ac:dyDescent="0.2">
      <c r="A74" s="51" t="s">
        <v>342</v>
      </c>
      <c r="B74" s="52" t="s">
        <v>208</v>
      </c>
      <c r="C74" s="53"/>
      <c r="D74" s="79">
        <v>565</v>
      </c>
      <c r="E74" s="79">
        <v>850</v>
      </c>
      <c r="F74" s="79">
        <v>4</v>
      </c>
      <c r="G74" s="79">
        <v>0</v>
      </c>
      <c r="H74" s="79">
        <v>3</v>
      </c>
      <c r="I74" s="79">
        <v>1</v>
      </c>
      <c r="J74" s="80">
        <v>2.7</v>
      </c>
      <c r="K74" s="81">
        <v>1.7</v>
      </c>
      <c r="L74" s="81">
        <v>0</v>
      </c>
      <c r="M74" s="81">
        <v>1</v>
      </c>
      <c r="N74" s="82">
        <v>2</v>
      </c>
      <c r="O74" s="82">
        <v>350</v>
      </c>
      <c r="P74" s="82">
        <v>350</v>
      </c>
      <c r="Q74" s="82">
        <v>35</v>
      </c>
      <c r="R74" s="82">
        <v>15</v>
      </c>
      <c r="S74" s="82">
        <v>1</v>
      </c>
      <c r="T74" s="81">
        <v>240</v>
      </c>
      <c r="U74" s="81">
        <v>36</v>
      </c>
      <c r="V74" s="82">
        <v>11277</v>
      </c>
      <c r="W74" s="82">
        <v>290</v>
      </c>
      <c r="X74" s="82">
        <v>0</v>
      </c>
      <c r="Y74" s="82">
        <v>800</v>
      </c>
      <c r="Z74" s="82">
        <v>0</v>
      </c>
      <c r="AA74" s="82" t="s">
        <v>301</v>
      </c>
      <c r="AB74" s="82">
        <v>0</v>
      </c>
      <c r="AC74" s="82" t="s">
        <v>301</v>
      </c>
      <c r="AD74" s="82" t="s">
        <v>301</v>
      </c>
      <c r="AE74" s="82" t="s">
        <v>301</v>
      </c>
      <c r="AF74" s="82" t="s">
        <v>301</v>
      </c>
      <c r="AG74" s="82" t="s">
        <v>301</v>
      </c>
      <c r="AH74" s="82" t="s">
        <v>301</v>
      </c>
      <c r="AI74" s="82" t="s">
        <v>301</v>
      </c>
      <c r="AJ74" s="82" t="s">
        <v>301</v>
      </c>
      <c r="AK74" s="82" t="s">
        <v>301</v>
      </c>
      <c r="AL74" s="82">
        <v>12367</v>
      </c>
      <c r="AM74" s="82">
        <v>12117</v>
      </c>
      <c r="AN74" s="82">
        <v>0</v>
      </c>
      <c r="AO74" s="82">
        <v>10</v>
      </c>
      <c r="AP74" s="82">
        <v>0</v>
      </c>
      <c r="AQ74" s="82">
        <v>0</v>
      </c>
      <c r="AR74" s="82">
        <v>240</v>
      </c>
      <c r="AS74" s="82">
        <v>0</v>
      </c>
      <c r="AT74" s="82">
        <v>7</v>
      </c>
      <c r="AU74" s="82">
        <v>1</v>
      </c>
      <c r="AV74" s="82">
        <v>8</v>
      </c>
      <c r="AW74" s="82">
        <v>360</v>
      </c>
      <c r="AX74" s="82">
        <v>340</v>
      </c>
      <c r="AY74" s="82">
        <v>0</v>
      </c>
      <c r="AZ74" s="82">
        <v>0</v>
      </c>
      <c r="BA74" s="82">
        <v>0</v>
      </c>
      <c r="BB74" s="82">
        <v>0</v>
      </c>
      <c r="BC74" s="82">
        <v>20</v>
      </c>
      <c r="BD74" s="82">
        <v>0</v>
      </c>
      <c r="BE74" s="82">
        <v>20</v>
      </c>
      <c r="BF74" s="82">
        <v>4</v>
      </c>
      <c r="BG74" s="82">
        <v>25</v>
      </c>
      <c r="BH74" s="82">
        <v>3814</v>
      </c>
      <c r="BI74" s="82">
        <v>350</v>
      </c>
      <c r="BJ74" s="82">
        <v>715</v>
      </c>
      <c r="BK74" s="82">
        <v>30</v>
      </c>
      <c r="BL74" s="82">
        <v>10</v>
      </c>
      <c r="BM74" s="82">
        <v>10</v>
      </c>
      <c r="BN74" s="82">
        <v>0</v>
      </c>
      <c r="BO74" s="82">
        <v>0</v>
      </c>
      <c r="BP74" s="82">
        <v>0</v>
      </c>
      <c r="BQ74" s="82">
        <v>15</v>
      </c>
      <c r="BR74" s="82">
        <v>200</v>
      </c>
      <c r="BS74" s="82">
        <v>3050</v>
      </c>
      <c r="BT74" s="82">
        <v>120</v>
      </c>
      <c r="BU74" s="82">
        <v>80</v>
      </c>
    </row>
    <row r="75" spans="1:73" s="24" customFormat="1" ht="12.75" customHeight="1" x14ac:dyDescent="0.2">
      <c r="A75" s="51" t="s">
        <v>343</v>
      </c>
      <c r="B75" s="52" t="s">
        <v>209</v>
      </c>
      <c r="C75" s="53"/>
      <c r="D75" s="79">
        <v>565</v>
      </c>
      <c r="E75" s="79" t="s">
        <v>301</v>
      </c>
      <c r="F75" s="79">
        <v>3</v>
      </c>
      <c r="G75" s="79">
        <v>0</v>
      </c>
      <c r="H75" s="79">
        <v>0</v>
      </c>
      <c r="I75" s="79">
        <v>3</v>
      </c>
      <c r="J75" s="80">
        <v>1.2</v>
      </c>
      <c r="K75" s="81">
        <v>1.1499999999999999</v>
      </c>
      <c r="L75" s="81">
        <v>0</v>
      </c>
      <c r="M75" s="81">
        <v>0</v>
      </c>
      <c r="N75" s="82">
        <v>1</v>
      </c>
      <c r="O75" s="82">
        <v>155</v>
      </c>
      <c r="P75" s="82" t="s">
        <v>301</v>
      </c>
      <c r="Q75" s="82">
        <v>30</v>
      </c>
      <c r="R75" s="82">
        <v>16</v>
      </c>
      <c r="S75" s="82">
        <v>0</v>
      </c>
      <c r="T75" s="81">
        <v>192</v>
      </c>
      <c r="U75" s="81">
        <v>30</v>
      </c>
      <c r="V75" s="82">
        <v>5674</v>
      </c>
      <c r="W75" s="82">
        <v>220</v>
      </c>
      <c r="X75" s="82">
        <v>0</v>
      </c>
      <c r="Y75" s="82">
        <v>24</v>
      </c>
      <c r="Z75" s="82">
        <v>0</v>
      </c>
      <c r="AA75" s="82">
        <v>0</v>
      </c>
      <c r="AB75" s="82">
        <v>0</v>
      </c>
      <c r="AC75" s="82" t="s">
        <v>301</v>
      </c>
      <c r="AD75" s="82" t="s">
        <v>301</v>
      </c>
      <c r="AE75" s="82" t="s">
        <v>301</v>
      </c>
      <c r="AF75" s="82" t="s">
        <v>301</v>
      </c>
      <c r="AG75" s="82" t="s">
        <v>301</v>
      </c>
      <c r="AH75" s="82">
        <v>20000</v>
      </c>
      <c r="AI75" s="82">
        <v>0</v>
      </c>
      <c r="AJ75" s="82">
        <v>0</v>
      </c>
      <c r="AK75" s="82">
        <v>0</v>
      </c>
      <c r="AL75" s="82">
        <v>5405</v>
      </c>
      <c r="AM75" s="82">
        <v>4938</v>
      </c>
      <c r="AN75" s="82">
        <v>0</v>
      </c>
      <c r="AO75" s="82">
        <v>0</v>
      </c>
      <c r="AP75" s="82">
        <v>0</v>
      </c>
      <c r="AQ75" s="82">
        <v>0</v>
      </c>
      <c r="AR75" s="82">
        <v>467</v>
      </c>
      <c r="AS75" s="82">
        <v>0</v>
      </c>
      <c r="AT75" s="82">
        <v>0</v>
      </c>
      <c r="AU75" s="82">
        <v>0</v>
      </c>
      <c r="AV75" s="82">
        <v>1</v>
      </c>
      <c r="AW75" s="82">
        <v>623</v>
      </c>
      <c r="AX75" s="82">
        <v>591</v>
      </c>
      <c r="AY75" s="82">
        <v>0</v>
      </c>
      <c r="AZ75" s="82">
        <v>0</v>
      </c>
      <c r="BA75" s="82">
        <v>0</v>
      </c>
      <c r="BB75" s="82">
        <v>0</v>
      </c>
      <c r="BC75" s="82">
        <v>32</v>
      </c>
      <c r="BD75" s="82">
        <v>0</v>
      </c>
      <c r="BE75" s="82">
        <v>152</v>
      </c>
      <c r="BF75" s="82">
        <v>0</v>
      </c>
      <c r="BG75" s="82">
        <v>5</v>
      </c>
      <c r="BH75" s="82">
        <v>2332</v>
      </c>
      <c r="BI75" s="82" t="s">
        <v>301</v>
      </c>
      <c r="BJ75" s="82">
        <v>463</v>
      </c>
      <c r="BK75" s="82">
        <v>35</v>
      </c>
      <c r="BL75" s="82">
        <v>0</v>
      </c>
      <c r="BM75" s="82">
        <v>0</v>
      </c>
      <c r="BN75" s="82">
        <v>0</v>
      </c>
      <c r="BO75" s="82">
        <v>0</v>
      </c>
      <c r="BP75" s="82">
        <v>0</v>
      </c>
      <c r="BQ75" s="82" t="s">
        <v>301</v>
      </c>
      <c r="BR75" s="82">
        <v>132</v>
      </c>
      <c r="BS75" s="82">
        <v>0</v>
      </c>
      <c r="BT75" s="82" t="s">
        <v>301</v>
      </c>
      <c r="BU75" s="82" t="s">
        <v>301</v>
      </c>
    </row>
    <row r="76" spans="1:73" s="24" customFormat="1" ht="12.75" customHeight="1" x14ac:dyDescent="0.2">
      <c r="A76" s="51" t="s">
        <v>362</v>
      </c>
      <c r="B76" s="52" t="s">
        <v>210</v>
      </c>
      <c r="C76" s="53"/>
      <c r="D76" s="38">
        <v>1391</v>
      </c>
      <c r="E76" s="38" t="s">
        <v>301</v>
      </c>
      <c r="F76" s="38">
        <v>12</v>
      </c>
      <c r="G76" s="38">
        <v>4</v>
      </c>
      <c r="H76" s="38">
        <v>3</v>
      </c>
      <c r="I76" s="38">
        <v>5</v>
      </c>
      <c r="J76" s="39">
        <v>6.4</v>
      </c>
      <c r="K76" s="40">
        <v>5.8</v>
      </c>
      <c r="L76" s="40">
        <v>0.6</v>
      </c>
      <c r="M76" s="40">
        <v>0</v>
      </c>
      <c r="N76" s="41">
        <v>1</v>
      </c>
      <c r="O76" s="41">
        <v>1021</v>
      </c>
      <c r="P76" s="41">
        <v>905</v>
      </c>
      <c r="Q76" s="41">
        <v>167</v>
      </c>
      <c r="R76" s="41">
        <v>4</v>
      </c>
      <c r="S76" s="41">
        <v>2</v>
      </c>
      <c r="T76" s="40">
        <v>316</v>
      </c>
      <c r="U76" s="40">
        <v>77</v>
      </c>
      <c r="V76" s="41">
        <v>18311</v>
      </c>
      <c r="W76" s="41">
        <v>459</v>
      </c>
      <c r="X76" s="41">
        <v>0</v>
      </c>
      <c r="Y76" s="41">
        <v>1246</v>
      </c>
      <c r="Z76" s="41">
        <v>0</v>
      </c>
      <c r="AA76" s="41" t="s">
        <v>301</v>
      </c>
      <c r="AB76" s="41">
        <v>0</v>
      </c>
      <c r="AC76" s="41" t="s">
        <v>301</v>
      </c>
      <c r="AD76" s="41" t="s">
        <v>301</v>
      </c>
      <c r="AE76" s="41" t="s">
        <v>301</v>
      </c>
      <c r="AF76" s="41" t="s">
        <v>301</v>
      </c>
      <c r="AG76" s="41" t="s">
        <v>301</v>
      </c>
      <c r="AH76" s="41">
        <v>705200</v>
      </c>
      <c r="AI76" s="41">
        <v>0</v>
      </c>
      <c r="AJ76" s="41">
        <v>0</v>
      </c>
      <c r="AK76" s="41">
        <v>7640</v>
      </c>
      <c r="AL76" s="41">
        <v>20071</v>
      </c>
      <c r="AM76" s="41">
        <v>18827</v>
      </c>
      <c r="AN76" s="41">
        <v>0</v>
      </c>
      <c r="AO76" s="41">
        <v>3</v>
      </c>
      <c r="AP76" s="41">
        <v>0</v>
      </c>
      <c r="AQ76" s="41">
        <v>0</v>
      </c>
      <c r="AR76" s="41">
        <v>693</v>
      </c>
      <c r="AS76" s="41">
        <v>548</v>
      </c>
      <c r="AT76" s="41">
        <v>19</v>
      </c>
      <c r="AU76" s="41">
        <v>0</v>
      </c>
      <c r="AV76" s="41">
        <v>12</v>
      </c>
      <c r="AW76" s="41">
        <v>2415</v>
      </c>
      <c r="AX76" s="41">
        <v>2346</v>
      </c>
      <c r="AY76" s="41">
        <v>0</v>
      </c>
      <c r="AZ76" s="41">
        <v>0</v>
      </c>
      <c r="BA76" s="41">
        <v>0</v>
      </c>
      <c r="BB76" s="41">
        <v>0</v>
      </c>
      <c r="BC76" s="41">
        <v>17</v>
      </c>
      <c r="BD76" s="41">
        <v>52</v>
      </c>
      <c r="BE76" s="41">
        <v>115</v>
      </c>
      <c r="BF76" s="41">
        <v>0</v>
      </c>
      <c r="BG76" s="41">
        <v>25</v>
      </c>
      <c r="BH76" s="41">
        <v>8159</v>
      </c>
      <c r="BI76" s="41">
        <v>2052</v>
      </c>
      <c r="BJ76" s="41">
        <v>804</v>
      </c>
      <c r="BK76" s="41">
        <v>0</v>
      </c>
      <c r="BL76" s="41">
        <v>0</v>
      </c>
      <c r="BM76" s="41">
        <v>0</v>
      </c>
      <c r="BN76" s="41">
        <v>0</v>
      </c>
      <c r="BO76" s="41">
        <v>0</v>
      </c>
      <c r="BP76" s="41">
        <v>0</v>
      </c>
      <c r="BQ76" s="41">
        <v>0</v>
      </c>
      <c r="BR76" s="41">
        <v>1290</v>
      </c>
      <c r="BS76" s="41" t="s">
        <v>301</v>
      </c>
      <c r="BT76" s="41" t="s">
        <v>301</v>
      </c>
      <c r="BU76" s="41" t="s">
        <v>301</v>
      </c>
    </row>
    <row r="77" spans="1:73" s="24" customFormat="1" ht="12.75" customHeight="1" x14ac:dyDescent="0.2">
      <c r="A77" s="51" t="s">
        <v>344</v>
      </c>
      <c r="B77" s="52" t="s">
        <v>211</v>
      </c>
      <c r="C77" s="53"/>
      <c r="D77" s="38">
        <v>523</v>
      </c>
      <c r="E77" s="38">
        <v>509</v>
      </c>
      <c r="F77" s="38">
        <v>1</v>
      </c>
      <c r="G77" s="38">
        <v>0</v>
      </c>
      <c r="H77" s="38">
        <v>1</v>
      </c>
      <c r="I77" s="38">
        <v>0</v>
      </c>
      <c r="J77" s="39">
        <v>1</v>
      </c>
      <c r="K77" s="40">
        <v>0</v>
      </c>
      <c r="L77" s="40">
        <v>1</v>
      </c>
      <c r="M77" s="40">
        <v>0</v>
      </c>
      <c r="N77" s="41">
        <v>1</v>
      </c>
      <c r="O77" s="41">
        <v>100</v>
      </c>
      <c r="P77" s="41">
        <v>100</v>
      </c>
      <c r="Q77" s="41">
        <v>18</v>
      </c>
      <c r="R77" s="41">
        <v>3</v>
      </c>
      <c r="S77" s="41">
        <v>0</v>
      </c>
      <c r="T77" s="40">
        <v>230</v>
      </c>
      <c r="U77" s="40">
        <v>26</v>
      </c>
      <c r="V77" s="41">
        <v>8935</v>
      </c>
      <c r="W77" s="41" t="s">
        <v>301</v>
      </c>
      <c r="X77" s="41">
        <v>0</v>
      </c>
      <c r="Y77" s="41">
        <v>0</v>
      </c>
      <c r="Z77" s="41">
        <v>0</v>
      </c>
      <c r="AA77" s="41" t="s">
        <v>301</v>
      </c>
      <c r="AB77" s="41">
        <v>0</v>
      </c>
      <c r="AC77" s="41" t="s">
        <v>301</v>
      </c>
      <c r="AD77" s="41" t="s">
        <v>301</v>
      </c>
      <c r="AE77" s="41" t="s">
        <v>301</v>
      </c>
      <c r="AF77" s="41" t="s">
        <v>301</v>
      </c>
      <c r="AG77" s="41" t="s">
        <v>301</v>
      </c>
      <c r="AH77" s="41" t="s">
        <v>301</v>
      </c>
      <c r="AI77" s="41" t="s">
        <v>301</v>
      </c>
      <c r="AJ77" s="41" t="s">
        <v>301</v>
      </c>
      <c r="AK77" s="41" t="s">
        <v>301</v>
      </c>
      <c r="AL77" s="41">
        <v>9135</v>
      </c>
      <c r="AM77" s="41">
        <v>8935</v>
      </c>
      <c r="AN77" s="41">
        <v>0</v>
      </c>
      <c r="AO77" s="41">
        <v>0</v>
      </c>
      <c r="AP77" s="41">
        <v>0</v>
      </c>
      <c r="AQ77" s="41">
        <v>0</v>
      </c>
      <c r="AR77" s="41">
        <v>200</v>
      </c>
      <c r="AS77" s="41">
        <v>0</v>
      </c>
      <c r="AT77" s="41">
        <v>0</v>
      </c>
      <c r="AU77" s="41">
        <v>0</v>
      </c>
      <c r="AV77" s="41">
        <v>0</v>
      </c>
      <c r="AW77" s="41">
        <v>742</v>
      </c>
      <c r="AX77" s="41">
        <v>742</v>
      </c>
      <c r="AY77" s="41">
        <v>0</v>
      </c>
      <c r="AZ77" s="41">
        <v>0</v>
      </c>
      <c r="BA77" s="41">
        <v>0</v>
      </c>
      <c r="BB77" s="41">
        <v>0</v>
      </c>
      <c r="BC77" s="41">
        <v>0</v>
      </c>
      <c r="BD77" s="41">
        <v>0</v>
      </c>
      <c r="BE77" s="41" t="s">
        <v>301</v>
      </c>
      <c r="BF77" s="41">
        <v>0</v>
      </c>
      <c r="BG77" s="41">
        <v>15</v>
      </c>
      <c r="BH77" s="41">
        <v>5427</v>
      </c>
      <c r="BI77" s="41">
        <v>195</v>
      </c>
      <c r="BJ77" s="41">
        <v>239</v>
      </c>
      <c r="BK77" s="41">
        <v>5</v>
      </c>
      <c r="BL77" s="41">
        <v>0</v>
      </c>
      <c r="BM77" s="41">
        <v>0</v>
      </c>
      <c r="BN77" s="41">
        <v>0</v>
      </c>
      <c r="BO77" s="41">
        <v>0</v>
      </c>
      <c r="BP77" s="41">
        <v>0</v>
      </c>
      <c r="BQ77" s="41" t="s">
        <v>301</v>
      </c>
      <c r="BR77" s="41">
        <v>26</v>
      </c>
      <c r="BS77" s="41" t="s">
        <v>301</v>
      </c>
      <c r="BT77" s="41" t="s">
        <v>301</v>
      </c>
      <c r="BU77" s="41" t="s">
        <v>301</v>
      </c>
    </row>
    <row r="78" spans="1:73" s="24" customFormat="1" ht="12.75" customHeight="1" x14ac:dyDescent="0.2">
      <c r="A78" s="51" t="s">
        <v>345</v>
      </c>
      <c r="B78" s="52" t="s">
        <v>249</v>
      </c>
      <c r="C78" s="53"/>
      <c r="D78" s="79" t="s">
        <v>301</v>
      </c>
      <c r="E78" s="79" t="s">
        <v>301</v>
      </c>
      <c r="F78" s="79">
        <v>2</v>
      </c>
      <c r="G78" s="79">
        <v>1</v>
      </c>
      <c r="H78" s="79">
        <v>1</v>
      </c>
      <c r="I78" s="79">
        <v>0</v>
      </c>
      <c r="J78" s="80">
        <v>1.5</v>
      </c>
      <c r="K78" s="81">
        <v>1.5</v>
      </c>
      <c r="L78" s="81">
        <v>0</v>
      </c>
      <c r="M78" s="81">
        <v>0</v>
      </c>
      <c r="N78" s="82">
        <v>1</v>
      </c>
      <c r="O78" s="82">
        <v>366</v>
      </c>
      <c r="P78" s="82">
        <v>340</v>
      </c>
      <c r="Q78" s="82">
        <v>36</v>
      </c>
      <c r="R78" s="82">
        <v>4</v>
      </c>
      <c r="S78" s="82">
        <v>0</v>
      </c>
      <c r="T78" s="81">
        <v>197</v>
      </c>
      <c r="U78" s="81">
        <v>25</v>
      </c>
      <c r="V78" s="82">
        <v>15850</v>
      </c>
      <c r="W78" s="82">
        <v>650</v>
      </c>
      <c r="X78" s="82">
        <v>0</v>
      </c>
      <c r="Y78" s="82">
        <v>2000</v>
      </c>
      <c r="Z78" s="82">
        <v>0</v>
      </c>
      <c r="AA78" s="82" t="s">
        <v>301</v>
      </c>
      <c r="AB78" s="82">
        <v>0</v>
      </c>
      <c r="AC78" s="82" t="s">
        <v>301</v>
      </c>
      <c r="AD78" s="82" t="s">
        <v>301</v>
      </c>
      <c r="AE78" s="82" t="s">
        <v>301</v>
      </c>
      <c r="AF78" s="82" t="s">
        <v>301</v>
      </c>
      <c r="AG78" s="82" t="s">
        <v>301</v>
      </c>
      <c r="AH78" s="82" t="s">
        <v>301</v>
      </c>
      <c r="AI78" s="82" t="s">
        <v>301</v>
      </c>
      <c r="AJ78" s="82" t="s">
        <v>301</v>
      </c>
      <c r="AK78" s="82" t="s">
        <v>301</v>
      </c>
      <c r="AL78" s="82">
        <v>18500</v>
      </c>
      <c r="AM78" s="82">
        <v>17700</v>
      </c>
      <c r="AN78" s="82">
        <v>0</v>
      </c>
      <c r="AO78" s="82">
        <v>200</v>
      </c>
      <c r="AP78" s="82">
        <v>0</v>
      </c>
      <c r="AQ78" s="82">
        <v>0</v>
      </c>
      <c r="AR78" s="82">
        <v>600</v>
      </c>
      <c r="AS78" s="82">
        <v>0</v>
      </c>
      <c r="AT78" s="82" t="s">
        <v>301</v>
      </c>
      <c r="AU78" s="82" t="s">
        <v>301</v>
      </c>
      <c r="AV78" s="82">
        <v>2</v>
      </c>
      <c r="AW78" s="82">
        <v>500</v>
      </c>
      <c r="AX78" s="82">
        <v>500</v>
      </c>
      <c r="AY78" s="82">
        <v>0</v>
      </c>
      <c r="AZ78" s="82">
        <v>0</v>
      </c>
      <c r="BA78" s="82">
        <v>0</v>
      </c>
      <c r="BB78" s="82">
        <v>0</v>
      </c>
      <c r="BC78" s="82">
        <v>0</v>
      </c>
      <c r="BD78" s="82">
        <v>0</v>
      </c>
      <c r="BE78" s="82">
        <v>30</v>
      </c>
      <c r="BF78" s="82">
        <v>0</v>
      </c>
      <c r="BG78" s="82">
        <v>10</v>
      </c>
      <c r="BH78" s="82" t="s">
        <v>301</v>
      </c>
      <c r="BI78" s="82">
        <v>0</v>
      </c>
      <c r="BJ78" s="82">
        <v>4</v>
      </c>
      <c r="BK78" s="82">
        <v>0</v>
      </c>
      <c r="BL78" s="82">
        <v>0</v>
      </c>
      <c r="BM78" s="82">
        <v>0</v>
      </c>
      <c r="BN78" s="82">
        <v>0</v>
      </c>
      <c r="BO78" s="82">
        <v>0</v>
      </c>
      <c r="BP78" s="82">
        <v>0</v>
      </c>
      <c r="BQ78" s="82">
        <v>0</v>
      </c>
      <c r="BR78" s="82" t="s">
        <v>301</v>
      </c>
      <c r="BS78" s="82" t="s">
        <v>301</v>
      </c>
      <c r="BT78" s="82" t="s">
        <v>301</v>
      </c>
      <c r="BU78" s="82" t="s">
        <v>301</v>
      </c>
    </row>
    <row r="79" spans="1:73" s="24" customFormat="1" x14ac:dyDescent="0.2">
      <c r="A79" s="51" t="s">
        <v>346</v>
      </c>
      <c r="B79" s="501" t="s">
        <v>243</v>
      </c>
      <c r="C79" s="502"/>
      <c r="D79" s="79">
        <v>1221</v>
      </c>
      <c r="E79" s="79">
        <v>44495</v>
      </c>
      <c r="F79" s="79">
        <v>5</v>
      </c>
      <c r="G79" s="79">
        <v>1</v>
      </c>
      <c r="H79" s="79">
        <v>4</v>
      </c>
      <c r="I79" s="79">
        <v>0</v>
      </c>
      <c r="J79" s="80">
        <v>3.7</v>
      </c>
      <c r="K79" s="81">
        <v>2.5</v>
      </c>
      <c r="L79" s="81">
        <v>0.2</v>
      </c>
      <c r="M79" s="81">
        <v>1</v>
      </c>
      <c r="N79" s="82">
        <v>2</v>
      </c>
      <c r="O79" s="82">
        <v>269</v>
      </c>
      <c r="P79" s="82">
        <v>269</v>
      </c>
      <c r="Q79" s="82">
        <v>51</v>
      </c>
      <c r="R79" s="82">
        <v>13</v>
      </c>
      <c r="S79" s="82">
        <v>0</v>
      </c>
      <c r="T79" s="81">
        <v>221</v>
      </c>
      <c r="U79" s="81">
        <v>40</v>
      </c>
      <c r="V79" s="82">
        <v>37420</v>
      </c>
      <c r="W79" s="82">
        <v>8141</v>
      </c>
      <c r="X79" s="82">
        <v>0</v>
      </c>
      <c r="Y79" s="82">
        <v>5075</v>
      </c>
      <c r="Z79" s="82">
        <v>70391</v>
      </c>
      <c r="AA79" s="82" t="s">
        <v>301</v>
      </c>
      <c r="AB79" s="82">
        <v>70391</v>
      </c>
      <c r="AC79" s="82" t="s">
        <v>301</v>
      </c>
      <c r="AD79" s="82" t="s">
        <v>301</v>
      </c>
      <c r="AE79" s="82" t="s">
        <v>301</v>
      </c>
      <c r="AF79" s="82">
        <v>70391</v>
      </c>
      <c r="AG79" s="82" t="s">
        <v>301</v>
      </c>
      <c r="AH79" s="82" t="s">
        <v>301</v>
      </c>
      <c r="AI79" s="82" t="s">
        <v>301</v>
      </c>
      <c r="AJ79" s="82" t="s">
        <v>301</v>
      </c>
      <c r="AK79" s="82">
        <v>0</v>
      </c>
      <c r="AL79" s="82">
        <v>37594</v>
      </c>
      <c r="AM79" s="82">
        <v>35373</v>
      </c>
      <c r="AN79" s="82">
        <v>0</v>
      </c>
      <c r="AO79" s="82">
        <v>0</v>
      </c>
      <c r="AP79" s="82">
        <v>0</v>
      </c>
      <c r="AQ79" s="82">
        <v>0</v>
      </c>
      <c r="AR79" s="82">
        <v>2180</v>
      </c>
      <c r="AS79" s="82">
        <v>41</v>
      </c>
      <c r="AT79" s="82" t="s">
        <v>301</v>
      </c>
      <c r="AU79" s="82" t="s">
        <v>301</v>
      </c>
      <c r="AV79" s="82" t="s">
        <v>301</v>
      </c>
      <c r="AW79" s="82">
        <v>2050</v>
      </c>
      <c r="AX79" s="82">
        <v>1561</v>
      </c>
      <c r="AY79" s="82">
        <v>0</v>
      </c>
      <c r="AZ79" s="82">
        <v>0</v>
      </c>
      <c r="BA79" s="82">
        <v>0</v>
      </c>
      <c r="BB79" s="82">
        <v>0</v>
      </c>
      <c r="BC79" s="82">
        <v>486</v>
      </c>
      <c r="BD79" s="82">
        <v>3</v>
      </c>
      <c r="BE79" s="82">
        <v>0</v>
      </c>
      <c r="BF79" s="82">
        <v>0</v>
      </c>
      <c r="BG79" s="82">
        <v>0</v>
      </c>
      <c r="BH79" s="82">
        <v>28861</v>
      </c>
      <c r="BI79" s="82">
        <v>0</v>
      </c>
      <c r="BJ79" s="82">
        <v>0</v>
      </c>
      <c r="BK79" s="82">
        <v>0</v>
      </c>
      <c r="BL79" s="82">
        <v>0</v>
      </c>
      <c r="BM79" s="82">
        <v>0</v>
      </c>
      <c r="BN79" s="82">
        <v>0</v>
      </c>
      <c r="BO79" s="82">
        <v>0</v>
      </c>
      <c r="BP79" s="82">
        <v>0</v>
      </c>
      <c r="BQ79" s="82">
        <v>0</v>
      </c>
      <c r="BR79" s="82">
        <v>1015</v>
      </c>
      <c r="BS79" s="82" t="s">
        <v>301</v>
      </c>
      <c r="BT79" s="82" t="s">
        <v>301</v>
      </c>
      <c r="BU79" s="82" t="s">
        <v>301</v>
      </c>
    </row>
    <row r="80" spans="1:73" s="24" customFormat="1" ht="12.75" customHeight="1" x14ac:dyDescent="0.2">
      <c r="A80" s="51" t="s">
        <v>347</v>
      </c>
      <c r="B80" s="52" t="s">
        <v>214</v>
      </c>
      <c r="C80" s="53"/>
      <c r="D80" s="79">
        <v>800</v>
      </c>
      <c r="E80" s="79">
        <v>28200</v>
      </c>
      <c r="F80" s="79">
        <v>4</v>
      </c>
      <c r="G80" s="79">
        <v>2</v>
      </c>
      <c r="H80" s="79">
        <v>2</v>
      </c>
      <c r="I80" s="79">
        <v>0</v>
      </c>
      <c r="J80" s="80">
        <v>3</v>
      </c>
      <c r="K80" s="81">
        <v>2</v>
      </c>
      <c r="L80" s="81">
        <v>1</v>
      </c>
      <c r="M80" s="81">
        <v>0</v>
      </c>
      <c r="N80" s="82">
        <v>1</v>
      </c>
      <c r="O80" s="82">
        <v>450</v>
      </c>
      <c r="P80" s="82">
        <v>430</v>
      </c>
      <c r="Q80" s="82">
        <v>79</v>
      </c>
      <c r="R80" s="82">
        <v>10</v>
      </c>
      <c r="S80" s="82">
        <v>0</v>
      </c>
      <c r="T80" s="81">
        <v>225</v>
      </c>
      <c r="U80" s="81">
        <v>44</v>
      </c>
      <c r="V80" s="82">
        <v>15895</v>
      </c>
      <c r="W80" s="82">
        <v>915</v>
      </c>
      <c r="X80" s="82">
        <v>14361</v>
      </c>
      <c r="Y80" s="82">
        <v>1534</v>
      </c>
      <c r="Z80" s="82">
        <v>0</v>
      </c>
      <c r="AA80" s="82" t="s">
        <v>301</v>
      </c>
      <c r="AB80" s="82">
        <v>0</v>
      </c>
      <c r="AC80" s="82" t="s">
        <v>301</v>
      </c>
      <c r="AD80" s="82" t="s">
        <v>301</v>
      </c>
      <c r="AE80" s="82" t="s">
        <v>301</v>
      </c>
      <c r="AF80" s="82" t="s">
        <v>301</v>
      </c>
      <c r="AG80" s="82" t="s">
        <v>301</v>
      </c>
      <c r="AH80" s="82" t="s">
        <v>301</v>
      </c>
      <c r="AI80" s="82" t="s">
        <v>301</v>
      </c>
      <c r="AJ80" s="82" t="s">
        <v>301</v>
      </c>
      <c r="AK80" s="82">
        <v>1600</v>
      </c>
      <c r="AL80" s="82">
        <v>15895</v>
      </c>
      <c r="AM80" s="82">
        <v>15789</v>
      </c>
      <c r="AN80" s="82">
        <v>0</v>
      </c>
      <c r="AO80" s="82">
        <v>0</v>
      </c>
      <c r="AP80" s="82">
        <v>0</v>
      </c>
      <c r="AQ80" s="82">
        <v>0</v>
      </c>
      <c r="AR80" s="82">
        <v>106</v>
      </c>
      <c r="AS80" s="82">
        <v>0</v>
      </c>
      <c r="AT80" s="82">
        <v>196</v>
      </c>
      <c r="AU80" s="82">
        <v>5</v>
      </c>
      <c r="AV80" s="82">
        <v>13</v>
      </c>
      <c r="AW80" s="82">
        <v>909</v>
      </c>
      <c r="AX80" s="82">
        <v>904</v>
      </c>
      <c r="AY80" s="82">
        <v>0</v>
      </c>
      <c r="AZ80" s="82">
        <v>0</v>
      </c>
      <c r="BA80" s="82">
        <v>0</v>
      </c>
      <c r="BB80" s="82">
        <v>0</v>
      </c>
      <c r="BC80" s="82">
        <v>5</v>
      </c>
      <c r="BD80" s="82">
        <v>0</v>
      </c>
      <c r="BE80" s="82">
        <v>100</v>
      </c>
      <c r="BF80" s="82">
        <v>3</v>
      </c>
      <c r="BG80" s="82">
        <v>35</v>
      </c>
      <c r="BH80" s="82">
        <v>13883</v>
      </c>
      <c r="BI80" s="82">
        <v>357</v>
      </c>
      <c r="BJ80" s="82">
        <v>26</v>
      </c>
      <c r="BK80" s="82">
        <v>0</v>
      </c>
      <c r="BL80" s="82">
        <v>0</v>
      </c>
      <c r="BM80" s="82">
        <v>0</v>
      </c>
      <c r="BN80" s="82">
        <v>0</v>
      </c>
      <c r="BO80" s="82">
        <v>0</v>
      </c>
      <c r="BP80" s="82">
        <v>0</v>
      </c>
      <c r="BQ80" s="82">
        <v>0</v>
      </c>
      <c r="BR80" s="82">
        <v>68</v>
      </c>
      <c r="BS80" s="82" t="s">
        <v>301</v>
      </c>
      <c r="BT80" s="82">
        <v>18</v>
      </c>
      <c r="BU80" s="82">
        <v>15000</v>
      </c>
    </row>
    <row r="81" spans="1:73" s="24" customFormat="1" ht="12.75" customHeight="1" x14ac:dyDescent="0.2">
      <c r="A81" s="14"/>
      <c r="B81" s="62" t="s">
        <v>160</v>
      </c>
      <c r="C81" s="59"/>
      <c r="D81" s="63">
        <f t="shared" ref="D81:AI81" si="33">SUM(D58:D80)</f>
        <v>14275</v>
      </c>
      <c r="E81" s="63">
        <f t="shared" si="33"/>
        <v>152580</v>
      </c>
      <c r="F81" s="63">
        <f t="shared" si="33"/>
        <v>90</v>
      </c>
      <c r="G81" s="63">
        <f t="shared" si="33"/>
        <v>19</v>
      </c>
      <c r="H81" s="63">
        <f t="shared" si="33"/>
        <v>50</v>
      </c>
      <c r="I81" s="63">
        <f t="shared" si="33"/>
        <v>21</v>
      </c>
      <c r="J81" s="64">
        <f t="shared" si="33"/>
        <v>56.100000000000016</v>
      </c>
      <c r="K81" s="64">
        <f t="shared" si="33"/>
        <v>43.5</v>
      </c>
      <c r="L81" s="64">
        <f t="shared" si="33"/>
        <v>8.3849999999999998</v>
      </c>
      <c r="M81" s="64">
        <f t="shared" si="33"/>
        <v>4</v>
      </c>
      <c r="N81" s="63">
        <f t="shared" si="33"/>
        <v>28</v>
      </c>
      <c r="O81" s="63">
        <f t="shared" si="33"/>
        <v>7943</v>
      </c>
      <c r="P81" s="63">
        <f t="shared" si="33"/>
        <v>6771</v>
      </c>
      <c r="Q81" s="63">
        <f t="shared" si="33"/>
        <v>1167</v>
      </c>
      <c r="R81" s="63">
        <f t="shared" si="33"/>
        <v>253</v>
      </c>
      <c r="S81" s="63">
        <f t="shared" si="33"/>
        <v>35</v>
      </c>
      <c r="T81" s="64">
        <f t="shared" si="33"/>
        <v>5070</v>
      </c>
      <c r="U81" s="64">
        <f t="shared" si="33"/>
        <v>937</v>
      </c>
      <c r="V81" s="63">
        <f t="shared" si="33"/>
        <v>312094</v>
      </c>
      <c r="W81" s="63">
        <f t="shared" si="33"/>
        <v>18681</v>
      </c>
      <c r="X81" s="63">
        <f t="shared" si="33"/>
        <v>48842</v>
      </c>
      <c r="Y81" s="63">
        <f t="shared" si="33"/>
        <v>34050</v>
      </c>
      <c r="Z81" s="63">
        <f t="shared" si="33"/>
        <v>6006608</v>
      </c>
      <c r="AA81" s="63">
        <f t="shared" si="33"/>
        <v>4484127</v>
      </c>
      <c r="AB81" s="63">
        <f t="shared" si="33"/>
        <v>1522481</v>
      </c>
      <c r="AC81" s="63" t="s">
        <v>357</v>
      </c>
      <c r="AD81" s="63" t="s">
        <v>357</v>
      </c>
      <c r="AE81" s="63" t="s">
        <v>357</v>
      </c>
      <c r="AF81" s="63">
        <f t="shared" si="33"/>
        <v>140737</v>
      </c>
      <c r="AG81" s="63">
        <f t="shared" si="33"/>
        <v>500</v>
      </c>
      <c r="AH81" s="63">
        <f t="shared" si="33"/>
        <v>849352</v>
      </c>
      <c r="AI81" s="63">
        <f t="shared" si="33"/>
        <v>0</v>
      </c>
      <c r="AJ81" s="63">
        <f t="shared" ref="AJ81:BO81" si="34">SUM(AJ58:AJ80)</f>
        <v>0</v>
      </c>
      <c r="AK81" s="63">
        <f t="shared" si="34"/>
        <v>39077</v>
      </c>
      <c r="AL81" s="63">
        <f t="shared" si="34"/>
        <v>349124</v>
      </c>
      <c r="AM81" s="63">
        <f t="shared" si="34"/>
        <v>328775</v>
      </c>
      <c r="AN81" s="63">
        <f t="shared" si="34"/>
        <v>2068</v>
      </c>
      <c r="AO81" s="63">
        <f t="shared" si="34"/>
        <v>980</v>
      </c>
      <c r="AP81" s="63">
        <f t="shared" si="34"/>
        <v>86</v>
      </c>
      <c r="AQ81" s="63">
        <f t="shared" si="34"/>
        <v>0</v>
      </c>
      <c r="AR81" s="63">
        <f t="shared" si="34"/>
        <v>16131</v>
      </c>
      <c r="AS81" s="63">
        <f t="shared" si="34"/>
        <v>1084</v>
      </c>
      <c r="AT81" s="63">
        <f t="shared" si="34"/>
        <v>4933</v>
      </c>
      <c r="AU81" s="63">
        <f t="shared" si="34"/>
        <v>724</v>
      </c>
      <c r="AV81" s="63">
        <f t="shared" si="34"/>
        <v>1366</v>
      </c>
      <c r="AW81" s="63">
        <f t="shared" si="34"/>
        <v>23502</v>
      </c>
      <c r="AX81" s="63">
        <f t="shared" si="34"/>
        <v>19670</v>
      </c>
      <c r="AY81" s="63">
        <f t="shared" si="34"/>
        <v>89</v>
      </c>
      <c r="AZ81" s="63">
        <f t="shared" si="34"/>
        <v>9</v>
      </c>
      <c r="BA81" s="63">
        <f t="shared" si="34"/>
        <v>0</v>
      </c>
      <c r="BB81" s="63">
        <f t="shared" si="34"/>
        <v>0</v>
      </c>
      <c r="BC81" s="63">
        <f t="shared" si="34"/>
        <v>2602</v>
      </c>
      <c r="BD81" s="63">
        <f t="shared" si="34"/>
        <v>1132</v>
      </c>
      <c r="BE81" s="63">
        <f t="shared" si="34"/>
        <v>6303</v>
      </c>
      <c r="BF81" s="63">
        <f t="shared" si="34"/>
        <v>37</v>
      </c>
      <c r="BG81" s="63">
        <f t="shared" si="34"/>
        <v>581</v>
      </c>
      <c r="BH81" s="63">
        <f t="shared" si="34"/>
        <v>215471</v>
      </c>
      <c r="BI81" s="63">
        <f t="shared" si="34"/>
        <v>9142</v>
      </c>
      <c r="BJ81" s="63">
        <f t="shared" si="34"/>
        <v>10687</v>
      </c>
      <c r="BK81" s="63">
        <f t="shared" si="34"/>
        <v>1223</v>
      </c>
      <c r="BL81" s="63">
        <f t="shared" si="34"/>
        <v>22</v>
      </c>
      <c r="BM81" s="63">
        <f t="shared" si="34"/>
        <v>10</v>
      </c>
      <c r="BN81" s="63">
        <f t="shared" si="34"/>
        <v>0</v>
      </c>
      <c r="BO81" s="63">
        <f t="shared" si="34"/>
        <v>12</v>
      </c>
      <c r="BP81" s="63">
        <f t="shared" ref="BP81:BU81" si="35">SUM(BP58:BP80)</f>
        <v>0</v>
      </c>
      <c r="BQ81" s="63">
        <f t="shared" si="35"/>
        <v>35395</v>
      </c>
      <c r="BR81" s="63">
        <f t="shared" si="35"/>
        <v>6097</v>
      </c>
      <c r="BS81" s="63">
        <f t="shared" si="35"/>
        <v>7403</v>
      </c>
      <c r="BT81" s="63">
        <f t="shared" si="35"/>
        <v>3678</v>
      </c>
      <c r="BU81" s="63">
        <f t="shared" si="35"/>
        <v>20096</v>
      </c>
    </row>
    <row r="82" spans="1:73" s="24" customFormat="1" ht="12.75" customHeight="1" x14ac:dyDescent="0.2">
      <c r="A82" s="60"/>
      <c r="B82" s="25" t="s">
        <v>150</v>
      </c>
      <c r="C82" s="65">
        <v>22</v>
      </c>
      <c r="D82" s="65">
        <v>22</v>
      </c>
      <c r="E82" s="65">
        <v>22</v>
      </c>
      <c r="F82" s="65">
        <v>22</v>
      </c>
      <c r="G82" s="65">
        <v>22</v>
      </c>
      <c r="H82" s="65">
        <v>22</v>
      </c>
      <c r="I82" s="65">
        <v>22</v>
      </c>
      <c r="J82" s="65">
        <v>22</v>
      </c>
      <c r="K82" s="65">
        <v>22</v>
      </c>
      <c r="L82" s="65">
        <v>22</v>
      </c>
      <c r="M82" s="65">
        <v>22</v>
      </c>
      <c r="N82" s="65">
        <v>22</v>
      </c>
      <c r="O82" s="65">
        <v>22</v>
      </c>
      <c r="P82" s="65">
        <v>22</v>
      </c>
      <c r="Q82" s="65">
        <v>22</v>
      </c>
      <c r="R82" s="65">
        <v>22</v>
      </c>
      <c r="S82" s="65">
        <v>22</v>
      </c>
      <c r="T82" s="65">
        <v>22</v>
      </c>
      <c r="U82" s="65">
        <v>22</v>
      </c>
      <c r="V82" s="65">
        <v>22</v>
      </c>
      <c r="W82" s="65">
        <v>22</v>
      </c>
      <c r="X82" s="65">
        <v>22</v>
      </c>
      <c r="Y82" s="65">
        <v>22</v>
      </c>
      <c r="Z82" s="65">
        <v>22</v>
      </c>
      <c r="AA82" s="65">
        <v>22</v>
      </c>
      <c r="AB82" s="65">
        <v>22</v>
      </c>
      <c r="AC82" s="65">
        <v>22</v>
      </c>
      <c r="AD82" s="65">
        <v>22</v>
      </c>
      <c r="AE82" s="65">
        <v>22</v>
      </c>
      <c r="AF82" s="65">
        <v>22</v>
      </c>
      <c r="AG82" s="65">
        <v>22</v>
      </c>
      <c r="AH82" s="65">
        <v>22</v>
      </c>
      <c r="AI82" s="65">
        <v>22</v>
      </c>
      <c r="AJ82" s="65">
        <v>22</v>
      </c>
      <c r="AK82" s="65">
        <v>22</v>
      </c>
      <c r="AL82" s="65">
        <v>22</v>
      </c>
      <c r="AM82" s="65">
        <v>22</v>
      </c>
      <c r="AN82" s="65">
        <v>22</v>
      </c>
      <c r="AO82" s="65">
        <v>22</v>
      </c>
      <c r="AP82" s="65">
        <v>22</v>
      </c>
      <c r="AQ82" s="65">
        <v>22</v>
      </c>
      <c r="AR82" s="65">
        <v>22</v>
      </c>
      <c r="AS82" s="65">
        <v>22</v>
      </c>
      <c r="AT82" s="65">
        <v>22</v>
      </c>
      <c r="AU82" s="65">
        <v>22</v>
      </c>
      <c r="AV82" s="65">
        <v>22</v>
      </c>
      <c r="AW82" s="65">
        <v>22</v>
      </c>
      <c r="AX82" s="65">
        <v>22</v>
      </c>
      <c r="AY82" s="65">
        <v>22</v>
      </c>
      <c r="AZ82" s="65">
        <v>22</v>
      </c>
      <c r="BA82" s="65">
        <v>22</v>
      </c>
      <c r="BB82" s="65">
        <v>22</v>
      </c>
      <c r="BC82" s="65">
        <v>22</v>
      </c>
      <c r="BD82" s="65">
        <v>22</v>
      </c>
      <c r="BE82" s="65">
        <v>22</v>
      </c>
      <c r="BF82" s="65">
        <v>22</v>
      </c>
      <c r="BG82" s="65">
        <v>22</v>
      </c>
      <c r="BH82" s="65">
        <v>22</v>
      </c>
      <c r="BI82" s="65">
        <v>22</v>
      </c>
      <c r="BJ82" s="65">
        <v>22</v>
      </c>
      <c r="BK82" s="65">
        <v>22</v>
      </c>
      <c r="BL82" s="65">
        <v>22</v>
      </c>
      <c r="BM82" s="65">
        <v>22</v>
      </c>
      <c r="BN82" s="65">
        <v>22</v>
      </c>
      <c r="BO82" s="65">
        <v>22</v>
      </c>
      <c r="BP82" s="65">
        <v>22</v>
      </c>
      <c r="BQ82" s="65">
        <v>22</v>
      </c>
      <c r="BR82" s="65">
        <v>22</v>
      </c>
      <c r="BS82" s="65">
        <v>22</v>
      </c>
      <c r="BT82" s="65">
        <v>22</v>
      </c>
      <c r="BU82" s="65">
        <v>22</v>
      </c>
    </row>
    <row r="83" spans="1:73" s="24" customFormat="1" ht="12.75" customHeight="1" x14ac:dyDescent="0.2">
      <c r="A83" s="60"/>
      <c r="B83" s="25" t="s">
        <v>151</v>
      </c>
      <c r="C83" s="65">
        <v>22</v>
      </c>
      <c r="D83" s="65">
        <f t="shared" ref="D83:AI83" si="36">COUNT(D58:D80)</f>
        <v>18</v>
      </c>
      <c r="E83" s="65">
        <f t="shared" si="36"/>
        <v>9</v>
      </c>
      <c r="F83" s="65">
        <f t="shared" si="36"/>
        <v>22</v>
      </c>
      <c r="G83" s="65">
        <f t="shared" si="36"/>
        <v>22</v>
      </c>
      <c r="H83" s="65">
        <f t="shared" si="36"/>
        <v>22</v>
      </c>
      <c r="I83" s="65">
        <f t="shared" si="36"/>
        <v>22</v>
      </c>
      <c r="J83" s="65">
        <f t="shared" si="36"/>
        <v>22</v>
      </c>
      <c r="K83" s="65">
        <f t="shared" si="36"/>
        <v>22</v>
      </c>
      <c r="L83" s="65">
        <f t="shared" si="36"/>
        <v>22</v>
      </c>
      <c r="M83" s="65">
        <f t="shared" si="36"/>
        <v>22</v>
      </c>
      <c r="N83" s="65">
        <f t="shared" si="36"/>
        <v>22</v>
      </c>
      <c r="O83" s="65">
        <f t="shared" si="36"/>
        <v>20</v>
      </c>
      <c r="P83" s="65">
        <f t="shared" si="36"/>
        <v>19</v>
      </c>
      <c r="Q83" s="65">
        <f t="shared" si="36"/>
        <v>22</v>
      </c>
      <c r="R83" s="65">
        <f t="shared" si="36"/>
        <v>22</v>
      </c>
      <c r="S83" s="65">
        <f t="shared" si="36"/>
        <v>22</v>
      </c>
      <c r="T83" s="65">
        <f t="shared" si="36"/>
        <v>22</v>
      </c>
      <c r="U83" s="65">
        <f t="shared" si="36"/>
        <v>22</v>
      </c>
      <c r="V83" s="65">
        <f t="shared" si="36"/>
        <v>21</v>
      </c>
      <c r="W83" s="65">
        <f t="shared" si="36"/>
        <v>20</v>
      </c>
      <c r="X83" s="65">
        <f t="shared" si="36"/>
        <v>22</v>
      </c>
      <c r="Y83" s="65">
        <f t="shared" si="36"/>
        <v>19</v>
      </c>
      <c r="Z83" s="65">
        <f t="shared" si="36"/>
        <v>23</v>
      </c>
      <c r="AA83" s="65">
        <f t="shared" si="36"/>
        <v>2</v>
      </c>
      <c r="AB83" s="65">
        <f t="shared" si="36"/>
        <v>23</v>
      </c>
      <c r="AC83" s="65">
        <f t="shared" si="36"/>
        <v>0</v>
      </c>
      <c r="AD83" s="65">
        <f t="shared" si="36"/>
        <v>0</v>
      </c>
      <c r="AE83" s="65">
        <f t="shared" si="36"/>
        <v>0</v>
      </c>
      <c r="AF83" s="65">
        <f t="shared" si="36"/>
        <v>3</v>
      </c>
      <c r="AG83" s="65">
        <f t="shared" si="36"/>
        <v>1</v>
      </c>
      <c r="AH83" s="65">
        <f t="shared" si="36"/>
        <v>6</v>
      </c>
      <c r="AI83" s="65">
        <f t="shared" si="36"/>
        <v>8</v>
      </c>
      <c r="AJ83" s="65">
        <f t="shared" ref="AJ83:BO83" si="37">COUNT(AJ58:AJ80)</f>
        <v>8</v>
      </c>
      <c r="AK83" s="65">
        <f t="shared" si="37"/>
        <v>14</v>
      </c>
      <c r="AL83" s="65">
        <f t="shared" si="37"/>
        <v>23</v>
      </c>
      <c r="AM83" s="65">
        <f t="shared" si="37"/>
        <v>22</v>
      </c>
      <c r="AN83" s="65">
        <f t="shared" si="37"/>
        <v>22</v>
      </c>
      <c r="AO83" s="65">
        <f t="shared" si="37"/>
        <v>22</v>
      </c>
      <c r="AP83" s="65">
        <f t="shared" si="37"/>
        <v>22</v>
      </c>
      <c r="AQ83" s="65">
        <f t="shared" si="37"/>
        <v>22</v>
      </c>
      <c r="AR83" s="65">
        <f t="shared" si="37"/>
        <v>22</v>
      </c>
      <c r="AS83" s="65">
        <f t="shared" si="37"/>
        <v>22</v>
      </c>
      <c r="AT83" s="65">
        <f t="shared" si="37"/>
        <v>14</v>
      </c>
      <c r="AU83" s="65">
        <f t="shared" si="37"/>
        <v>13</v>
      </c>
      <c r="AV83" s="65">
        <f t="shared" si="37"/>
        <v>14</v>
      </c>
      <c r="AW83" s="65">
        <f t="shared" si="37"/>
        <v>23</v>
      </c>
      <c r="AX83" s="65">
        <f t="shared" si="37"/>
        <v>22</v>
      </c>
      <c r="AY83" s="65">
        <f t="shared" si="37"/>
        <v>22</v>
      </c>
      <c r="AZ83" s="65">
        <f t="shared" si="37"/>
        <v>21</v>
      </c>
      <c r="BA83" s="65">
        <f t="shared" si="37"/>
        <v>21</v>
      </c>
      <c r="BB83" s="65">
        <f t="shared" si="37"/>
        <v>22</v>
      </c>
      <c r="BC83" s="65">
        <f t="shared" si="37"/>
        <v>22</v>
      </c>
      <c r="BD83" s="65">
        <f t="shared" si="37"/>
        <v>22</v>
      </c>
      <c r="BE83" s="65">
        <f t="shared" si="37"/>
        <v>16</v>
      </c>
      <c r="BF83" s="65">
        <f t="shared" si="37"/>
        <v>22</v>
      </c>
      <c r="BG83" s="65">
        <f t="shared" si="37"/>
        <v>22</v>
      </c>
      <c r="BH83" s="65">
        <f t="shared" si="37"/>
        <v>21</v>
      </c>
      <c r="BI83" s="65">
        <f t="shared" si="37"/>
        <v>21</v>
      </c>
      <c r="BJ83" s="65">
        <f t="shared" si="37"/>
        <v>20</v>
      </c>
      <c r="BK83" s="65">
        <f t="shared" si="37"/>
        <v>19</v>
      </c>
      <c r="BL83" s="65">
        <f t="shared" si="37"/>
        <v>23</v>
      </c>
      <c r="BM83" s="65">
        <f t="shared" si="37"/>
        <v>22</v>
      </c>
      <c r="BN83" s="65">
        <f t="shared" si="37"/>
        <v>22</v>
      </c>
      <c r="BO83" s="65">
        <f t="shared" si="37"/>
        <v>22</v>
      </c>
      <c r="BP83" s="65">
        <f t="shared" ref="BP83:BU83" si="38">COUNT(BP58:BP80)</f>
        <v>22</v>
      </c>
      <c r="BQ83" s="65">
        <f t="shared" si="38"/>
        <v>16</v>
      </c>
      <c r="BR83" s="65">
        <f t="shared" si="38"/>
        <v>18</v>
      </c>
      <c r="BS83" s="65">
        <f t="shared" si="38"/>
        <v>5</v>
      </c>
      <c r="BT83" s="65">
        <f t="shared" si="38"/>
        <v>4</v>
      </c>
      <c r="BU83" s="65">
        <f t="shared" si="38"/>
        <v>4</v>
      </c>
    </row>
    <row r="84" spans="1:73" s="24" customFormat="1" ht="12.75" customHeight="1" x14ac:dyDescent="0.2">
      <c r="A84" s="61"/>
      <c r="B84" s="28" t="s">
        <v>149</v>
      </c>
      <c r="C84" s="86">
        <f>C83/C82</f>
        <v>1</v>
      </c>
      <c r="D84" s="86">
        <f t="shared" ref="D84:BO84" si="39">D83/D82</f>
        <v>0.81818181818181823</v>
      </c>
      <c r="E84" s="86">
        <f t="shared" si="39"/>
        <v>0.40909090909090912</v>
      </c>
      <c r="F84" s="86">
        <f t="shared" si="39"/>
        <v>1</v>
      </c>
      <c r="G84" s="86">
        <f t="shared" si="39"/>
        <v>1</v>
      </c>
      <c r="H84" s="86">
        <f t="shared" si="39"/>
        <v>1</v>
      </c>
      <c r="I84" s="86">
        <f t="shared" si="39"/>
        <v>1</v>
      </c>
      <c r="J84" s="86">
        <f t="shared" si="39"/>
        <v>1</v>
      </c>
      <c r="K84" s="86">
        <f t="shared" si="39"/>
        <v>1</v>
      </c>
      <c r="L84" s="86">
        <f t="shared" si="39"/>
        <v>1</v>
      </c>
      <c r="M84" s="86">
        <f t="shared" si="39"/>
        <v>1</v>
      </c>
      <c r="N84" s="86">
        <f t="shared" si="39"/>
        <v>1</v>
      </c>
      <c r="O84" s="86">
        <f t="shared" si="39"/>
        <v>0.90909090909090906</v>
      </c>
      <c r="P84" s="86">
        <f t="shared" si="39"/>
        <v>0.86363636363636365</v>
      </c>
      <c r="Q84" s="86">
        <f t="shared" si="39"/>
        <v>1</v>
      </c>
      <c r="R84" s="86">
        <f t="shared" si="39"/>
        <v>1</v>
      </c>
      <c r="S84" s="86">
        <f t="shared" si="39"/>
        <v>1</v>
      </c>
      <c r="T84" s="86">
        <f t="shared" si="39"/>
        <v>1</v>
      </c>
      <c r="U84" s="86">
        <f t="shared" si="39"/>
        <v>1</v>
      </c>
      <c r="V84" s="86">
        <f t="shared" si="39"/>
        <v>0.95454545454545459</v>
      </c>
      <c r="W84" s="86">
        <f t="shared" si="39"/>
        <v>0.90909090909090906</v>
      </c>
      <c r="X84" s="86">
        <f t="shared" si="39"/>
        <v>1</v>
      </c>
      <c r="Y84" s="86">
        <f t="shared" si="39"/>
        <v>0.86363636363636365</v>
      </c>
      <c r="Z84" s="86">
        <f t="shared" si="39"/>
        <v>1.0454545454545454</v>
      </c>
      <c r="AA84" s="86">
        <f t="shared" si="39"/>
        <v>9.0909090909090912E-2</v>
      </c>
      <c r="AB84" s="86">
        <f t="shared" si="39"/>
        <v>1.0454545454545454</v>
      </c>
      <c r="AC84" s="86">
        <f t="shared" si="39"/>
        <v>0</v>
      </c>
      <c r="AD84" s="86">
        <f t="shared" si="39"/>
        <v>0</v>
      </c>
      <c r="AE84" s="86">
        <f t="shared" si="39"/>
        <v>0</v>
      </c>
      <c r="AF84" s="86">
        <f t="shared" si="39"/>
        <v>0.13636363636363635</v>
      </c>
      <c r="AG84" s="86">
        <f t="shared" si="39"/>
        <v>4.5454545454545456E-2</v>
      </c>
      <c r="AH84" s="86">
        <f t="shared" si="39"/>
        <v>0.27272727272727271</v>
      </c>
      <c r="AI84" s="86">
        <f t="shared" si="39"/>
        <v>0.36363636363636365</v>
      </c>
      <c r="AJ84" s="86">
        <f t="shared" si="39"/>
        <v>0.36363636363636365</v>
      </c>
      <c r="AK84" s="86">
        <f t="shared" si="39"/>
        <v>0.63636363636363635</v>
      </c>
      <c r="AL84" s="86">
        <f t="shared" si="39"/>
        <v>1.0454545454545454</v>
      </c>
      <c r="AM84" s="86">
        <f t="shared" si="39"/>
        <v>1</v>
      </c>
      <c r="AN84" s="86">
        <f t="shared" si="39"/>
        <v>1</v>
      </c>
      <c r="AO84" s="86">
        <f t="shared" si="39"/>
        <v>1</v>
      </c>
      <c r="AP84" s="86">
        <f t="shared" si="39"/>
        <v>1</v>
      </c>
      <c r="AQ84" s="86">
        <f t="shared" si="39"/>
        <v>1</v>
      </c>
      <c r="AR84" s="86">
        <f t="shared" si="39"/>
        <v>1</v>
      </c>
      <c r="AS84" s="86">
        <f t="shared" si="39"/>
        <v>1</v>
      </c>
      <c r="AT84" s="86">
        <f t="shared" si="39"/>
        <v>0.63636363636363635</v>
      </c>
      <c r="AU84" s="86">
        <f t="shared" si="39"/>
        <v>0.59090909090909094</v>
      </c>
      <c r="AV84" s="86">
        <f t="shared" si="39"/>
        <v>0.63636363636363635</v>
      </c>
      <c r="AW84" s="86">
        <f t="shared" si="39"/>
        <v>1.0454545454545454</v>
      </c>
      <c r="AX84" s="86">
        <f t="shared" si="39"/>
        <v>1</v>
      </c>
      <c r="AY84" s="86">
        <f t="shared" si="39"/>
        <v>1</v>
      </c>
      <c r="AZ84" s="86">
        <f t="shared" si="39"/>
        <v>0.95454545454545459</v>
      </c>
      <c r="BA84" s="86">
        <f t="shared" si="39"/>
        <v>0.95454545454545459</v>
      </c>
      <c r="BB84" s="86">
        <f t="shared" si="39"/>
        <v>1</v>
      </c>
      <c r="BC84" s="86">
        <f t="shared" si="39"/>
        <v>1</v>
      </c>
      <c r="BD84" s="86">
        <f t="shared" si="39"/>
        <v>1</v>
      </c>
      <c r="BE84" s="86">
        <f t="shared" si="39"/>
        <v>0.72727272727272729</v>
      </c>
      <c r="BF84" s="86">
        <f t="shared" si="39"/>
        <v>1</v>
      </c>
      <c r="BG84" s="86">
        <f t="shared" si="39"/>
        <v>1</v>
      </c>
      <c r="BH84" s="86">
        <f t="shared" si="39"/>
        <v>0.95454545454545459</v>
      </c>
      <c r="BI84" s="86">
        <f t="shared" si="39"/>
        <v>0.95454545454545459</v>
      </c>
      <c r="BJ84" s="86">
        <f t="shared" si="39"/>
        <v>0.90909090909090906</v>
      </c>
      <c r="BK84" s="86">
        <f t="shared" si="39"/>
        <v>0.86363636363636365</v>
      </c>
      <c r="BL84" s="86">
        <f t="shared" si="39"/>
        <v>1.0454545454545454</v>
      </c>
      <c r="BM84" s="86">
        <f t="shared" si="39"/>
        <v>1</v>
      </c>
      <c r="BN84" s="86">
        <f t="shared" si="39"/>
        <v>1</v>
      </c>
      <c r="BO84" s="86">
        <f t="shared" si="39"/>
        <v>1</v>
      </c>
      <c r="BP84" s="86">
        <f t="shared" ref="BP84:BU84" si="40">BP83/BP82</f>
        <v>1</v>
      </c>
      <c r="BQ84" s="86">
        <f t="shared" si="40"/>
        <v>0.72727272727272729</v>
      </c>
      <c r="BR84" s="86">
        <f t="shared" si="40"/>
        <v>0.81818181818181823</v>
      </c>
      <c r="BS84" s="86">
        <f t="shared" si="40"/>
        <v>0.22727272727272727</v>
      </c>
      <c r="BT84" s="86">
        <f t="shared" si="40"/>
        <v>0.18181818181818182</v>
      </c>
      <c r="BU84" s="86">
        <f t="shared" si="40"/>
        <v>0.18181818181818182</v>
      </c>
    </row>
    <row r="85" spans="1:73" s="24" customFormat="1" ht="12.75" customHeight="1" x14ac:dyDescent="0.2">
      <c r="A85" s="51" t="s">
        <v>375</v>
      </c>
      <c r="B85" s="52" t="s">
        <v>250</v>
      </c>
      <c r="C85" s="53"/>
      <c r="D85" s="33">
        <v>1828</v>
      </c>
      <c r="E85" s="33" t="s">
        <v>301</v>
      </c>
      <c r="F85" s="33">
        <v>4</v>
      </c>
      <c r="G85" s="33">
        <v>2</v>
      </c>
      <c r="H85" s="33">
        <v>0</v>
      </c>
      <c r="I85" s="33">
        <v>2</v>
      </c>
      <c r="J85" s="34">
        <v>2.6</v>
      </c>
      <c r="K85" s="35">
        <v>2.6</v>
      </c>
      <c r="L85" s="35">
        <v>0</v>
      </c>
      <c r="M85" s="35">
        <v>0</v>
      </c>
      <c r="N85" s="36">
        <v>1</v>
      </c>
      <c r="O85" s="36">
        <v>192</v>
      </c>
      <c r="P85" s="36">
        <v>140</v>
      </c>
      <c r="Q85" s="36">
        <v>16</v>
      </c>
      <c r="R85" s="36">
        <v>8</v>
      </c>
      <c r="S85" s="36">
        <v>0</v>
      </c>
      <c r="T85" s="35">
        <v>194</v>
      </c>
      <c r="U85" s="35">
        <v>24</v>
      </c>
      <c r="V85" s="36" t="s">
        <v>301</v>
      </c>
      <c r="W85" s="36" t="s">
        <v>301</v>
      </c>
      <c r="X85" s="36" t="s">
        <v>301</v>
      </c>
      <c r="Y85" s="36" t="s">
        <v>301</v>
      </c>
      <c r="Z85" s="36">
        <v>400000</v>
      </c>
      <c r="AA85" s="36">
        <v>270000</v>
      </c>
      <c r="AB85" s="36">
        <v>130000</v>
      </c>
      <c r="AC85" s="36" t="s">
        <v>301</v>
      </c>
      <c r="AD85" s="36" t="s">
        <v>301</v>
      </c>
      <c r="AE85" s="36" t="s">
        <v>301</v>
      </c>
      <c r="AF85" s="36">
        <v>130000</v>
      </c>
      <c r="AG85" s="36" t="s">
        <v>301</v>
      </c>
      <c r="AH85" s="36" t="s">
        <v>301</v>
      </c>
      <c r="AI85" s="36" t="s">
        <v>301</v>
      </c>
      <c r="AJ85" s="36">
        <v>0</v>
      </c>
      <c r="AK85" s="36">
        <v>13685</v>
      </c>
      <c r="AL85" s="36">
        <v>28660</v>
      </c>
      <c r="AM85" s="36">
        <v>23500</v>
      </c>
      <c r="AN85" s="36">
        <v>0</v>
      </c>
      <c r="AO85" s="36">
        <v>0</v>
      </c>
      <c r="AP85" s="36">
        <v>0</v>
      </c>
      <c r="AQ85" s="36">
        <v>0</v>
      </c>
      <c r="AR85" s="36">
        <v>460</v>
      </c>
      <c r="AS85" s="36">
        <v>4700</v>
      </c>
      <c r="AT85" s="36">
        <v>85</v>
      </c>
      <c r="AU85" s="36" t="s">
        <v>301</v>
      </c>
      <c r="AV85" s="36" t="s">
        <v>301</v>
      </c>
      <c r="AW85" s="36">
        <v>0</v>
      </c>
      <c r="AX85" s="36" t="s">
        <v>301</v>
      </c>
      <c r="AY85" s="36" t="s">
        <v>301</v>
      </c>
      <c r="AZ85" s="36" t="s">
        <v>301</v>
      </c>
      <c r="BA85" s="36" t="s">
        <v>301</v>
      </c>
      <c r="BB85" s="36" t="s">
        <v>301</v>
      </c>
      <c r="BC85" s="36" t="s">
        <v>301</v>
      </c>
      <c r="BD85" s="36" t="s">
        <v>301</v>
      </c>
      <c r="BE85" s="36" t="s">
        <v>301</v>
      </c>
      <c r="BF85" s="36">
        <v>0</v>
      </c>
      <c r="BG85" s="36">
        <v>25</v>
      </c>
      <c r="BH85" s="36">
        <v>13880</v>
      </c>
      <c r="BI85" s="36" t="s">
        <v>301</v>
      </c>
      <c r="BJ85" s="36">
        <v>160</v>
      </c>
      <c r="BK85" s="36" t="s">
        <v>301</v>
      </c>
      <c r="BL85" s="36">
        <v>0</v>
      </c>
      <c r="BM85" s="36">
        <v>0</v>
      </c>
      <c r="BN85" s="36">
        <v>0</v>
      </c>
      <c r="BO85" s="36">
        <v>0</v>
      </c>
      <c r="BP85" s="36">
        <v>0</v>
      </c>
      <c r="BQ85" s="36">
        <v>0</v>
      </c>
      <c r="BR85" s="36" t="s">
        <v>301</v>
      </c>
      <c r="BS85" s="36" t="s">
        <v>301</v>
      </c>
      <c r="BT85" s="36" t="s">
        <v>301</v>
      </c>
      <c r="BU85" s="36" t="s">
        <v>301</v>
      </c>
    </row>
    <row r="86" spans="1:73" s="24" customFormat="1" ht="12.75" customHeight="1" x14ac:dyDescent="0.2">
      <c r="A86" s="51" t="s">
        <v>376</v>
      </c>
      <c r="B86" s="52" t="s">
        <v>251</v>
      </c>
      <c r="C86" s="53"/>
      <c r="D86" s="79">
        <v>291</v>
      </c>
      <c r="E86" s="79">
        <v>3076</v>
      </c>
      <c r="F86" s="79">
        <v>3</v>
      </c>
      <c r="G86" s="79">
        <v>1</v>
      </c>
      <c r="H86" s="79">
        <v>1</v>
      </c>
      <c r="I86" s="79">
        <v>1</v>
      </c>
      <c r="J86" s="80">
        <v>1.7</v>
      </c>
      <c r="K86" s="81">
        <v>1.2</v>
      </c>
      <c r="L86" s="81">
        <v>0.46</v>
      </c>
      <c r="M86" s="81">
        <v>0</v>
      </c>
      <c r="N86" s="82">
        <v>1</v>
      </c>
      <c r="O86" s="82">
        <v>101</v>
      </c>
      <c r="P86" s="82">
        <v>36</v>
      </c>
      <c r="Q86" s="82">
        <v>0</v>
      </c>
      <c r="R86" s="82">
        <v>0</v>
      </c>
      <c r="S86" s="82">
        <v>0</v>
      </c>
      <c r="T86" s="81">
        <v>234</v>
      </c>
      <c r="U86" s="81">
        <v>18</v>
      </c>
      <c r="V86" s="82">
        <v>10100</v>
      </c>
      <c r="W86" s="82">
        <v>200</v>
      </c>
      <c r="X86" s="82">
        <v>0</v>
      </c>
      <c r="Y86" s="82">
        <v>1350</v>
      </c>
      <c r="Z86" s="82">
        <v>171000</v>
      </c>
      <c r="AA86" s="82">
        <v>150000</v>
      </c>
      <c r="AB86" s="82">
        <v>21000</v>
      </c>
      <c r="AC86" s="82" t="s">
        <v>301</v>
      </c>
      <c r="AD86" s="82" t="s">
        <v>301</v>
      </c>
      <c r="AE86" s="82" t="s">
        <v>301</v>
      </c>
      <c r="AF86" s="82">
        <v>21000</v>
      </c>
      <c r="AG86" s="82">
        <v>0</v>
      </c>
      <c r="AH86" s="82" t="s">
        <v>301</v>
      </c>
      <c r="AI86" s="82" t="s">
        <v>301</v>
      </c>
      <c r="AJ86" s="82" t="s">
        <v>301</v>
      </c>
      <c r="AK86" s="82" t="s">
        <v>301</v>
      </c>
      <c r="AL86" s="82">
        <v>9491</v>
      </c>
      <c r="AM86" s="82">
        <v>9350</v>
      </c>
      <c r="AN86" s="82">
        <v>0</v>
      </c>
      <c r="AO86" s="82">
        <v>0</v>
      </c>
      <c r="AP86" s="82">
        <v>0</v>
      </c>
      <c r="AQ86" s="82">
        <v>0</v>
      </c>
      <c r="AR86" s="82">
        <v>135</v>
      </c>
      <c r="AS86" s="82">
        <v>6</v>
      </c>
      <c r="AT86" s="82">
        <v>0</v>
      </c>
      <c r="AU86" s="82">
        <v>0</v>
      </c>
      <c r="AV86" s="82">
        <v>0</v>
      </c>
      <c r="AW86" s="82">
        <v>501</v>
      </c>
      <c r="AX86" s="82">
        <v>480</v>
      </c>
      <c r="AY86" s="82">
        <v>0</v>
      </c>
      <c r="AZ86" s="82">
        <v>0</v>
      </c>
      <c r="BA86" s="82">
        <v>0</v>
      </c>
      <c r="BB86" s="82">
        <v>0</v>
      </c>
      <c r="BC86" s="82">
        <v>15</v>
      </c>
      <c r="BD86" s="82">
        <v>6</v>
      </c>
      <c r="BE86" s="82">
        <v>110</v>
      </c>
      <c r="BF86" s="82">
        <v>0</v>
      </c>
      <c r="BG86" s="82">
        <v>14</v>
      </c>
      <c r="BH86" s="82">
        <v>3285</v>
      </c>
      <c r="BI86" s="82">
        <v>10</v>
      </c>
      <c r="BJ86" s="82">
        <v>3</v>
      </c>
      <c r="BK86" s="82">
        <v>2</v>
      </c>
      <c r="BL86" s="82">
        <v>0</v>
      </c>
      <c r="BM86" s="82">
        <v>0</v>
      </c>
      <c r="BN86" s="82">
        <v>0</v>
      </c>
      <c r="BO86" s="82">
        <v>0</v>
      </c>
      <c r="BP86" s="82">
        <v>0</v>
      </c>
      <c r="BQ86" s="82">
        <v>0</v>
      </c>
      <c r="BR86" s="82">
        <v>0</v>
      </c>
      <c r="BS86" s="82" t="s">
        <v>301</v>
      </c>
      <c r="BT86" s="82" t="s">
        <v>301</v>
      </c>
      <c r="BU86" s="82" t="s">
        <v>301</v>
      </c>
    </row>
    <row r="87" spans="1:73" s="24" customFormat="1" ht="12.75" customHeight="1" x14ac:dyDescent="0.2">
      <c r="A87" s="51" t="s">
        <v>377</v>
      </c>
      <c r="B87" s="52" t="s">
        <v>252</v>
      </c>
      <c r="C87" s="53"/>
      <c r="D87" s="79">
        <v>1245</v>
      </c>
      <c r="E87" s="79" t="s">
        <v>301</v>
      </c>
      <c r="F87" s="79">
        <v>4</v>
      </c>
      <c r="G87" s="79">
        <v>1</v>
      </c>
      <c r="H87" s="79">
        <v>3</v>
      </c>
      <c r="I87" s="79">
        <v>0</v>
      </c>
      <c r="J87" s="80">
        <v>3</v>
      </c>
      <c r="K87" s="81">
        <v>3</v>
      </c>
      <c r="L87" s="81">
        <v>0</v>
      </c>
      <c r="M87" s="81">
        <v>0</v>
      </c>
      <c r="N87" s="82">
        <v>1</v>
      </c>
      <c r="O87" s="82">
        <v>300</v>
      </c>
      <c r="P87" s="82">
        <v>250</v>
      </c>
      <c r="Q87" s="82">
        <v>28</v>
      </c>
      <c r="R87" s="82">
        <v>12</v>
      </c>
      <c r="S87" s="82">
        <v>1</v>
      </c>
      <c r="T87" s="81">
        <v>250</v>
      </c>
      <c r="U87" s="81">
        <v>50</v>
      </c>
      <c r="V87" s="82">
        <v>14000</v>
      </c>
      <c r="W87" s="82">
        <v>1000</v>
      </c>
      <c r="X87" s="82">
        <v>0</v>
      </c>
      <c r="Y87" s="82">
        <v>5000</v>
      </c>
      <c r="Z87" s="82">
        <v>458300</v>
      </c>
      <c r="AA87" s="82">
        <v>302500</v>
      </c>
      <c r="AB87" s="82">
        <v>155800</v>
      </c>
      <c r="AC87" s="82">
        <v>5800</v>
      </c>
      <c r="AD87" s="82" t="s">
        <v>301</v>
      </c>
      <c r="AE87" s="82" t="s">
        <v>301</v>
      </c>
      <c r="AF87" s="82">
        <v>150000</v>
      </c>
      <c r="AG87" s="82">
        <v>9000</v>
      </c>
      <c r="AH87" s="82">
        <v>458300</v>
      </c>
      <c r="AI87" s="82" t="s">
        <v>301</v>
      </c>
      <c r="AJ87" s="82" t="s">
        <v>301</v>
      </c>
      <c r="AK87" s="82" t="s">
        <v>301</v>
      </c>
      <c r="AL87" s="82">
        <v>17500</v>
      </c>
      <c r="AM87" s="82">
        <v>16940</v>
      </c>
      <c r="AN87" s="82">
        <v>0</v>
      </c>
      <c r="AO87" s="82">
        <v>420</v>
      </c>
      <c r="AP87" s="82">
        <v>0</v>
      </c>
      <c r="AQ87" s="82">
        <v>0</v>
      </c>
      <c r="AR87" s="82">
        <v>140</v>
      </c>
      <c r="AS87" s="82">
        <v>0</v>
      </c>
      <c r="AT87" s="82">
        <v>50</v>
      </c>
      <c r="AU87" s="82">
        <v>60</v>
      </c>
      <c r="AV87" s="82">
        <v>10</v>
      </c>
      <c r="AW87" s="82">
        <v>479</v>
      </c>
      <c r="AX87" s="82">
        <v>457</v>
      </c>
      <c r="AY87" s="82">
        <v>0</v>
      </c>
      <c r="AZ87" s="82">
        <v>0</v>
      </c>
      <c r="BA87" s="82">
        <v>0</v>
      </c>
      <c r="BB87" s="82">
        <v>0</v>
      </c>
      <c r="BC87" s="82">
        <v>22</v>
      </c>
      <c r="BD87" s="82">
        <v>0</v>
      </c>
      <c r="BE87" s="82" t="s">
        <v>301</v>
      </c>
      <c r="BF87" s="82">
        <v>0</v>
      </c>
      <c r="BG87" s="82">
        <v>50</v>
      </c>
      <c r="BH87" s="82">
        <v>13877</v>
      </c>
      <c r="BI87" s="82">
        <v>1060</v>
      </c>
      <c r="BJ87" s="82">
        <v>5086</v>
      </c>
      <c r="BK87" s="82">
        <v>50</v>
      </c>
      <c r="BL87" s="82">
        <v>0</v>
      </c>
      <c r="BM87" s="82">
        <v>0</v>
      </c>
      <c r="BN87" s="82">
        <v>0</v>
      </c>
      <c r="BO87" s="82">
        <v>0</v>
      </c>
      <c r="BP87" s="82">
        <v>0</v>
      </c>
      <c r="BQ87" s="82">
        <v>0</v>
      </c>
      <c r="BR87" s="82">
        <v>1000</v>
      </c>
      <c r="BS87" s="82" t="s">
        <v>301</v>
      </c>
      <c r="BT87" s="82" t="s">
        <v>301</v>
      </c>
      <c r="BU87" s="82" t="s">
        <v>301</v>
      </c>
    </row>
    <row r="88" spans="1:73" s="24" customFormat="1" ht="12.75" customHeight="1" x14ac:dyDescent="0.2">
      <c r="A88" s="51" t="s">
        <v>353</v>
      </c>
      <c r="B88" s="52" t="s">
        <v>244</v>
      </c>
      <c r="C88" s="53"/>
      <c r="D88" s="79">
        <v>6234</v>
      </c>
      <c r="E88" s="79" t="s">
        <v>301</v>
      </c>
      <c r="F88" s="79">
        <v>18</v>
      </c>
      <c r="G88" s="79">
        <v>5</v>
      </c>
      <c r="H88" s="79">
        <v>10</v>
      </c>
      <c r="I88" s="79">
        <v>3</v>
      </c>
      <c r="J88" s="80">
        <v>12.8</v>
      </c>
      <c r="K88" s="81">
        <v>12.8</v>
      </c>
      <c r="L88" s="81">
        <v>0</v>
      </c>
      <c r="M88" s="81">
        <v>0</v>
      </c>
      <c r="N88" s="82">
        <v>5</v>
      </c>
      <c r="O88" s="82">
        <v>2178</v>
      </c>
      <c r="P88" s="82">
        <v>2027</v>
      </c>
      <c r="Q88" s="82">
        <v>194</v>
      </c>
      <c r="R88" s="82">
        <v>31</v>
      </c>
      <c r="S88" s="82">
        <v>1</v>
      </c>
      <c r="T88" s="81">
        <v>246</v>
      </c>
      <c r="U88" s="81">
        <v>56</v>
      </c>
      <c r="V88" s="82">
        <v>53000</v>
      </c>
      <c r="W88" s="82">
        <v>14000</v>
      </c>
      <c r="X88" s="82">
        <v>4500</v>
      </c>
      <c r="Y88" s="82">
        <v>4500</v>
      </c>
      <c r="Z88" s="82">
        <v>2734644</v>
      </c>
      <c r="AA88" s="82">
        <v>1403644</v>
      </c>
      <c r="AB88" s="82">
        <v>1331000</v>
      </c>
      <c r="AC88" s="82">
        <v>36758</v>
      </c>
      <c r="AD88" s="82">
        <v>265318</v>
      </c>
      <c r="AE88" s="82">
        <v>73424</v>
      </c>
      <c r="AF88" s="82">
        <v>955500</v>
      </c>
      <c r="AG88" s="82" t="s">
        <v>301</v>
      </c>
      <c r="AH88" s="82">
        <v>2734644</v>
      </c>
      <c r="AI88" s="82">
        <v>0</v>
      </c>
      <c r="AJ88" s="82">
        <v>0</v>
      </c>
      <c r="AK88" s="82">
        <v>0</v>
      </c>
      <c r="AL88" s="82">
        <v>76000</v>
      </c>
      <c r="AM88" s="82">
        <v>73450</v>
      </c>
      <c r="AN88" s="82">
        <v>0</v>
      </c>
      <c r="AO88" s="82">
        <v>500</v>
      </c>
      <c r="AP88" s="82">
        <v>500</v>
      </c>
      <c r="AQ88" s="82">
        <v>1000</v>
      </c>
      <c r="AR88" s="82">
        <v>550</v>
      </c>
      <c r="AS88" s="82">
        <v>0</v>
      </c>
      <c r="AT88" s="82">
        <v>6000</v>
      </c>
      <c r="AU88" s="82">
        <v>50</v>
      </c>
      <c r="AV88" s="82">
        <v>200</v>
      </c>
      <c r="AW88" s="82">
        <v>10000</v>
      </c>
      <c r="AX88" s="82">
        <v>9325</v>
      </c>
      <c r="AY88" s="82">
        <v>0</v>
      </c>
      <c r="AZ88" s="82">
        <v>0</v>
      </c>
      <c r="BA88" s="82">
        <v>0</v>
      </c>
      <c r="BB88" s="82">
        <v>0</v>
      </c>
      <c r="BC88" s="82">
        <v>50</v>
      </c>
      <c r="BD88" s="82">
        <v>625</v>
      </c>
      <c r="BE88" s="82">
        <v>1000</v>
      </c>
      <c r="BF88" s="82">
        <v>6</v>
      </c>
      <c r="BG88" s="82">
        <v>50</v>
      </c>
      <c r="BH88" s="82">
        <v>36930</v>
      </c>
      <c r="BI88" s="82">
        <v>6227</v>
      </c>
      <c r="BJ88" s="82">
        <v>10169</v>
      </c>
      <c r="BK88" s="82">
        <v>500</v>
      </c>
      <c r="BL88" s="82">
        <v>30</v>
      </c>
      <c r="BM88" s="82">
        <v>15</v>
      </c>
      <c r="BN88" s="82">
        <v>10</v>
      </c>
      <c r="BO88" s="82">
        <v>5</v>
      </c>
      <c r="BP88" s="82">
        <v>0</v>
      </c>
      <c r="BQ88" s="82">
        <v>0</v>
      </c>
      <c r="BR88" s="82">
        <v>9000</v>
      </c>
      <c r="BS88" s="82" t="s">
        <v>301</v>
      </c>
      <c r="BT88" s="82" t="s">
        <v>301</v>
      </c>
      <c r="BU88" s="82" t="s">
        <v>301</v>
      </c>
    </row>
    <row r="89" spans="1:73" s="24" customFormat="1" ht="12.75" customHeight="1" x14ac:dyDescent="0.2">
      <c r="A89" s="51" t="s">
        <v>354</v>
      </c>
      <c r="B89" s="52" t="s">
        <v>227</v>
      </c>
      <c r="C89" s="53"/>
      <c r="D89" s="79">
        <v>3886</v>
      </c>
      <c r="E89" s="79">
        <v>36444</v>
      </c>
      <c r="F89" s="79">
        <v>24</v>
      </c>
      <c r="G89" s="79">
        <v>2</v>
      </c>
      <c r="H89" s="79">
        <v>19</v>
      </c>
      <c r="I89" s="79">
        <v>3</v>
      </c>
      <c r="J89" s="80">
        <v>16</v>
      </c>
      <c r="K89" s="81">
        <v>13.6</v>
      </c>
      <c r="L89" s="81">
        <v>2.4</v>
      </c>
      <c r="M89" s="81">
        <v>0</v>
      </c>
      <c r="N89" s="82">
        <v>6</v>
      </c>
      <c r="O89" s="82">
        <v>1600</v>
      </c>
      <c r="P89" s="82">
        <v>320</v>
      </c>
      <c r="Q89" s="82">
        <v>46</v>
      </c>
      <c r="R89" s="82">
        <v>14</v>
      </c>
      <c r="S89" s="82">
        <v>0</v>
      </c>
      <c r="T89" s="81">
        <v>246</v>
      </c>
      <c r="U89" s="81">
        <v>40</v>
      </c>
      <c r="V89" s="82">
        <v>80000</v>
      </c>
      <c r="W89" s="82">
        <v>10300</v>
      </c>
      <c r="X89" s="82">
        <v>10000</v>
      </c>
      <c r="Y89" s="82">
        <v>103000</v>
      </c>
      <c r="Z89" s="82">
        <v>1627500</v>
      </c>
      <c r="AA89" s="82">
        <v>1239000</v>
      </c>
      <c r="AB89" s="82">
        <v>388500</v>
      </c>
      <c r="AC89" s="82">
        <v>133000</v>
      </c>
      <c r="AD89" s="82">
        <v>0</v>
      </c>
      <c r="AE89" s="82">
        <v>37000</v>
      </c>
      <c r="AF89" s="82">
        <v>218500</v>
      </c>
      <c r="AG89" s="82">
        <v>36000</v>
      </c>
      <c r="AH89" s="82">
        <v>1879897</v>
      </c>
      <c r="AI89" s="82">
        <v>0</v>
      </c>
      <c r="AJ89" s="82">
        <v>0</v>
      </c>
      <c r="AK89" s="82">
        <v>31845</v>
      </c>
      <c r="AL89" s="82">
        <v>200806</v>
      </c>
      <c r="AM89" s="82">
        <v>165000</v>
      </c>
      <c r="AN89" s="82">
        <v>0</v>
      </c>
      <c r="AO89" s="82">
        <v>3</v>
      </c>
      <c r="AP89" s="82">
        <v>0</v>
      </c>
      <c r="AQ89" s="82">
        <v>0</v>
      </c>
      <c r="AR89" s="82">
        <v>35803</v>
      </c>
      <c r="AS89" s="82">
        <v>0</v>
      </c>
      <c r="AT89" s="82">
        <v>20</v>
      </c>
      <c r="AU89" s="82">
        <v>7</v>
      </c>
      <c r="AV89" s="82">
        <v>4</v>
      </c>
      <c r="AW89" s="82">
        <v>11364</v>
      </c>
      <c r="AX89" s="82">
        <v>7190</v>
      </c>
      <c r="AY89" s="82">
        <v>0</v>
      </c>
      <c r="AZ89" s="82">
        <v>0</v>
      </c>
      <c r="BA89" s="82">
        <v>0</v>
      </c>
      <c r="BB89" s="82">
        <v>0</v>
      </c>
      <c r="BC89" s="82">
        <v>4174</v>
      </c>
      <c r="BD89" s="82">
        <v>0</v>
      </c>
      <c r="BE89" s="82">
        <v>0</v>
      </c>
      <c r="BF89" s="82">
        <v>4</v>
      </c>
      <c r="BG89" s="82">
        <v>90</v>
      </c>
      <c r="BH89" s="82">
        <v>81805</v>
      </c>
      <c r="BI89" s="82">
        <v>155</v>
      </c>
      <c r="BJ89" s="82">
        <v>20</v>
      </c>
      <c r="BK89" s="82">
        <v>60</v>
      </c>
      <c r="BL89" s="82">
        <v>324</v>
      </c>
      <c r="BM89" s="82">
        <v>20</v>
      </c>
      <c r="BN89" s="82">
        <v>300</v>
      </c>
      <c r="BO89" s="82">
        <v>0</v>
      </c>
      <c r="BP89" s="82">
        <v>4</v>
      </c>
      <c r="BQ89" s="82">
        <v>120</v>
      </c>
      <c r="BR89" s="82">
        <v>3500</v>
      </c>
      <c r="BS89" s="82">
        <v>80000</v>
      </c>
      <c r="BT89" s="82">
        <v>4000</v>
      </c>
      <c r="BU89" s="82">
        <v>1200</v>
      </c>
    </row>
    <row r="90" spans="1:73" s="24" customFormat="1" ht="12.75" customHeight="1" x14ac:dyDescent="0.2">
      <c r="A90" s="51" t="s">
        <v>355</v>
      </c>
      <c r="B90" s="52" t="s">
        <v>391</v>
      </c>
      <c r="C90" s="53"/>
      <c r="D90" s="79">
        <v>1215</v>
      </c>
      <c r="E90" s="79">
        <v>19000</v>
      </c>
      <c r="F90" s="79">
        <v>2</v>
      </c>
      <c r="G90" s="79" t="s">
        <v>301</v>
      </c>
      <c r="H90" s="79" t="s">
        <v>301</v>
      </c>
      <c r="I90" s="79" t="s">
        <v>301</v>
      </c>
      <c r="J90" s="80">
        <v>2</v>
      </c>
      <c r="K90" s="81" t="s">
        <v>301</v>
      </c>
      <c r="L90" s="81" t="s">
        <v>301</v>
      </c>
      <c r="M90" s="81" t="s">
        <v>301</v>
      </c>
      <c r="N90" s="82">
        <v>1</v>
      </c>
      <c r="O90" s="82">
        <v>222</v>
      </c>
      <c r="P90" s="82">
        <v>198</v>
      </c>
      <c r="Q90" s="82">
        <v>20</v>
      </c>
      <c r="R90" s="82">
        <v>6</v>
      </c>
      <c r="S90" s="82">
        <v>0</v>
      </c>
      <c r="T90" s="81">
        <v>240</v>
      </c>
      <c r="U90" s="81">
        <v>26</v>
      </c>
      <c r="V90" s="82">
        <v>15000</v>
      </c>
      <c r="W90" s="82">
        <v>0</v>
      </c>
      <c r="X90" s="82">
        <v>0</v>
      </c>
      <c r="Y90" s="82">
        <v>0</v>
      </c>
      <c r="Z90" s="82">
        <v>110000</v>
      </c>
      <c r="AA90" s="82">
        <v>80000</v>
      </c>
      <c r="AB90" s="82">
        <v>30000</v>
      </c>
      <c r="AC90" s="82">
        <v>0</v>
      </c>
      <c r="AD90" s="82">
        <v>0</v>
      </c>
      <c r="AE90" s="82">
        <v>0</v>
      </c>
      <c r="AF90" s="82">
        <v>30000</v>
      </c>
      <c r="AG90" s="82">
        <v>0</v>
      </c>
      <c r="AH90" s="82">
        <v>0</v>
      </c>
      <c r="AI90" s="82">
        <v>0</v>
      </c>
      <c r="AJ90" s="82">
        <v>0</v>
      </c>
      <c r="AK90" s="82">
        <v>0</v>
      </c>
      <c r="AL90" s="82">
        <v>15000</v>
      </c>
      <c r="AM90" s="82">
        <v>15000</v>
      </c>
      <c r="AN90" s="82">
        <v>0</v>
      </c>
      <c r="AO90" s="82">
        <v>0</v>
      </c>
      <c r="AP90" s="82">
        <v>0</v>
      </c>
      <c r="AQ90" s="82">
        <v>0</v>
      </c>
      <c r="AR90" s="82">
        <v>0</v>
      </c>
      <c r="AS90" s="82">
        <v>0</v>
      </c>
      <c r="AT90" s="82">
        <v>0</v>
      </c>
      <c r="AU90" s="82">
        <v>0</v>
      </c>
      <c r="AV90" s="82">
        <v>0</v>
      </c>
      <c r="AW90" s="82">
        <v>1000</v>
      </c>
      <c r="AX90" s="82">
        <v>1000</v>
      </c>
      <c r="AY90" s="82">
        <v>0</v>
      </c>
      <c r="AZ90" s="82">
        <v>0</v>
      </c>
      <c r="BA90" s="82">
        <v>0</v>
      </c>
      <c r="BB90" s="82">
        <v>0</v>
      </c>
      <c r="BC90" s="82">
        <v>0</v>
      </c>
      <c r="BD90" s="82">
        <v>0</v>
      </c>
      <c r="BE90" s="82">
        <v>0</v>
      </c>
      <c r="BF90" s="82">
        <v>0</v>
      </c>
      <c r="BG90" s="82">
        <v>100</v>
      </c>
      <c r="BH90" s="82">
        <v>8700</v>
      </c>
      <c r="BI90" s="82">
        <v>0</v>
      </c>
      <c r="BJ90" s="82">
        <v>0</v>
      </c>
      <c r="BK90" s="82">
        <v>0</v>
      </c>
      <c r="BL90" s="82">
        <v>0</v>
      </c>
      <c r="BM90" s="82">
        <v>0</v>
      </c>
      <c r="BN90" s="82">
        <v>0</v>
      </c>
      <c r="BO90" s="82">
        <v>0</v>
      </c>
      <c r="BP90" s="82">
        <v>0</v>
      </c>
      <c r="BQ90" s="82">
        <v>0</v>
      </c>
      <c r="BR90" s="82">
        <v>500</v>
      </c>
      <c r="BS90" s="82">
        <v>0</v>
      </c>
      <c r="BT90" s="82">
        <v>0</v>
      </c>
      <c r="BU90" s="82">
        <v>0</v>
      </c>
    </row>
    <row r="91" spans="1:73" s="24" customFormat="1" ht="12.75" customHeight="1" x14ac:dyDescent="0.2">
      <c r="A91" s="14"/>
      <c r="B91" s="62" t="s">
        <v>159</v>
      </c>
      <c r="C91" s="59"/>
      <c r="D91" s="63">
        <f>SUM(D85:D90)</f>
        <v>14699</v>
      </c>
      <c r="E91" s="63">
        <f t="shared" ref="E91:BP91" si="41">SUM(E85:E90)</f>
        <v>58520</v>
      </c>
      <c r="F91" s="63">
        <f t="shared" si="41"/>
        <v>55</v>
      </c>
      <c r="G91" s="63">
        <f t="shared" si="41"/>
        <v>11</v>
      </c>
      <c r="H91" s="63">
        <f t="shared" si="41"/>
        <v>33</v>
      </c>
      <c r="I91" s="63">
        <f t="shared" si="41"/>
        <v>9</v>
      </c>
      <c r="J91" s="64">
        <f t="shared" si="41"/>
        <v>38.1</v>
      </c>
      <c r="K91" s="64">
        <f t="shared" si="41"/>
        <v>33.200000000000003</v>
      </c>
      <c r="L91" s="64">
        <f t="shared" si="41"/>
        <v>2.86</v>
      </c>
      <c r="M91" s="64">
        <f t="shared" si="41"/>
        <v>0</v>
      </c>
      <c r="N91" s="63">
        <f t="shared" si="41"/>
        <v>15</v>
      </c>
      <c r="O91" s="63">
        <f t="shared" si="41"/>
        <v>4593</v>
      </c>
      <c r="P91" s="63">
        <f t="shared" si="41"/>
        <v>2971</v>
      </c>
      <c r="Q91" s="63">
        <f t="shared" si="41"/>
        <v>304</v>
      </c>
      <c r="R91" s="63">
        <f t="shared" si="41"/>
        <v>71</v>
      </c>
      <c r="S91" s="63">
        <f t="shared" si="41"/>
        <v>2</v>
      </c>
      <c r="T91" s="64">
        <f t="shared" si="41"/>
        <v>1410</v>
      </c>
      <c r="U91" s="64">
        <f t="shared" si="41"/>
        <v>214</v>
      </c>
      <c r="V91" s="63">
        <f t="shared" si="41"/>
        <v>172100</v>
      </c>
      <c r="W91" s="63">
        <f t="shared" si="41"/>
        <v>25500</v>
      </c>
      <c r="X91" s="63">
        <f t="shared" si="41"/>
        <v>14500</v>
      </c>
      <c r="Y91" s="63">
        <f t="shared" si="41"/>
        <v>113850</v>
      </c>
      <c r="Z91" s="63">
        <f t="shared" si="41"/>
        <v>5501444</v>
      </c>
      <c r="AA91" s="63">
        <f t="shared" si="41"/>
        <v>3445144</v>
      </c>
      <c r="AB91" s="63">
        <f t="shared" si="41"/>
        <v>2056300</v>
      </c>
      <c r="AC91" s="63">
        <f t="shared" si="41"/>
        <v>175558</v>
      </c>
      <c r="AD91" s="63">
        <f t="shared" si="41"/>
        <v>265318</v>
      </c>
      <c r="AE91" s="63">
        <f t="shared" si="41"/>
        <v>110424</v>
      </c>
      <c r="AF91" s="63">
        <f t="shared" si="41"/>
        <v>1505000</v>
      </c>
      <c r="AG91" s="63">
        <f t="shared" si="41"/>
        <v>45000</v>
      </c>
      <c r="AH91" s="63">
        <f t="shared" si="41"/>
        <v>5072841</v>
      </c>
      <c r="AI91" s="63">
        <f t="shared" si="41"/>
        <v>0</v>
      </c>
      <c r="AJ91" s="63">
        <f t="shared" si="41"/>
        <v>0</v>
      </c>
      <c r="AK91" s="63">
        <f t="shared" si="41"/>
        <v>45530</v>
      </c>
      <c r="AL91" s="63">
        <f t="shared" si="41"/>
        <v>347457</v>
      </c>
      <c r="AM91" s="63">
        <f t="shared" si="41"/>
        <v>303240</v>
      </c>
      <c r="AN91" s="63">
        <f t="shared" si="41"/>
        <v>0</v>
      </c>
      <c r="AO91" s="63">
        <f t="shared" si="41"/>
        <v>923</v>
      </c>
      <c r="AP91" s="63">
        <f t="shared" si="41"/>
        <v>500</v>
      </c>
      <c r="AQ91" s="63">
        <f t="shared" si="41"/>
        <v>1000</v>
      </c>
      <c r="AR91" s="63">
        <f t="shared" si="41"/>
        <v>37088</v>
      </c>
      <c r="AS91" s="63">
        <f t="shared" si="41"/>
        <v>4706</v>
      </c>
      <c r="AT91" s="63">
        <f t="shared" si="41"/>
        <v>6155</v>
      </c>
      <c r="AU91" s="63">
        <f t="shared" si="41"/>
        <v>117</v>
      </c>
      <c r="AV91" s="63">
        <f t="shared" si="41"/>
        <v>214</v>
      </c>
      <c r="AW91" s="63">
        <f t="shared" si="41"/>
        <v>23344</v>
      </c>
      <c r="AX91" s="63">
        <f t="shared" si="41"/>
        <v>18452</v>
      </c>
      <c r="AY91" s="63">
        <f t="shared" si="41"/>
        <v>0</v>
      </c>
      <c r="AZ91" s="63">
        <f t="shared" si="41"/>
        <v>0</v>
      </c>
      <c r="BA91" s="63">
        <f t="shared" si="41"/>
        <v>0</v>
      </c>
      <c r="BB91" s="63">
        <f t="shared" si="41"/>
        <v>0</v>
      </c>
      <c r="BC91" s="63">
        <f t="shared" si="41"/>
        <v>4261</v>
      </c>
      <c r="BD91" s="63">
        <f t="shared" si="41"/>
        <v>631</v>
      </c>
      <c r="BE91" s="63">
        <f t="shared" si="41"/>
        <v>1110</v>
      </c>
      <c r="BF91" s="63">
        <f t="shared" si="41"/>
        <v>10</v>
      </c>
      <c r="BG91" s="63">
        <f t="shared" si="41"/>
        <v>329</v>
      </c>
      <c r="BH91" s="63">
        <f t="shared" si="41"/>
        <v>158477</v>
      </c>
      <c r="BI91" s="63">
        <f t="shared" si="41"/>
        <v>7452</v>
      </c>
      <c r="BJ91" s="63">
        <f t="shared" si="41"/>
        <v>15438</v>
      </c>
      <c r="BK91" s="63">
        <f t="shared" si="41"/>
        <v>612</v>
      </c>
      <c r="BL91" s="63">
        <f t="shared" si="41"/>
        <v>354</v>
      </c>
      <c r="BM91" s="63">
        <f t="shared" si="41"/>
        <v>35</v>
      </c>
      <c r="BN91" s="63">
        <f t="shared" si="41"/>
        <v>310</v>
      </c>
      <c r="BO91" s="63">
        <f t="shared" si="41"/>
        <v>5</v>
      </c>
      <c r="BP91" s="63">
        <f t="shared" si="41"/>
        <v>4</v>
      </c>
      <c r="BQ91" s="63">
        <f>SUM(BQ85:BQ90)</f>
        <v>120</v>
      </c>
      <c r="BR91" s="63">
        <f>SUM(BR85:BR90)</f>
        <v>14000</v>
      </c>
      <c r="BS91" s="63">
        <f>SUM(BS85:BS90)</f>
        <v>80000</v>
      </c>
      <c r="BT91" s="63">
        <f>SUM(BT85:BT90)</f>
        <v>4000</v>
      </c>
      <c r="BU91" s="63">
        <f>SUM(BU85:BU90)</f>
        <v>1200</v>
      </c>
    </row>
    <row r="92" spans="1:73" s="24" customFormat="1" ht="12.75" customHeight="1" x14ac:dyDescent="0.2">
      <c r="A92" s="60"/>
      <c r="B92" s="25" t="s">
        <v>150</v>
      </c>
      <c r="C92" s="65">
        <v>8</v>
      </c>
      <c r="D92" s="65">
        <v>8</v>
      </c>
      <c r="E92" s="65">
        <v>8</v>
      </c>
      <c r="F92" s="65">
        <v>8</v>
      </c>
      <c r="G92" s="65">
        <v>8</v>
      </c>
      <c r="H92" s="65">
        <v>8</v>
      </c>
      <c r="I92" s="65">
        <v>8</v>
      </c>
      <c r="J92" s="65">
        <v>8</v>
      </c>
      <c r="K92" s="65">
        <v>8</v>
      </c>
      <c r="L92" s="65">
        <v>8</v>
      </c>
      <c r="M92" s="65">
        <v>8</v>
      </c>
      <c r="N92" s="65">
        <v>8</v>
      </c>
      <c r="O92" s="65">
        <v>8</v>
      </c>
      <c r="P92" s="65">
        <v>8</v>
      </c>
      <c r="Q92" s="65">
        <v>8</v>
      </c>
      <c r="R92" s="65">
        <v>8</v>
      </c>
      <c r="S92" s="65">
        <v>8</v>
      </c>
      <c r="T92" s="65">
        <v>8</v>
      </c>
      <c r="U92" s="65">
        <v>8</v>
      </c>
      <c r="V92" s="65">
        <v>8</v>
      </c>
      <c r="W92" s="65">
        <v>8</v>
      </c>
      <c r="X92" s="65">
        <v>8</v>
      </c>
      <c r="Y92" s="65">
        <v>8</v>
      </c>
      <c r="Z92" s="65">
        <v>8</v>
      </c>
      <c r="AA92" s="65">
        <v>8</v>
      </c>
      <c r="AB92" s="65">
        <v>8</v>
      </c>
      <c r="AC92" s="65">
        <v>8</v>
      </c>
      <c r="AD92" s="65">
        <v>8</v>
      </c>
      <c r="AE92" s="65">
        <v>8</v>
      </c>
      <c r="AF92" s="65">
        <v>8</v>
      </c>
      <c r="AG92" s="65">
        <v>8</v>
      </c>
      <c r="AH92" s="65">
        <v>8</v>
      </c>
      <c r="AI92" s="65">
        <v>8</v>
      </c>
      <c r="AJ92" s="65">
        <v>8</v>
      </c>
      <c r="AK92" s="65">
        <v>8</v>
      </c>
      <c r="AL92" s="65">
        <v>8</v>
      </c>
      <c r="AM92" s="65">
        <v>8</v>
      </c>
      <c r="AN92" s="65">
        <v>8</v>
      </c>
      <c r="AO92" s="65">
        <v>8</v>
      </c>
      <c r="AP92" s="65">
        <v>8</v>
      </c>
      <c r="AQ92" s="65">
        <v>8</v>
      </c>
      <c r="AR92" s="65">
        <v>8</v>
      </c>
      <c r="AS92" s="65">
        <v>8</v>
      </c>
      <c r="AT92" s="65">
        <v>8</v>
      </c>
      <c r="AU92" s="65">
        <v>8</v>
      </c>
      <c r="AV92" s="65">
        <v>8</v>
      </c>
      <c r="AW92" s="65">
        <v>8</v>
      </c>
      <c r="AX92" s="65">
        <v>8</v>
      </c>
      <c r="AY92" s="65">
        <v>8</v>
      </c>
      <c r="AZ92" s="65">
        <v>8</v>
      </c>
      <c r="BA92" s="65">
        <v>8</v>
      </c>
      <c r="BB92" s="65">
        <v>8</v>
      </c>
      <c r="BC92" s="65">
        <v>8</v>
      </c>
      <c r="BD92" s="65">
        <v>8</v>
      </c>
      <c r="BE92" s="65">
        <v>8</v>
      </c>
      <c r="BF92" s="65">
        <v>8</v>
      </c>
      <c r="BG92" s="65">
        <v>8</v>
      </c>
      <c r="BH92" s="65">
        <v>8</v>
      </c>
      <c r="BI92" s="65">
        <v>8</v>
      </c>
      <c r="BJ92" s="65">
        <v>8</v>
      </c>
      <c r="BK92" s="65">
        <v>8</v>
      </c>
      <c r="BL92" s="65">
        <v>8</v>
      </c>
      <c r="BM92" s="65">
        <v>8</v>
      </c>
      <c r="BN92" s="65">
        <v>8</v>
      </c>
      <c r="BO92" s="65">
        <v>8</v>
      </c>
      <c r="BP92" s="65">
        <v>8</v>
      </c>
      <c r="BQ92" s="65">
        <v>8</v>
      </c>
      <c r="BR92" s="65">
        <v>8</v>
      </c>
      <c r="BS92" s="65">
        <v>8</v>
      </c>
      <c r="BT92" s="65">
        <v>8</v>
      </c>
      <c r="BU92" s="65">
        <v>8</v>
      </c>
    </row>
    <row r="93" spans="1:73" s="24" customFormat="1" ht="12.75" customHeight="1" x14ac:dyDescent="0.2">
      <c r="A93" s="60"/>
      <c r="B93" s="25" t="s">
        <v>151</v>
      </c>
      <c r="C93" s="65">
        <v>6</v>
      </c>
      <c r="D93" s="65">
        <f>COUNT(D85:D90)</f>
        <v>6</v>
      </c>
      <c r="E93" s="65">
        <f>COUNT(E85:E90)</f>
        <v>3</v>
      </c>
      <c r="F93" s="65">
        <f t="shared" ref="F93:BQ93" si="42">COUNT(F85:F90)</f>
        <v>6</v>
      </c>
      <c r="G93" s="65">
        <f t="shared" si="42"/>
        <v>5</v>
      </c>
      <c r="H93" s="65">
        <f t="shared" si="42"/>
        <v>5</v>
      </c>
      <c r="I93" s="65">
        <f t="shared" si="42"/>
        <v>5</v>
      </c>
      <c r="J93" s="65">
        <f t="shared" si="42"/>
        <v>6</v>
      </c>
      <c r="K93" s="65">
        <f t="shared" si="42"/>
        <v>5</v>
      </c>
      <c r="L93" s="65">
        <f t="shared" si="42"/>
        <v>5</v>
      </c>
      <c r="M93" s="65">
        <f t="shared" si="42"/>
        <v>5</v>
      </c>
      <c r="N93" s="65">
        <f t="shared" si="42"/>
        <v>6</v>
      </c>
      <c r="O93" s="65">
        <f t="shared" si="42"/>
        <v>6</v>
      </c>
      <c r="P93" s="65">
        <f t="shared" si="42"/>
        <v>6</v>
      </c>
      <c r="Q93" s="65">
        <f t="shared" si="42"/>
        <v>6</v>
      </c>
      <c r="R93" s="65">
        <f t="shared" si="42"/>
        <v>6</v>
      </c>
      <c r="S93" s="65">
        <f t="shared" si="42"/>
        <v>6</v>
      </c>
      <c r="T93" s="65">
        <f t="shared" si="42"/>
        <v>6</v>
      </c>
      <c r="U93" s="65">
        <f t="shared" si="42"/>
        <v>6</v>
      </c>
      <c r="V93" s="65">
        <f t="shared" si="42"/>
        <v>5</v>
      </c>
      <c r="W93" s="65">
        <f t="shared" si="42"/>
        <v>5</v>
      </c>
      <c r="X93" s="65">
        <f t="shared" si="42"/>
        <v>5</v>
      </c>
      <c r="Y93" s="65">
        <f t="shared" si="42"/>
        <v>5</v>
      </c>
      <c r="Z93" s="65">
        <f t="shared" si="42"/>
        <v>6</v>
      </c>
      <c r="AA93" s="65">
        <f t="shared" si="42"/>
        <v>6</v>
      </c>
      <c r="AB93" s="65">
        <f t="shared" si="42"/>
        <v>6</v>
      </c>
      <c r="AC93" s="65">
        <f t="shared" si="42"/>
        <v>4</v>
      </c>
      <c r="AD93" s="65">
        <f t="shared" si="42"/>
        <v>3</v>
      </c>
      <c r="AE93" s="65">
        <f t="shared" si="42"/>
        <v>3</v>
      </c>
      <c r="AF93" s="65">
        <f t="shared" si="42"/>
        <v>6</v>
      </c>
      <c r="AG93" s="65">
        <f t="shared" si="42"/>
        <v>4</v>
      </c>
      <c r="AH93" s="65">
        <f t="shared" si="42"/>
        <v>4</v>
      </c>
      <c r="AI93" s="65">
        <f t="shared" si="42"/>
        <v>3</v>
      </c>
      <c r="AJ93" s="65">
        <f t="shared" si="42"/>
        <v>4</v>
      </c>
      <c r="AK93" s="65">
        <f t="shared" si="42"/>
        <v>4</v>
      </c>
      <c r="AL93" s="65">
        <f t="shared" si="42"/>
        <v>6</v>
      </c>
      <c r="AM93" s="65">
        <f t="shared" si="42"/>
        <v>6</v>
      </c>
      <c r="AN93" s="65">
        <f t="shared" si="42"/>
        <v>6</v>
      </c>
      <c r="AO93" s="65">
        <f t="shared" si="42"/>
        <v>6</v>
      </c>
      <c r="AP93" s="65">
        <f t="shared" si="42"/>
        <v>6</v>
      </c>
      <c r="AQ93" s="65">
        <f t="shared" si="42"/>
        <v>6</v>
      </c>
      <c r="AR93" s="65">
        <f t="shared" si="42"/>
        <v>6</v>
      </c>
      <c r="AS93" s="65">
        <f t="shared" si="42"/>
        <v>6</v>
      </c>
      <c r="AT93" s="65">
        <f t="shared" si="42"/>
        <v>6</v>
      </c>
      <c r="AU93" s="65">
        <f t="shared" si="42"/>
        <v>5</v>
      </c>
      <c r="AV93" s="65">
        <f t="shared" si="42"/>
        <v>5</v>
      </c>
      <c r="AW93" s="65">
        <f t="shared" si="42"/>
        <v>6</v>
      </c>
      <c r="AX93" s="65">
        <f t="shared" si="42"/>
        <v>5</v>
      </c>
      <c r="AY93" s="65">
        <f t="shared" si="42"/>
        <v>5</v>
      </c>
      <c r="AZ93" s="65">
        <f t="shared" si="42"/>
        <v>5</v>
      </c>
      <c r="BA93" s="65">
        <f t="shared" si="42"/>
        <v>5</v>
      </c>
      <c r="BB93" s="65">
        <f t="shared" si="42"/>
        <v>5</v>
      </c>
      <c r="BC93" s="65">
        <f t="shared" si="42"/>
        <v>5</v>
      </c>
      <c r="BD93" s="65">
        <f t="shared" si="42"/>
        <v>5</v>
      </c>
      <c r="BE93" s="65">
        <f t="shared" si="42"/>
        <v>4</v>
      </c>
      <c r="BF93" s="65">
        <f t="shared" si="42"/>
        <v>6</v>
      </c>
      <c r="BG93" s="65">
        <f t="shared" si="42"/>
        <v>6</v>
      </c>
      <c r="BH93" s="65">
        <f t="shared" si="42"/>
        <v>6</v>
      </c>
      <c r="BI93" s="65">
        <f t="shared" si="42"/>
        <v>5</v>
      </c>
      <c r="BJ93" s="65">
        <f t="shared" si="42"/>
        <v>6</v>
      </c>
      <c r="BK93" s="65">
        <f t="shared" si="42"/>
        <v>5</v>
      </c>
      <c r="BL93" s="65">
        <f t="shared" si="42"/>
        <v>6</v>
      </c>
      <c r="BM93" s="65">
        <f t="shared" si="42"/>
        <v>6</v>
      </c>
      <c r="BN93" s="65">
        <f t="shared" si="42"/>
        <v>6</v>
      </c>
      <c r="BO93" s="65">
        <f t="shared" si="42"/>
        <v>6</v>
      </c>
      <c r="BP93" s="65">
        <f t="shared" si="42"/>
        <v>6</v>
      </c>
      <c r="BQ93" s="65">
        <f t="shared" si="42"/>
        <v>6</v>
      </c>
      <c r="BR93" s="65">
        <f>COUNT(BR85:BR90)</f>
        <v>5</v>
      </c>
      <c r="BS93" s="65">
        <f>COUNT(BS85:BS90)</f>
        <v>2</v>
      </c>
      <c r="BT93" s="65">
        <f>COUNT(BT85:BT90)</f>
        <v>2</v>
      </c>
      <c r="BU93" s="65">
        <f>COUNT(BU85:BU90)</f>
        <v>2</v>
      </c>
    </row>
    <row r="94" spans="1:73" s="24" customFormat="1" ht="12.75" customHeight="1" x14ac:dyDescent="0.2">
      <c r="A94" s="61"/>
      <c r="B94" s="28" t="s">
        <v>149</v>
      </c>
      <c r="C94" s="86">
        <f>C93/C92</f>
        <v>0.75</v>
      </c>
      <c r="D94" s="86">
        <f t="shared" ref="D94:BO94" si="43">D93/D92</f>
        <v>0.75</v>
      </c>
      <c r="E94" s="86">
        <f t="shared" si="43"/>
        <v>0.375</v>
      </c>
      <c r="F94" s="86">
        <f t="shared" si="43"/>
        <v>0.75</v>
      </c>
      <c r="G94" s="86">
        <f t="shared" si="43"/>
        <v>0.625</v>
      </c>
      <c r="H94" s="86">
        <f t="shared" si="43"/>
        <v>0.625</v>
      </c>
      <c r="I94" s="86">
        <f t="shared" si="43"/>
        <v>0.625</v>
      </c>
      <c r="J94" s="86">
        <f t="shared" si="43"/>
        <v>0.75</v>
      </c>
      <c r="K94" s="86">
        <f t="shared" si="43"/>
        <v>0.625</v>
      </c>
      <c r="L94" s="86">
        <f t="shared" si="43"/>
        <v>0.625</v>
      </c>
      <c r="M94" s="86">
        <f t="shared" si="43"/>
        <v>0.625</v>
      </c>
      <c r="N94" s="86">
        <f t="shared" si="43"/>
        <v>0.75</v>
      </c>
      <c r="O94" s="86">
        <f t="shared" si="43"/>
        <v>0.75</v>
      </c>
      <c r="P94" s="86">
        <f t="shared" si="43"/>
        <v>0.75</v>
      </c>
      <c r="Q94" s="86">
        <f t="shared" si="43"/>
        <v>0.75</v>
      </c>
      <c r="R94" s="86">
        <f t="shared" si="43"/>
        <v>0.75</v>
      </c>
      <c r="S94" s="86">
        <f t="shared" si="43"/>
        <v>0.75</v>
      </c>
      <c r="T94" s="86">
        <f t="shared" si="43"/>
        <v>0.75</v>
      </c>
      <c r="U94" s="86">
        <f t="shared" si="43"/>
        <v>0.75</v>
      </c>
      <c r="V94" s="86">
        <f t="shared" si="43"/>
        <v>0.625</v>
      </c>
      <c r="W94" s="86">
        <f t="shared" si="43"/>
        <v>0.625</v>
      </c>
      <c r="X94" s="86">
        <f t="shared" si="43"/>
        <v>0.625</v>
      </c>
      <c r="Y94" s="86">
        <f t="shared" si="43"/>
        <v>0.625</v>
      </c>
      <c r="Z94" s="86">
        <f t="shared" si="43"/>
        <v>0.75</v>
      </c>
      <c r="AA94" s="86">
        <f t="shared" si="43"/>
        <v>0.75</v>
      </c>
      <c r="AB94" s="86">
        <f t="shared" si="43"/>
        <v>0.75</v>
      </c>
      <c r="AC94" s="86">
        <f t="shared" si="43"/>
        <v>0.5</v>
      </c>
      <c r="AD94" s="86">
        <f t="shared" si="43"/>
        <v>0.375</v>
      </c>
      <c r="AE94" s="86">
        <f t="shared" si="43"/>
        <v>0.375</v>
      </c>
      <c r="AF94" s="86">
        <f t="shared" si="43"/>
        <v>0.75</v>
      </c>
      <c r="AG94" s="86">
        <f t="shared" si="43"/>
        <v>0.5</v>
      </c>
      <c r="AH94" s="86">
        <f t="shared" si="43"/>
        <v>0.5</v>
      </c>
      <c r="AI94" s="86">
        <f t="shared" si="43"/>
        <v>0.375</v>
      </c>
      <c r="AJ94" s="86">
        <f t="shared" si="43"/>
        <v>0.5</v>
      </c>
      <c r="AK94" s="86">
        <f t="shared" si="43"/>
        <v>0.5</v>
      </c>
      <c r="AL94" s="86">
        <f t="shared" si="43"/>
        <v>0.75</v>
      </c>
      <c r="AM94" s="86">
        <f t="shared" si="43"/>
        <v>0.75</v>
      </c>
      <c r="AN94" s="86">
        <f t="shared" si="43"/>
        <v>0.75</v>
      </c>
      <c r="AO94" s="86">
        <f t="shared" si="43"/>
        <v>0.75</v>
      </c>
      <c r="AP94" s="86">
        <f t="shared" si="43"/>
        <v>0.75</v>
      </c>
      <c r="AQ94" s="86">
        <f t="shared" si="43"/>
        <v>0.75</v>
      </c>
      <c r="AR94" s="86">
        <f t="shared" si="43"/>
        <v>0.75</v>
      </c>
      <c r="AS94" s="86">
        <f t="shared" si="43"/>
        <v>0.75</v>
      </c>
      <c r="AT94" s="86">
        <f t="shared" si="43"/>
        <v>0.75</v>
      </c>
      <c r="AU94" s="86">
        <f t="shared" si="43"/>
        <v>0.625</v>
      </c>
      <c r="AV94" s="86">
        <f t="shared" si="43"/>
        <v>0.625</v>
      </c>
      <c r="AW94" s="86">
        <f t="shared" si="43"/>
        <v>0.75</v>
      </c>
      <c r="AX94" s="86">
        <f t="shared" si="43"/>
        <v>0.625</v>
      </c>
      <c r="AY94" s="86">
        <f t="shared" si="43"/>
        <v>0.625</v>
      </c>
      <c r="AZ94" s="86">
        <f t="shared" si="43"/>
        <v>0.625</v>
      </c>
      <c r="BA94" s="86">
        <f t="shared" si="43"/>
        <v>0.625</v>
      </c>
      <c r="BB94" s="86">
        <f t="shared" si="43"/>
        <v>0.625</v>
      </c>
      <c r="BC94" s="86">
        <f t="shared" si="43"/>
        <v>0.625</v>
      </c>
      <c r="BD94" s="86">
        <f t="shared" si="43"/>
        <v>0.625</v>
      </c>
      <c r="BE94" s="86">
        <f t="shared" si="43"/>
        <v>0.5</v>
      </c>
      <c r="BF94" s="86">
        <f t="shared" si="43"/>
        <v>0.75</v>
      </c>
      <c r="BG94" s="86">
        <f t="shared" si="43"/>
        <v>0.75</v>
      </c>
      <c r="BH94" s="86">
        <f t="shared" si="43"/>
        <v>0.75</v>
      </c>
      <c r="BI94" s="86">
        <f t="shared" si="43"/>
        <v>0.625</v>
      </c>
      <c r="BJ94" s="86">
        <f t="shared" si="43"/>
        <v>0.75</v>
      </c>
      <c r="BK94" s="86">
        <f t="shared" si="43"/>
        <v>0.625</v>
      </c>
      <c r="BL94" s="86">
        <f t="shared" si="43"/>
        <v>0.75</v>
      </c>
      <c r="BM94" s="86">
        <f t="shared" si="43"/>
        <v>0.75</v>
      </c>
      <c r="BN94" s="86">
        <f t="shared" si="43"/>
        <v>0.75</v>
      </c>
      <c r="BO94" s="86">
        <f t="shared" si="43"/>
        <v>0.75</v>
      </c>
      <c r="BP94" s="86">
        <f t="shared" ref="BP94:BU94" si="44">BP93/BP92</f>
        <v>0.75</v>
      </c>
      <c r="BQ94" s="86">
        <f t="shared" si="44"/>
        <v>0.75</v>
      </c>
      <c r="BR94" s="86">
        <f t="shared" si="44"/>
        <v>0.625</v>
      </c>
      <c r="BS94" s="86">
        <f t="shared" si="44"/>
        <v>0.25</v>
      </c>
      <c r="BT94" s="86">
        <f t="shared" si="44"/>
        <v>0.25</v>
      </c>
      <c r="BU94" s="86">
        <f t="shared" si="44"/>
        <v>0.25</v>
      </c>
    </row>
    <row r="96" spans="1:73" ht="12.75" customHeight="1" x14ac:dyDescent="0.25">
      <c r="A96" s="2"/>
      <c r="B96" s="48"/>
      <c r="C96" s="48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</row>
    <row r="97" spans="1:73" ht="12.75" customHeight="1" x14ac:dyDescent="0.25">
      <c r="A97" s="49" t="s">
        <v>143</v>
      </c>
      <c r="C97" s="48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</row>
    <row r="98" spans="1:73" ht="12.75" customHeight="1" x14ac:dyDescent="0.25">
      <c r="A98" s="49" t="s">
        <v>144</v>
      </c>
      <c r="C98" s="48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</row>
    <row r="99" spans="1:73" ht="12.75" customHeight="1" x14ac:dyDescent="0.25">
      <c r="A99" s="49" t="s">
        <v>145</v>
      </c>
      <c r="C99" s="48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</row>
    <row r="100" spans="1:73" ht="12.75" customHeight="1" x14ac:dyDescent="0.25">
      <c r="A100" s="49"/>
      <c r="C100" s="48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</row>
    <row r="101" spans="1:73" ht="12.75" customHeight="1" x14ac:dyDescent="0.25">
      <c r="A101" s="50" t="s">
        <v>384</v>
      </c>
      <c r="C101" s="48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</row>
    <row r="102" spans="1:73" ht="12.75" customHeight="1" x14ac:dyDescent="0.25">
      <c r="A102" s="50" t="s">
        <v>385</v>
      </c>
      <c r="C102" s="48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</row>
    <row r="103" spans="1:73" ht="12.75" customHeight="1" x14ac:dyDescent="0.25">
      <c r="A103" s="49"/>
      <c r="C103" s="48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</row>
    <row r="104" spans="1:73" ht="12.75" customHeight="1" x14ac:dyDescent="0.25">
      <c r="A104" s="50" t="s">
        <v>146</v>
      </c>
      <c r="C104" s="50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</row>
    <row r="105" spans="1:73" ht="12.75" customHeight="1" x14ac:dyDescent="0.25">
      <c r="A105" s="50" t="s">
        <v>147</v>
      </c>
      <c r="C105" s="50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</row>
    <row r="106" spans="1:73" ht="12.75" customHeight="1" x14ac:dyDescent="0.25">
      <c r="A106" s="50" t="s">
        <v>148</v>
      </c>
      <c r="C106" s="50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</row>
    <row r="108" spans="1:73" ht="13.5" x14ac:dyDescent="0.25">
      <c r="A108" s="50" t="s">
        <v>383</v>
      </c>
    </row>
  </sheetData>
  <mergeCells count="9">
    <mergeCell ref="B52:C52"/>
    <mergeCell ref="B79:C79"/>
    <mergeCell ref="A1:C2"/>
    <mergeCell ref="A5:A8"/>
    <mergeCell ref="B21:C21"/>
    <mergeCell ref="B10:C10"/>
    <mergeCell ref="B43:C43"/>
    <mergeCell ref="B49:C49"/>
    <mergeCell ref="B5:C5"/>
  </mergeCells>
  <conditionalFormatting sqref="D8:BU8">
    <cfRule type="cellIs" dxfId="2" priority="1" stopIfTrue="1" operator="lessThan">
      <formula>#REF!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5"/>
  <sheetViews>
    <sheetView workbookViewId="0">
      <selection sqref="A1:C2"/>
    </sheetView>
  </sheetViews>
  <sheetFormatPr baseColWidth="10" defaultColWidth="12.85546875" defaultRowHeight="12.75" x14ac:dyDescent="0.2"/>
  <cols>
    <col min="1" max="1" width="12.85546875" style="1"/>
    <col min="2" max="2" width="46.7109375" style="1" customWidth="1"/>
    <col min="3" max="3" width="12.85546875" style="1" customWidth="1"/>
    <col min="4" max="16384" width="12.85546875" style="1"/>
  </cols>
  <sheetData>
    <row r="1" spans="1:73" x14ac:dyDescent="0.2">
      <c r="A1" s="492" t="s">
        <v>166</v>
      </c>
      <c r="B1" s="493"/>
      <c r="C1" s="494"/>
    </row>
    <row r="2" spans="1:73" ht="13.5" x14ac:dyDescent="0.25">
      <c r="A2" s="495"/>
      <c r="B2" s="496"/>
      <c r="C2" s="497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</row>
    <row r="3" spans="1:73" s="11" customFormat="1" ht="87.75" customHeight="1" x14ac:dyDescent="0.25">
      <c r="A3" s="3"/>
      <c r="B3" s="4"/>
      <c r="C3" s="4"/>
      <c r="D3" s="5" t="s">
        <v>0</v>
      </c>
      <c r="E3" s="6" t="s">
        <v>1</v>
      </c>
      <c r="F3" s="5" t="s">
        <v>2</v>
      </c>
      <c r="G3" s="7" t="s">
        <v>3</v>
      </c>
      <c r="H3" s="8" t="s">
        <v>4</v>
      </c>
      <c r="I3" s="9" t="s">
        <v>5</v>
      </c>
      <c r="J3" s="5" t="s">
        <v>6</v>
      </c>
      <c r="K3" s="7" t="s">
        <v>7</v>
      </c>
      <c r="L3" s="8" t="s">
        <v>8</v>
      </c>
      <c r="M3" s="8" t="s">
        <v>9</v>
      </c>
      <c r="N3" s="5" t="s">
        <v>10</v>
      </c>
      <c r="O3" s="5" t="s">
        <v>11</v>
      </c>
      <c r="P3" s="9" t="s">
        <v>12</v>
      </c>
      <c r="Q3" s="5" t="s">
        <v>13</v>
      </c>
      <c r="R3" s="7" t="s">
        <v>14</v>
      </c>
      <c r="S3" s="8" t="s">
        <v>15</v>
      </c>
      <c r="T3" s="5" t="s">
        <v>16</v>
      </c>
      <c r="U3" s="5" t="s">
        <v>17</v>
      </c>
      <c r="V3" s="5" t="s">
        <v>18</v>
      </c>
      <c r="W3" s="5" t="s">
        <v>19</v>
      </c>
      <c r="X3" s="5" t="s">
        <v>20</v>
      </c>
      <c r="Y3" s="6" t="s">
        <v>21</v>
      </c>
      <c r="Z3" s="5" t="s">
        <v>22</v>
      </c>
      <c r="AA3" s="7" t="s">
        <v>23</v>
      </c>
      <c r="AB3" s="8" t="s">
        <v>24</v>
      </c>
      <c r="AC3" s="8" t="s">
        <v>25</v>
      </c>
      <c r="AD3" s="8" t="s">
        <v>26</v>
      </c>
      <c r="AE3" s="8" t="s">
        <v>27</v>
      </c>
      <c r="AF3" s="8" t="s">
        <v>28</v>
      </c>
      <c r="AG3" s="8" t="s">
        <v>29</v>
      </c>
      <c r="AH3" s="5" t="s">
        <v>30</v>
      </c>
      <c r="AI3" s="5" t="s">
        <v>31</v>
      </c>
      <c r="AJ3" s="5" t="s">
        <v>32</v>
      </c>
      <c r="AK3" s="6" t="s">
        <v>33</v>
      </c>
      <c r="AL3" s="5" t="s">
        <v>34</v>
      </c>
      <c r="AM3" s="7" t="s">
        <v>35</v>
      </c>
      <c r="AN3" s="8" t="s">
        <v>36</v>
      </c>
      <c r="AO3" s="8" t="s">
        <v>37</v>
      </c>
      <c r="AP3" s="8" t="s">
        <v>38</v>
      </c>
      <c r="AQ3" s="8" t="s">
        <v>39</v>
      </c>
      <c r="AR3" s="8" t="s">
        <v>40</v>
      </c>
      <c r="AS3" s="8" t="s">
        <v>41</v>
      </c>
      <c r="AT3" s="5" t="s">
        <v>42</v>
      </c>
      <c r="AU3" s="5" t="s">
        <v>43</v>
      </c>
      <c r="AV3" s="5" t="s">
        <v>44</v>
      </c>
      <c r="AW3" s="5" t="s">
        <v>45</v>
      </c>
      <c r="AX3" s="7" t="s">
        <v>46</v>
      </c>
      <c r="AY3" s="8" t="s">
        <v>47</v>
      </c>
      <c r="AZ3" s="8" t="s">
        <v>48</v>
      </c>
      <c r="BA3" s="8" t="s">
        <v>49</v>
      </c>
      <c r="BB3" s="8" t="s">
        <v>50</v>
      </c>
      <c r="BC3" s="8" t="s">
        <v>51</v>
      </c>
      <c r="BD3" s="9" t="s">
        <v>52</v>
      </c>
      <c r="BE3" s="5" t="s">
        <v>53</v>
      </c>
      <c r="BF3" s="10" t="s">
        <v>54</v>
      </c>
      <c r="BG3" s="6" t="s">
        <v>55</v>
      </c>
      <c r="BH3" s="5" t="s">
        <v>56</v>
      </c>
      <c r="BI3" s="7" t="s">
        <v>57</v>
      </c>
      <c r="BJ3" s="8" t="s">
        <v>58</v>
      </c>
      <c r="BK3" s="6" t="s">
        <v>59</v>
      </c>
      <c r="BL3" s="5" t="s">
        <v>60</v>
      </c>
      <c r="BM3" s="7" t="s">
        <v>61</v>
      </c>
      <c r="BN3" s="8" t="s">
        <v>62</v>
      </c>
      <c r="BO3" s="8" t="s">
        <v>63</v>
      </c>
      <c r="BP3" s="8" t="s">
        <v>64</v>
      </c>
      <c r="BQ3" s="5" t="s">
        <v>65</v>
      </c>
      <c r="BR3" s="5" t="s">
        <v>66</v>
      </c>
      <c r="BS3" s="5" t="s">
        <v>67</v>
      </c>
      <c r="BT3" s="5" t="s">
        <v>68</v>
      </c>
      <c r="BU3" s="5" t="s">
        <v>69</v>
      </c>
    </row>
    <row r="4" spans="1:73" s="11" customFormat="1" ht="25.5" x14ac:dyDescent="0.25">
      <c r="A4" s="12"/>
      <c r="B4" s="13"/>
      <c r="C4" s="13"/>
      <c r="D4" s="14" t="s">
        <v>70</v>
      </c>
      <c r="E4" s="15" t="s">
        <v>71</v>
      </c>
      <c r="F4" s="66" t="s">
        <v>72</v>
      </c>
      <c r="G4" s="16" t="s">
        <v>73</v>
      </c>
      <c r="H4" s="14" t="s">
        <v>74</v>
      </c>
      <c r="I4" s="15" t="s">
        <v>75</v>
      </c>
      <c r="J4" s="66" t="s">
        <v>76</v>
      </c>
      <c r="K4" s="16" t="s">
        <v>77</v>
      </c>
      <c r="L4" s="14" t="s">
        <v>78</v>
      </c>
      <c r="M4" s="14" t="s">
        <v>79</v>
      </c>
      <c r="N4" s="14" t="s">
        <v>80</v>
      </c>
      <c r="O4" s="14" t="s">
        <v>81</v>
      </c>
      <c r="P4" s="15" t="s">
        <v>82</v>
      </c>
      <c r="Q4" s="66" t="s">
        <v>83</v>
      </c>
      <c r="R4" s="16" t="s">
        <v>84</v>
      </c>
      <c r="S4" s="14" t="s">
        <v>85</v>
      </c>
      <c r="T4" s="14" t="s">
        <v>86</v>
      </c>
      <c r="U4" s="14" t="s">
        <v>87</v>
      </c>
      <c r="V4" s="14" t="s">
        <v>88</v>
      </c>
      <c r="W4" s="14" t="s">
        <v>89</v>
      </c>
      <c r="X4" s="14" t="s">
        <v>90</v>
      </c>
      <c r="Y4" s="15" t="s">
        <v>91</v>
      </c>
      <c r="Z4" s="66" t="s">
        <v>92</v>
      </c>
      <c r="AA4" s="16" t="s">
        <v>93</v>
      </c>
      <c r="AB4" s="66" t="s">
        <v>94</v>
      </c>
      <c r="AC4" s="14" t="s">
        <v>95</v>
      </c>
      <c r="AD4" s="14" t="s">
        <v>96</v>
      </c>
      <c r="AE4" s="14" t="s">
        <v>97</v>
      </c>
      <c r="AF4" s="14" t="s">
        <v>98</v>
      </c>
      <c r="AG4" s="14" t="s">
        <v>99</v>
      </c>
      <c r="AH4" s="14" t="s">
        <v>100</v>
      </c>
      <c r="AI4" s="14" t="s">
        <v>101</v>
      </c>
      <c r="AJ4" s="14" t="s">
        <v>102</v>
      </c>
      <c r="AK4" s="15" t="s">
        <v>103</v>
      </c>
      <c r="AL4" s="66" t="s">
        <v>104</v>
      </c>
      <c r="AM4" s="16" t="s">
        <v>105</v>
      </c>
      <c r="AN4" s="14" t="s">
        <v>106</v>
      </c>
      <c r="AO4" s="14" t="s">
        <v>107</v>
      </c>
      <c r="AP4" s="14" t="s">
        <v>108</v>
      </c>
      <c r="AQ4" s="14" t="s">
        <v>109</v>
      </c>
      <c r="AR4" s="14" t="s">
        <v>110</v>
      </c>
      <c r="AS4" s="14" t="s">
        <v>111</v>
      </c>
      <c r="AT4" s="14" t="s">
        <v>112</v>
      </c>
      <c r="AU4" s="14" t="s">
        <v>113</v>
      </c>
      <c r="AV4" s="15" t="s">
        <v>114</v>
      </c>
      <c r="AW4" s="66" t="s">
        <v>115</v>
      </c>
      <c r="AX4" s="16" t="s">
        <v>116</v>
      </c>
      <c r="AY4" s="14" t="s">
        <v>117</v>
      </c>
      <c r="AZ4" s="14" t="s">
        <v>118</v>
      </c>
      <c r="BA4" s="14" t="s">
        <v>119</v>
      </c>
      <c r="BB4" s="14" t="s">
        <v>120</v>
      </c>
      <c r="BC4" s="14" t="s">
        <v>121</v>
      </c>
      <c r="BD4" s="15" t="s">
        <v>122</v>
      </c>
      <c r="BE4" s="66" t="s">
        <v>123</v>
      </c>
      <c r="BF4" s="16" t="s">
        <v>124</v>
      </c>
      <c r="BG4" s="15" t="s">
        <v>125</v>
      </c>
      <c r="BH4" s="66" t="s">
        <v>126</v>
      </c>
      <c r="BI4" s="16" t="s">
        <v>127</v>
      </c>
      <c r="BJ4" s="14" t="s">
        <v>128</v>
      </c>
      <c r="BK4" s="15" t="s">
        <v>129</v>
      </c>
      <c r="BL4" s="66" t="s">
        <v>130</v>
      </c>
      <c r="BM4" s="16" t="s">
        <v>131</v>
      </c>
      <c r="BN4" s="14" t="s">
        <v>132</v>
      </c>
      <c r="BO4" s="14" t="s">
        <v>133</v>
      </c>
      <c r="BP4" s="14" t="s">
        <v>134</v>
      </c>
      <c r="BQ4" s="14" t="s">
        <v>135</v>
      </c>
      <c r="BR4" s="14" t="s">
        <v>136</v>
      </c>
      <c r="BS4" s="14" t="s">
        <v>137</v>
      </c>
      <c r="BT4" s="14" t="s">
        <v>138</v>
      </c>
      <c r="BU4" s="14" t="s">
        <v>139</v>
      </c>
    </row>
    <row r="5" spans="1:73" s="20" customFormat="1" ht="12.75" customHeight="1" x14ac:dyDescent="0.2">
      <c r="A5" s="498" t="s">
        <v>140</v>
      </c>
      <c r="B5" s="17" t="s">
        <v>141</v>
      </c>
      <c r="C5" s="103"/>
      <c r="D5" s="19">
        <f>SUM(D9:D15,D20:D20,D25:D28,D33:D37,D42:D50,D55:D77,D82:D88)</f>
        <v>65324</v>
      </c>
      <c r="E5" s="19">
        <f t="shared" ref="E5:BP5" si="0">SUM(E9:E15,E20:E20,E25:E28,E33:E37,E42:E50,E55:E77,E82:E88)</f>
        <v>369304</v>
      </c>
      <c r="F5" s="19">
        <f t="shared" si="0"/>
        <v>259</v>
      </c>
      <c r="G5" s="19">
        <f t="shared" si="0"/>
        <v>56</v>
      </c>
      <c r="H5" s="19">
        <f t="shared" si="0"/>
        <v>125</v>
      </c>
      <c r="I5" s="19">
        <f t="shared" si="0"/>
        <v>75</v>
      </c>
      <c r="J5" s="214">
        <f t="shared" si="0"/>
        <v>162.94999999999996</v>
      </c>
      <c r="K5" s="214">
        <f t="shared" si="0"/>
        <v>137.37</v>
      </c>
      <c r="L5" s="214">
        <f t="shared" si="0"/>
        <v>10.76</v>
      </c>
      <c r="M5" s="214">
        <f t="shared" si="0"/>
        <v>7.2</v>
      </c>
      <c r="N5" s="19">
        <f t="shared" si="0"/>
        <v>413</v>
      </c>
      <c r="O5" s="19">
        <f>SUM(O9:O15,O20:O20,O25:O28,O33:O37,O42:O50,O55:O77,O82:O88)</f>
        <v>27351.199999999997</v>
      </c>
      <c r="P5" s="19">
        <f t="shared" si="0"/>
        <v>21308.949999999997</v>
      </c>
      <c r="Q5" s="19">
        <f t="shared" si="0"/>
        <v>2272</v>
      </c>
      <c r="R5" s="19">
        <f t="shared" si="0"/>
        <v>521</v>
      </c>
      <c r="S5" s="19">
        <f t="shared" si="0"/>
        <v>68</v>
      </c>
      <c r="T5" s="19">
        <f t="shared" si="0"/>
        <v>13285</v>
      </c>
      <c r="U5" s="19">
        <f t="shared" si="0"/>
        <v>2333</v>
      </c>
      <c r="V5" s="19">
        <f t="shared" si="0"/>
        <v>938363</v>
      </c>
      <c r="W5" s="19">
        <f t="shared" si="0"/>
        <v>57881</v>
      </c>
      <c r="X5" s="19">
        <f t="shared" si="0"/>
        <v>92618</v>
      </c>
      <c r="Y5" s="19">
        <f t="shared" si="0"/>
        <v>217051</v>
      </c>
      <c r="Z5" s="19">
        <f t="shared" si="0"/>
        <v>20618776.300000001</v>
      </c>
      <c r="AA5" s="19">
        <f t="shared" si="0"/>
        <v>13287753.050000001</v>
      </c>
      <c r="AB5" s="19">
        <f t="shared" si="0"/>
        <v>7331022.7000000002</v>
      </c>
      <c r="AC5" s="19">
        <f t="shared" si="0"/>
        <v>1873973.8</v>
      </c>
      <c r="AD5" s="19">
        <f t="shared" si="0"/>
        <v>1173858.6499999999</v>
      </c>
      <c r="AE5" s="19">
        <f t="shared" si="0"/>
        <v>529747.44999999995</v>
      </c>
      <c r="AF5" s="19">
        <f t="shared" si="0"/>
        <v>3493103.2</v>
      </c>
      <c r="AG5" s="19">
        <f t="shared" si="0"/>
        <v>97245</v>
      </c>
      <c r="AH5" s="19">
        <f t="shared" si="0"/>
        <v>8461650.8900000006</v>
      </c>
      <c r="AI5" s="19">
        <f t="shared" si="0"/>
        <v>128000</v>
      </c>
      <c r="AJ5" s="19">
        <f t="shared" si="0"/>
        <v>61419</v>
      </c>
      <c r="AK5" s="19">
        <f t="shared" si="0"/>
        <v>260890.8</v>
      </c>
      <c r="AL5" s="19">
        <f t="shared" si="0"/>
        <v>1444615</v>
      </c>
      <c r="AM5" s="19">
        <f t="shared" si="0"/>
        <v>1059734</v>
      </c>
      <c r="AN5" s="19">
        <f t="shared" si="0"/>
        <v>13995</v>
      </c>
      <c r="AO5" s="19">
        <f t="shared" si="0"/>
        <v>4980</v>
      </c>
      <c r="AP5" s="19">
        <f t="shared" si="0"/>
        <v>34110</v>
      </c>
      <c r="AQ5" s="19">
        <f t="shared" si="0"/>
        <v>2200</v>
      </c>
      <c r="AR5" s="19">
        <f t="shared" si="0"/>
        <v>60720</v>
      </c>
      <c r="AS5" s="19">
        <f t="shared" si="0"/>
        <v>268876</v>
      </c>
      <c r="AT5" s="19">
        <f t="shared" si="0"/>
        <v>47697</v>
      </c>
      <c r="AU5" s="19">
        <f t="shared" si="0"/>
        <v>2329</v>
      </c>
      <c r="AV5" s="19">
        <f t="shared" si="0"/>
        <v>1870</v>
      </c>
      <c r="AW5" s="19">
        <f t="shared" si="0"/>
        <v>105649</v>
      </c>
      <c r="AX5" s="19">
        <f t="shared" si="0"/>
        <v>72959</v>
      </c>
      <c r="AY5" s="19">
        <f t="shared" si="0"/>
        <v>1858</v>
      </c>
      <c r="AZ5" s="19">
        <f t="shared" si="0"/>
        <v>570</v>
      </c>
      <c r="BA5" s="19">
        <f t="shared" si="0"/>
        <v>12135</v>
      </c>
      <c r="BB5" s="19">
        <f t="shared" si="0"/>
        <v>37</v>
      </c>
      <c r="BC5" s="19">
        <f t="shared" si="0"/>
        <v>9692</v>
      </c>
      <c r="BD5" s="19">
        <f t="shared" si="0"/>
        <v>8398</v>
      </c>
      <c r="BE5" s="19">
        <f t="shared" si="0"/>
        <v>16026</v>
      </c>
      <c r="BF5" s="19">
        <f t="shared" si="0"/>
        <v>113</v>
      </c>
      <c r="BG5" s="19">
        <f t="shared" si="0"/>
        <v>1533</v>
      </c>
      <c r="BH5" s="19">
        <f t="shared" si="0"/>
        <v>674112</v>
      </c>
      <c r="BI5" s="19">
        <f t="shared" si="0"/>
        <v>31335</v>
      </c>
      <c r="BJ5" s="19">
        <f t="shared" si="0"/>
        <v>42083</v>
      </c>
      <c r="BK5" s="19">
        <f t="shared" si="0"/>
        <v>2757</v>
      </c>
      <c r="BL5" s="19">
        <f t="shared" si="0"/>
        <v>500</v>
      </c>
      <c r="BM5" s="19">
        <f t="shared" si="0"/>
        <v>150</v>
      </c>
      <c r="BN5" s="19">
        <f t="shared" si="0"/>
        <v>301</v>
      </c>
      <c r="BO5" s="19">
        <f t="shared" si="0"/>
        <v>15</v>
      </c>
      <c r="BP5" s="19">
        <f t="shared" si="0"/>
        <v>34</v>
      </c>
      <c r="BQ5" s="19">
        <f>SUM(BQ9:BQ15,BQ20:BQ20,BQ25:BQ28,BQ33:BQ37,BQ42:BQ50,BQ55:BQ77,BQ82:BQ88)</f>
        <v>696</v>
      </c>
      <c r="BR5" s="19">
        <f>SUM(BR9:BR15,BR20:BR20,BR25:BR28,BR33:BR37,BR42:BR50,BR55:BR77,BR82:BR88)</f>
        <v>18534</v>
      </c>
      <c r="BS5" s="19">
        <f>SUM(BS9:BS15,BS20:BS20,BS25:BS28,BS33:BS37,BS42:BS50,BS55:BS77,BS82:BS88)</f>
        <v>132197</v>
      </c>
      <c r="BT5" s="19">
        <f>SUM(BT9:BT15,BT20:BT20,BT25:BT28,BT33:BT37,BT42:BT50,BT55:BT77,BT82:BT88)</f>
        <v>5868</v>
      </c>
      <c r="BU5" s="19">
        <f>SUM(BU9:BU15,BU20:BU20,BU25:BU28,BU33:BU37,BU42:BU50,BU55:BU77,BU82:BU88)</f>
        <v>108052</v>
      </c>
    </row>
    <row r="6" spans="1:73" s="24" customFormat="1" ht="12.75" customHeight="1" x14ac:dyDescent="0.2">
      <c r="A6" s="499"/>
      <c r="B6" s="21" t="s">
        <v>152</v>
      </c>
      <c r="C6" s="22">
        <v>61</v>
      </c>
      <c r="D6" s="23">
        <v>61</v>
      </c>
      <c r="E6" s="23">
        <v>61</v>
      </c>
      <c r="F6" s="23">
        <v>61</v>
      </c>
      <c r="G6" s="23">
        <v>61</v>
      </c>
      <c r="H6" s="23">
        <v>61</v>
      </c>
      <c r="I6" s="23">
        <v>61</v>
      </c>
      <c r="J6" s="23">
        <v>61</v>
      </c>
      <c r="K6" s="23">
        <v>61</v>
      </c>
      <c r="L6" s="23">
        <v>61</v>
      </c>
      <c r="M6" s="23">
        <v>61</v>
      </c>
      <c r="N6" s="23">
        <v>61</v>
      </c>
      <c r="O6" s="23">
        <v>61</v>
      </c>
      <c r="P6" s="23">
        <v>61</v>
      </c>
      <c r="Q6" s="23">
        <v>61</v>
      </c>
      <c r="R6" s="23">
        <v>61</v>
      </c>
      <c r="S6" s="23">
        <v>61</v>
      </c>
      <c r="T6" s="23">
        <v>61</v>
      </c>
      <c r="U6" s="23">
        <v>61</v>
      </c>
      <c r="V6" s="23">
        <v>61</v>
      </c>
      <c r="W6" s="23">
        <v>61</v>
      </c>
      <c r="X6" s="23">
        <v>61</v>
      </c>
      <c r="Y6" s="23">
        <v>61</v>
      </c>
      <c r="Z6" s="23">
        <v>61</v>
      </c>
      <c r="AA6" s="23">
        <v>61</v>
      </c>
      <c r="AB6" s="23">
        <v>61</v>
      </c>
      <c r="AC6" s="23">
        <v>61</v>
      </c>
      <c r="AD6" s="23">
        <v>61</v>
      </c>
      <c r="AE6" s="23">
        <v>61</v>
      </c>
      <c r="AF6" s="23">
        <v>61</v>
      </c>
      <c r="AG6" s="23">
        <v>61</v>
      </c>
      <c r="AH6" s="23">
        <v>61</v>
      </c>
      <c r="AI6" s="23">
        <v>61</v>
      </c>
      <c r="AJ6" s="23">
        <v>61</v>
      </c>
      <c r="AK6" s="23">
        <v>61</v>
      </c>
      <c r="AL6" s="23">
        <v>61</v>
      </c>
      <c r="AM6" s="23">
        <v>61</v>
      </c>
      <c r="AN6" s="23">
        <v>61</v>
      </c>
      <c r="AO6" s="23">
        <v>61</v>
      </c>
      <c r="AP6" s="23">
        <v>61</v>
      </c>
      <c r="AQ6" s="23">
        <v>61</v>
      </c>
      <c r="AR6" s="23">
        <v>61</v>
      </c>
      <c r="AS6" s="23">
        <v>61</v>
      </c>
      <c r="AT6" s="23">
        <v>61</v>
      </c>
      <c r="AU6" s="23">
        <v>61</v>
      </c>
      <c r="AV6" s="23">
        <v>61</v>
      </c>
      <c r="AW6" s="23">
        <v>61</v>
      </c>
      <c r="AX6" s="23">
        <v>61</v>
      </c>
      <c r="AY6" s="23">
        <v>61</v>
      </c>
      <c r="AZ6" s="23">
        <v>61</v>
      </c>
      <c r="BA6" s="23">
        <v>61</v>
      </c>
      <c r="BB6" s="23">
        <v>61</v>
      </c>
      <c r="BC6" s="23">
        <v>61</v>
      </c>
      <c r="BD6" s="23">
        <v>61</v>
      </c>
      <c r="BE6" s="23">
        <v>61</v>
      </c>
      <c r="BF6" s="23">
        <v>61</v>
      </c>
      <c r="BG6" s="23">
        <v>61</v>
      </c>
      <c r="BH6" s="23">
        <v>61</v>
      </c>
      <c r="BI6" s="23">
        <v>61</v>
      </c>
      <c r="BJ6" s="23">
        <v>61</v>
      </c>
      <c r="BK6" s="23">
        <v>61</v>
      </c>
      <c r="BL6" s="23">
        <v>61</v>
      </c>
      <c r="BM6" s="23">
        <v>61</v>
      </c>
      <c r="BN6" s="23">
        <v>61</v>
      </c>
      <c r="BO6" s="23">
        <v>61</v>
      </c>
      <c r="BP6" s="23">
        <v>61</v>
      </c>
      <c r="BQ6" s="23">
        <v>61</v>
      </c>
      <c r="BR6" s="23">
        <v>61</v>
      </c>
      <c r="BS6" s="23">
        <v>61</v>
      </c>
      <c r="BT6" s="23">
        <v>61</v>
      </c>
      <c r="BU6" s="23">
        <v>61</v>
      </c>
    </row>
    <row r="7" spans="1:73" s="24" customFormat="1" ht="12.75" customHeight="1" x14ac:dyDescent="0.2">
      <c r="A7" s="499"/>
      <c r="B7" s="25" t="s">
        <v>153</v>
      </c>
      <c r="C7" s="26">
        <v>55</v>
      </c>
      <c r="D7" s="27">
        <f>COUNT(D9:D15,D20:D20,D25:D28,D33:D37,D42:D50,D55:D77,D82:D88)</f>
        <v>49</v>
      </c>
      <c r="E7" s="27">
        <f t="shared" ref="E7:BP7" si="1">COUNT(E9:E15,E20:E20,E25:E28,E33:E37,E42:E50,E55:E77,E82:E88)</f>
        <v>17</v>
      </c>
      <c r="F7" s="27">
        <f t="shared" si="1"/>
        <v>56</v>
      </c>
      <c r="G7" s="27">
        <f t="shared" si="1"/>
        <v>50</v>
      </c>
      <c r="H7" s="27">
        <f t="shared" si="1"/>
        <v>52</v>
      </c>
      <c r="I7" s="27">
        <f t="shared" si="1"/>
        <v>50</v>
      </c>
      <c r="J7" s="27">
        <f t="shared" si="1"/>
        <v>56</v>
      </c>
      <c r="K7" s="27">
        <f t="shared" si="1"/>
        <v>51</v>
      </c>
      <c r="L7" s="27">
        <f t="shared" si="1"/>
        <v>47</v>
      </c>
      <c r="M7" s="27">
        <f t="shared" si="1"/>
        <v>45</v>
      </c>
      <c r="N7" s="27">
        <f t="shared" si="1"/>
        <v>55</v>
      </c>
      <c r="O7" s="27">
        <f t="shared" si="1"/>
        <v>53</v>
      </c>
      <c r="P7" s="27">
        <f t="shared" si="1"/>
        <v>52</v>
      </c>
      <c r="Q7" s="27">
        <f t="shared" si="1"/>
        <v>55</v>
      </c>
      <c r="R7" s="27">
        <f t="shared" si="1"/>
        <v>55</v>
      </c>
      <c r="S7" s="27">
        <f t="shared" si="1"/>
        <v>53</v>
      </c>
      <c r="T7" s="27">
        <f t="shared" si="1"/>
        <v>55</v>
      </c>
      <c r="U7" s="27">
        <f t="shared" si="1"/>
        <v>55</v>
      </c>
      <c r="V7" s="27">
        <f t="shared" si="1"/>
        <v>52</v>
      </c>
      <c r="W7" s="27">
        <f t="shared" si="1"/>
        <v>48</v>
      </c>
      <c r="X7" s="27">
        <f t="shared" si="1"/>
        <v>45</v>
      </c>
      <c r="Y7" s="27">
        <f t="shared" si="1"/>
        <v>47</v>
      </c>
      <c r="Z7" s="27">
        <f t="shared" si="1"/>
        <v>56</v>
      </c>
      <c r="AA7" s="27">
        <f t="shared" si="1"/>
        <v>31</v>
      </c>
      <c r="AB7" s="27">
        <f t="shared" si="1"/>
        <v>56</v>
      </c>
      <c r="AC7" s="27">
        <f t="shared" si="1"/>
        <v>23</v>
      </c>
      <c r="AD7" s="27">
        <f t="shared" si="1"/>
        <v>18</v>
      </c>
      <c r="AE7" s="27">
        <f t="shared" si="1"/>
        <v>22</v>
      </c>
      <c r="AF7" s="27">
        <f t="shared" si="1"/>
        <v>33</v>
      </c>
      <c r="AG7" s="27">
        <f t="shared" si="1"/>
        <v>21</v>
      </c>
      <c r="AH7" s="27">
        <f t="shared" si="1"/>
        <v>25</v>
      </c>
      <c r="AI7" s="27">
        <f t="shared" si="1"/>
        <v>25</v>
      </c>
      <c r="AJ7" s="27">
        <f t="shared" si="1"/>
        <v>26</v>
      </c>
      <c r="AK7" s="27">
        <f t="shared" si="1"/>
        <v>37</v>
      </c>
      <c r="AL7" s="27">
        <f t="shared" si="1"/>
        <v>56</v>
      </c>
      <c r="AM7" s="27">
        <f t="shared" si="1"/>
        <v>54</v>
      </c>
      <c r="AN7" s="27">
        <f t="shared" si="1"/>
        <v>52</v>
      </c>
      <c r="AO7" s="27">
        <f t="shared" si="1"/>
        <v>50</v>
      </c>
      <c r="AP7" s="27">
        <f t="shared" si="1"/>
        <v>50</v>
      </c>
      <c r="AQ7" s="27">
        <f t="shared" si="1"/>
        <v>52</v>
      </c>
      <c r="AR7" s="27">
        <f t="shared" si="1"/>
        <v>54</v>
      </c>
      <c r="AS7" s="27">
        <f t="shared" si="1"/>
        <v>53</v>
      </c>
      <c r="AT7" s="27">
        <f t="shared" si="1"/>
        <v>44</v>
      </c>
      <c r="AU7" s="27">
        <f t="shared" si="1"/>
        <v>40</v>
      </c>
      <c r="AV7" s="27">
        <f t="shared" si="1"/>
        <v>44</v>
      </c>
      <c r="AW7" s="27">
        <f t="shared" si="1"/>
        <v>56</v>
      </c>
      <c r="AX7" s="27">
        <f t="shared" si="1"/>
        <v>54</v>
      </c>
      <c r="AY7" s="27">
        <f t="shared" si="1"/>
        <v>52</v>
      </c>
      <c r="AZ7" s="27">
        <f t="shared" si="1"/>
        <v>47</v>
      </c>
      <c r="BA7" s="27">
        <f t="shared" si="1"/>
        <v>48</v>
      </c>
      <c r="BB7" s="27">
        <f t="shared" si="1"/>
        <v>52</v>
      </c>
      <c r="BC7" s="27">
        <f t="shared" si="1"/>
        <v>53</v>
      </c>
      <c r="BD7" s="27">
        <f t="shared" si="1"/>
        <v>49</v>
      </c>
      <c r="BE7" s="27">
        <f t="shared" si="1"/>
        <v>44</v>
      </c>
      <c r="BF7" s="27">
        <f t="shared" si="1"/>
        <v>54</v>
      </c>
      <c r="BG7" s="27">
        <f t="shared" si="1"/>
        <v>54</v>
      </c>
      <c r="BH7" s="27">
        <f t="shared" si="1"/>
        <v>53</v>
      </c>
      <c r="BI7" s="27">
        <f t="shared" si="1"/>
        <v>48</v>
      </c>
      <c r="BJ7" s="27">
        <f t="shared" si="1"/>
        <v>49</v>
      </c>
      <c r="BK7" s="27">
        <f t="shared" si="1"/>
        <v>43</v>
      </c>
      <c r="BL7" s="27">
        <f t="shared" si="1"/>
        <v>56</v>
      </c>
      <c r="BM7" s="27">
        <f t="shared" si="1"/>
        <v>49</v>
      </c>
      <c r="BN7" s="27">
        <f t="shared" si="1"/>
        <v>49</v>
      </c>
      <c r="BO7" s="27">
        <f t="shared" si="1"/>
        <v>44</v>
      </c>
      <c r="BP7" s="27">
        <f t="shared" si="1"/>
        <v>46</v>
      </c>
      <c r="BQ7" s="27">
        <f>COUNT(BQ9:BQ15,BQ20:BQ20,BQ25:BQ28,BQ33:BQ37,BQ42:BQ50,BQ55:BQ77,BQ82:BQ88)</f>
        <v>44</v>
      </c>
      <c r="BR7" s="27">
        <f>COUNT(BR9:BR15,BR20:BR20,BR25:BR28,BR33:BR37,BR42:BR50,BR55:BR77,BR82:BR88)</f>
        <v>36</v>
      </c>
      <c r="BS7" s="27">
        <f>COUNT(BS9:BS15,BS20:BS20,BS25:BS28,BS33:BS37,BS42:BS50,BS55:BS77,BS82:BS88)</f>
        <v>12</v>
      </c>
      <c r="BT7" s="27">
        <f>COUNT(BT9:BT15,BT20:BT20,BT25:BT28,BT33:BT37,BT42:BT50,BT55:BT77,BT82:BT88)</f>
        <v>12</v>
      </c>
      <c r="BU7" s="27">
        <f>COUNT(BU9:BU15,BU20:BU20,BU25:BU28,BU33:BU37,BU42:BU50,BU55:BU77,BU82:BU88)</f>
        <v>11</v>
      </c>
    </row>
    <row r="8" spans="1:73" s="24" customFormat="1" ht="12.75" customHeight="1" x14ac:dyDescent="0.2">
      <c r="A8" s="500"/>
      <c r="B8" s="28" t="s">
        <v>142</v>
      </c>
      <c r="C8" s="29">
        <f>C7/C6</f>
        <v>0.90163934426229508</v>
      </c>
      <c r="D8" s="30">
        <f>D7/D6</f>
        <v>0.80327868852459017</v>
      </c>
      <c r="E8" s="30">
        <f t="shared" ref="E8:BP8" si="2">E7/E6</f>
        <v>0.27868852459016391</v>
      </c>
      <c r="F8" s="30">
        <f t="shared" si="2"/>
        <v>0.91803278688524592</v>
      </c>
      <c r="G8" s="30">
        <f t="shared" si="2"/>
        <v>0.81967213114754101</v>
      </c>
      <c r="H8" s="30">
        <f t="shared" si="2"/>
        <v>0.85245901639344257</v>
      </c>
      <c r="I8" s="30">
        <f t="shared" si="2"/>
        <v>0.81967213114754101</v>
      </c>
      <c r="J8" s="30">
        <f t="shared" si="2"/>
        <v>0.91803278688524592</v>
      </c>
      <c r="K8" s="30">
        <f t="shared" si="2"/>
        <v>0.83606557377049184</v>
      </c>
      <c r="L8" s="30">
        <f t="shared" si="2"/>
        <v>0.77049180327868849</v>
      </c>
      <c r="M8" s="30">
        <f t="shared" si="2"/>
        <v>0.73770491803278693</v>
      </c>
      <c r="N8" s="30">
        <f t="shared" si="2"/>
        <v>0.90163934426229508</v>
      </c>
      <c r="O8" s="30">
        <f t="shared" si="2"/>
        <v>0.86885245901639341</v>
      </c>
      <c r="P8" s="30">
        <f t="shared" si="2"/>
        <v>0.85245901639344257</v>
      </c>
      <c r="Q8" s="30">
        <f t="shared" si="2"/>
        <v>0.90163934426229508</v>
      </c>
      <c r="R8" s="30">
        <f t="shared" si="2"/>
        <v>0.90163934426229508</v>
      </c>
      <c r="S8" s="30">
        <f t="shared" si="2"/>
        <v>0.86885245901639341</v>
      </c>
      <c r="T8" s="30">
        <f t="shared" si="2"/>
        <v>0.90163934426229508</v>
      </c>
      <c r="U8" s="30">
        <f t="shared" si="2"/>
        <v>0.90163934426229508</v>
      </c>
      <c r="V8" s="30">
        <f t="shared" si="2"/>
        <v>0.85245901639344257</v>
      </c>
      <c r="W8" s="30">
        <f t="shared" si="2"/>
        <v>0.78688524590163933</v>
      </c>
      <c r="X8" s="30">
        <f t="shared" si="2"/>
        <v>0.73770491803278693</v>
      </c>
      <c r="Y8" s="30">
        <f t="shared" si="2"/>
        <v>0.77049180327868849</v>
      </c>
      <c r="Z8" s="30">
        <f t="shared" si="2"/>
        <v>0.91803278688524592</v>
      </c>
      <c r="AA8" s="30">
        <f t="shared" si="2"/>
        <v>0.50819672131147542</v>
      </c>
      <c r="AB8" s="30">
        <f t="shared" si="2"/>
        <v>0.91803278688524592</v>
      </c>
      <c r="AC8" s="30">
        <f t="shared" si="2"/>
        <v>0.37704918032786883</v>
      </c>
      <c r="AD8" s="30">
        <f t="shared" si="2"/>
        <v>0.29508196721311475</v>
      </c>
      <c r="AE8" s="30">
        <f t="shared" si="2"/>
        <v>0.36065573770491804</v>
      </c>
      <c r="AF8" s="30">
        <f t="shared" si="2"/>
        <v>0.54098360655737709</v>
      </c>
      <c r="AG8" s="30">
        <f t="shared" si="2"/>
        <v>0.34426229508196721</v>
      </c>
      <c r="AH8" s="30">
        <f t="shared" si="2"/>
        <v>0.4098360655737705</v>
      </c>
      <c r="AI8" s="30">
        <f t="shared" si="2"/>
        <v>0.4098360655737705</v>
      </c>
      <c r="AJ8" s="30">
        <f t="shared" si="2"/>
        <v>0.42622950819672129</v>
      </c>
      <c r="AK8" s="30">
        <f t="shared" si="2"/>
        <v>0.60655737704918034</v>
      </c>
      <c r="AL8" s="30">
        <f t="shared" si="2"/>
        <v>0.91803278688524592</v>
      </c>
      <c r="AM8" s="30">
        <f t="shared" si="2"/>
        <v>0.88524590163934425</v>
      </c>
      <c r="AN8" s="30">
        <f t="shared" si="2"/>
        <v>0.85245901639344257</v>
      </c>
      <c r="AO8" s="30">
        <f t="shared" si="2"/>
        <v>0.81967213114754101</v>
      </c>
      <c r="AP8" s="30">
        <f t="shared" si="2"/>
        <v>0.81967213114754101</v>
      </c>
      <c r="AQ8" s="30">
        <f t="shared" si="2"/>
        <v>0.85245901639344257</v>
      </c>
      <c r="AR8" s="30">
        <f t="shared" si="2"/>
        <v>0.88524590163934425</v>
      </c>
      <c r="AS8" s="30">
        <f t="shared" si="2"/>
        <v>0.86885245901639341</v>
      </c>
      <c r="AT8" s="30">
        <f t="shared" si="2"/>
        <v>0.72131147540983609</v>
      </c>
      <c r="AU8" s="30">
        <f t="shared" si="2"/>
        <v>0.65573770491803274</v>
      </c>
      <c r="AV8" s="30">
        <f t="shared" si="2"/>
        <v>0.72131147540983609</v>
      </c>
      <c r="AW8" s="30">
        <f t="shared" si="2"/>
        <v>0.91803278688524592</v>
      </c>
      <c r="AX8" s="30">
        <f t="shared" si="2"/>
        <v>0.88524590163934425</v>
      </c>
      <c r="AY8" s="30">
        <f t="shared" si="2"/>
        <v>0.85245901639344257</v>
      </c>
      <c r="AZ8" s="30">
        <f t="shared" si="2"/>
        <v>0.77049180327868849</v>
      </c>
      <c r="BA8" s="30">
        <f t="shared" si="2"/>
        <v>0.78688524590163933</v>
      </c>
      <c r="BB8" s="30">
        <f t="shared" si="2"/>
        <v>0.85245901639344257</v>
      </c>
      <c r="BC8" s="30">
        <f t="shared" si="2"/>
        <v>0.86885245901639341</v>
      </c>
      <c r="BD8" s="30">
        <f t="shared" si="2"/>
        <v>0.80327868852459017</v>
      </c>
      <c r="BE8" s="30">
        <f t="shared" si="2"/>
        <v>0.72131147540983609</v>
      </c>
      <c r="BF8" s="30">
        <f t="shared" si="2"/>
        <v>0.88524590163934425</v>
      </c>
      <c r="BG8" s="30">
        <f t="shared" si="2"/>
        <v>0.88524590163934425</v>
      </c>
      <c r="BH8" s="30">
        <f t="shared" si="2"/>
        <v>0.86885245901639341</v>
      </c>
      <c r="BI8" s="30">
        <f t="shared" si="2"/>
        <v>0.78688524590163933</v>
      </c>
      <c r="BJ8" s="30">
        <f t="shared" si="2"/>
        <v>0.80327868852459017</v>
      </c>
      <c r="BK8" s="30">
        <f t="shared" si="2"/>
        <v>0.70491803278688525</v>
      </c>
      <c r="BL8" s="30">
        <f t="shared" si="2"/>
        <v>0.91803278688524592</v>
      </c>
      <c r="BM8" s="30">
        <f t="shared" si="2"/>
        <v>0.80327868852459017</v>
      </c>
      <c r="BN8" s="30">
        <f t="shared" si="2"/>
        <v>0.80327868852459017</v>
      </c>
      <c r="BO8" s="30">
        <f t="shared" si="2"/>
        <v>0.72131147540983609</v>
      </c>
      <c r="BP8" s="30">
        <f t="shared" si="2"/>
        <v>0.75409836065573765</v>
      </c>
      <c r="BQ8" s="30">
        <f>BQ7/BQ6</f>
        <v>0.72131147540983609</v>
      </c>
      <c r="BR8" s="30">
        <f>BR7/BR6</f>
        <v>0.5901639344262295</v>
      </c>
      <c r="BS8" s="30">
        <f>BS7/BS6</f>
        <v>0.19672131147540983</v>
      </c>
      <c r="BT8" s="30">
        <f>BT7/BT6</f>
        <v>0.19672131147540983</v>
      </c>
      <c r="BU8" s="30">
        <f>BU7/BU6</f>
        <v>0.18032786885245902</v>
      </c>
    </row>
    <row r="9" spans="1:73" s="24" customFormat="1" ht="12.75" customHeight="1" x14ac:dyDescent="0.2">
      <c r="A9" s="78" t="s">
        <v>300</v>
      </c>
      <c r="B9" s="73" t="s">
        <v>228</v>
      </c>
      <c r="C9" s="32"/>
      <c r="D9" s="33">
        <v>1500</v>
      </c>
      <c r="E9" s="33" t="s">
        <v>301</v>
      </c>
      <c r="F9" s="33">
        <v>3</v>
      </c>
      <c r="G9" s="33">
        <v>0</v>
      </c>
      <c r="H9" s="33">
        <v>3</v>
      </c>
      <c r="I9" s="33">
        <v>0</v>
      </c>
      <c r="J9" s="34">
        <v>1.9</v>
      </c>
      <c r="K9" s="35">
        <v>1.9</v>
      </c>
      <c r="L9" s="35">
        <v>0</v>
      </c>
      <c r="M9" s="35">
        <v>0</v>
      </c>
      <c r="N9" s="36">
        <v>1</v>
      </c>
      <c r="O9" s="36">
        <v>282</v>
      </c>
      <c r="P9" s="36">
        <v>282</v>
      </c>
      <c r="Q9" s="36">
        <v>34</v>
      </c>
      <c r="R9" s="36">
        <v>3</v>
      </c>
      <c r="S9" s="36">
        <v>0</v>
      </c>
      <c r="T9" s="35">
        <v>243</v>
      </c>
      <c r="U9" s="35">
        <v>47</v>
      </c>
      <c r="V9" s="36">
        <v>12246</v>
      </c>
      <c r="W9" s="36">
        <v>220</v>
      </c>
      <c r="X9" s="36">
        <v>0</v>
      </c>
      <c r="Y9" s="36">
        <v>0</v>
      </c>
      <c r="Z9" s="36">
        <v>195288</v>
      </c>
      <c r="AA9" s="36">
        <v>106969</v>
      </c>
      <c r="AB9" s="36">
        <v>88319</v>
      </c>
      <c r="AC9" s="36">
        <v>1793</v>
      </c>
      <c r="AD9" s="36">
        <v>0</v>
      </c>
      <c r="AE9" s="36">
        <v>0</v>
      </c>
      <c r="AF9" s="36">
        <v>86526</v>
      </c>
      <c r="AG9" s="36">
        <v>30874</v>
      </c>
      <c r="AH9" s="36" t="s">
        <v>301</v>
      </c>
      <c r="AI9" s="36">
        <v>0</v>
      </c>
      <c r="AJ9" s="36">
        <v>18507</v>
      </c>
      <c r="AK9" s="36" t="s">
        <v>301</v>
      </c>
      <c r="AL9" s="36">
        <v>12246</v>
      </c>
      <c r="AM9" s="36">
        <v>12024</v>
      </c>
      <c r="AN9" s="36">
        <v>0</v>
      </c>
      <c r="AO9" s="36">
        <v>14</v>
      </c>
      <c r="AP9" s="36">
        <v>0</v>
      </c>
      <c r="AQ9" s="36">
        <v>0</v>
      </c>
      <c r="AR9" s="36">
        <v>208</v>
      </c>
      <c r="AS9" s="36">
        <v>0</v>
      </c>
      <c r="AT9" s="36">
        <v>0</v>
      </c>
      <c r="AU9" s="36" t="s">
        <v>301</v>
      </c>
      <c r="AV9" s="36">
        <v>2</v>
      </c>
      <c r="AW9" s="36">
        <v>874</v>
      </c>
      <c r="AX9" s="36">
        <v>852</v>
      </c>
      <c r="AY9" s="36">
        <v>0</v>
      </c>
      <c r="AZ9" s="36">
        <v>0</v>
      </c>
      <c r="BA9" s="36">
        <v>0</v>
      </c>
      <c r="BB9" s="36">
        <v>0</v>
      </c>
      <c r="BC9" s="36">
        <v>22</v>
      </c>
      <c r="BD9" s="36">
        <v>0</v>
      </c>
      <c r="BE9" s="36">
        <v>800</v>
      </c>
      <c r="BF9" s="36">
        <v>0</v>
      </c>
      <c r="BG9" s="36">
        <v>10</v>
      </c>
      <c r="BH9" s="36">
        <v>5555</v>
      </c>
      <c r="BI9" s="36">
        <v>1675</v>
      </c>
      <c r="BJ9" s="36">
        <v>600</v>
      </c>
      <c r="BK9" s="36" t="s">
        <v>301</v>
      </c>
      <c r="BL9" s="36">
        <v>0</v>
      </c>
      <c r="BM9" s="36">
        <v>0</v>
      </c>
      <c r="BN9" s="36">
        <v>0</v>
      </c>
      <c r="BO9" s="36">
        <v>0</v>
      </c>
      <c r="BP9" s="36">
        <v>0</v>
      </c>
      <c r="BQ9" s="36">
        <v>0</v>
      </c>
      <c r="BR9" s="36" t="s">
        <v>301</v>
      </c>
      <c r="BS9" s="36" t="s">
        <v>301</v>
      </c>
      <c r="BT9" s="36" t="s">
        <v>301</v>
      </c>
      <c r="BU9" s="36" t="s">
        <v>301</v>
      </c>
    </row>
    <row r="10" spans="1:73" s="24" customFormat="1" ht="12.75" customHeight="1" x14ac:dyDescent="0.2">
      <c r="A10" s="75" t="s">
        <v>302</v>
      </c>
      <c r="B10" s="501" t="s">
        <v>169</v>
      </c>
      <c r="C10" s="502"/>
      <c r="D10" s="79">
        <v>700</v>
      </c>
      <c r="E10" s="79" t="s">
        <v>301</v>
      </c>
      <c r="F10" s="79">
        <v>2</v>
      </c>
      <c r="G10" s="79">
        <v>0</v>
      </c>
      <c r="H10" s="79">
        <v>2</v>
      </c>
      <c r="I10" s="79">
        <v>0</v>
      </c>
      <c r="J10" s="80">
        <v>1.2</v>
      </c>
      <c r="K10" s="81">
        <v>1.2</v>
      </c>
      <c r="L10" s="81">
        <v>0</v>
      </c>
      <c r="M10" s="81">
        <v>0</v>
      </c>
      <c r="N10" s="82">
        <v>1</v>
      </c>
      <c r="O10" s="82">
        <v>249</v>
      </c>
      <c r="P10" s="82">
        <v>249</v>
      </c>
      <c r="Q10" s="82">
        <v>17</v>
      </c>
      <c r="R10" s="82">
        <v>4</v>
      </c>
      <c r="S10" s="82">
        <v>0</v>
      </c>
      <c r="T10" s="81">
        <v>238</v>
      </c>
      <c r="U10" s="81">
        <v>41</v>
      </c>
      <c r="V10" s="82">
        <v>10489</v>
      </c>
      <c r="W10" s="82">
        <v>200</v>
      </c>
      <c r="X10" s="82">
        <v>0</v>
      </c>
      <c r="Y10" s="82">
        <v>0</v>
      </c>
      <c r="Z10" s="82">
        <v>76217</v>
      </c>
      <c r="AA10" s="82">
        <v>38077</v>
      </c>
      <c r="AB10" s="82">
        <v>38140</v>
      </c>
      <c r="AC10" s="82">
        <v>1058</v>
      </c>
      <c r="AD10" s="82">
        <v>0</v>
      </c>
      <c r="AE10" s="82">
        <v>5192</v>
      </c>
      <c r="AF10" s="82">
        <v>31890</v>
      </c>
      <c r="AG10" s="82">
        <v>8914</v>
      </c>
      <c r="AH10" s="82" t="s">
        <v>301</v>
      </c>
      <c r="AI10" s="82">
        <v>0</v>
      </c>
      <c r="AJ10" s="82">
        <v>12912</v>
      </c>
      <c r="AK10" s="82" t="s">
        <v>301</v>
      </c>
      <c r="AL10" s="82">
        <v>10489</v>
      </c>
      <c r="AM10" s="82">
        <v>10408</v>
      </c>
      <c r="AN10" s="82">
        <v>0</v>
      </c>
      <c r="AO10" s="82">
        <v>1</v>
      </c>
      <c r="AP10" s="82">
        <v>0</v>
      </c>
      <c r="AQ10" s="82">
        <v>0</v>
      </c>
      <c r="AR10" s="82">
        <v>80</v>
      </c>
      <c r="AS10" s="82">
        <v>0</v>
      </c>
      <c r="AT10" s="82">
        <v>0</v>
      </c>
      <c r="AU10" s="82" t="s">
        <v>301</v>
      </c>
      <c r="AV10" s="82">
        <v>1</v>
      </c>
      <c r="AW10" s="82">
        <v>227</v>
      </c>
      <c r="AX10" s="82">
        <v>217</v>
      </c>
      <c r="AY10" s="82">
        <v>0</v>
      </c>
      <c r="AZ10" s="82">
        <v>0</v>
      </c>
      <c r="BA10" s="82">
        <v>0</v>
      </c>
      <c r="BB10" s="82">
        <v>0</v>
      </c>
      <c r="BC10" s="82">
        <v>10</v>
      </c>
      <c r="BD10" s="82" t="s">
        <v>301</v>
      </c>
      <c r="BE10" s="82">
        <v>100</v>
      </c>
      <c r="BF10" s="82">
        <v>0</v>
      </c>
      <c r="BG10" s="82">
        <v>5</v>
      </c>
      <c r="BH10" s="82">
        <v>4197</v>
      </c>
      <c r="BI10" s="82">
        <v>1060</v>
      </c>
      <c r="BJ10" s="82">
        <v>1778</v>
      </c>
      <c r="BK10" s="82" t="s">
        <v>301</v>
      </c>
      <c r="BL10" s="82">
        <v>0</v>
      </c>
      <c r="BM10" s="82">
        <v>0</v>
      </c>
      <c r="BN10" s="82">
        <v>0</v>
      </c>
      <c r="BO10" s="82" t="s">
        <v>301</v>
      </c>
      <c r="BP10" s="82" t="s">
        <v>301</v>
      </c>
      <c r="BQ10" s="82">
        <v>0</v>
      </c>
      <c r="BR10" s="82" t="s">
        <v>301</v>
      </c>
      <c r="BS10" s="82" t="s">
        <v>301</v>
      </c>
      <c r="BT10" s="82" t="s">
        <v>301</v>
      </c>
      <c r="BU10" s="82" t="s">
        <v>301</v>
      </c>
    </row>
    <row r="11" spans="1:73" s="24" customFormat="1" ht="12.75" customHeight="1" x14ac:dyDescent="0.2">
      <c r="A11" s="69" t="s">
        <v>303</v>
      </c>
      <c r="B11" s="52" t="s">
        <v>170</v>
      </c>
      <c r="C11" s="53"/>
      <c r="D11" s="79">
        <v>523</v>
      </c>
      <c r="E11" s="79" t="s">
        <v>301</v>
      </c>
      <c r="F11" s="79">
        <v>3</v>
      </c>
      <c r="G11" s="79">
        <v>0</v>
      </c>
      <c r="H11" s="79">
        <v>1</v>
      </c>
      <c r="I11" s="79">
        <v>2</v>
      </c>
      <c r="J11" s="80">
        <v>0.8</v>
      </c>
      <c r="K11" s="81">
        <v>0.8</v>
      </c>
      <c r="L11" s="81">
        <v>0</v>
      </c>
      <c r="M11" s="81">
        <v>0</v>
      </c>
      <c r="N11" s="82">
        <v>1</v>
      </c>
      <c r="O11" s="82">
        <v>295</v>
      </c>
      <c r="P11" s="82">
        <v>277</v>
      </c>
      <c r="Q11" s="82">
        <v>28</v>
      </c>
      <c r="R11" s="82">
        <v>14</v>
      </c>
      <c r="S11" s="82">
        <v>0</v>
      </c>
      <c r="T11" s="81">
        <v>230</v>
      </c>
      <c r="U11" s="81">
        <v>33</v>
      </c>
      <c r="V11" s="82">
        <v>5703</v>
      </c>
      <c r="W11" s="82">
        <v>366</v>
      </c>
      <c r="X11" s="82">
        <v>0</v>
      </c>
      <c r="Y11" s="82">
        <v>0</v>
      </c>
      <c r="Z11" s="82">
        <v>146256.79999999999</v>
      </c>
      <c r="AA11" s="82">
        <v>77097.350000000006</v>
      </c>
      <c r="AB11" s="82">
        <v>69159</v>
      </c>
      <c r="AC11" s="82">
        <v>0</v>
      </c>
      <c r="AD11" s="82">
        <v>29500</v>
      </c>
      <c r="AE11" s="82">
        <v>2000</v>
      </c>
      <c r="AF11" s="82">
        <v>37659.4</v>
      </c>
      <c r="AG11" s="82">
        <v>0</v>
      </c>
      <c r="AH11" s="82">
        <v>0</v>
      </c>
      <c r="AI11" s="82">
        <v>0</v>
      </c>
      <c r="AJ11" s="82">
        <v>0</v>
      </c>
      <c r="AK11" s="82">
        <v>1487</v>
      </c>
      <c r="AL11" s="82">
        <v>6069</v>
      </c>
      <c r="AM11" s="82">
        <v>5967</v>
      </c>
      <c r="AN11" s="82">
        <v>0</v>
      </c>
      <c r="AO11" s="82">
        <v>0</v>
      </c>
      <c r="AP11" s="82">
        <v>0</v>
      </c>
      <c r="AQ11" s="82">
        <v>0</v>
      </c>
      <c r="AR11" s="82">
        <v>102</v>
      </c>
      <c r="AS11" s="82">
        <v>0</v>
      </c>
      <c r="AT11" s="82">
        <v>0</v>
      </c>
      <c r="AU11" s="82">
        <v>94</v>
      </c>
      <c r="AV11" s="82">
        <v>0</v>
      </c>
      <c r="AW11" s="82">
        <v>907</v>
      </c>
      <c r="AX11" s="82">
        <v>897</v>
      </c>
      <c r="AY11" s="82">
        <v>0</v>
      </c>
      <c r="AZ11" s="82">
        <v>0</v>
      </c>
      <c r="BA11" s="82">
        <v>0</v>
      </c>
      <c r="BB11" s="82">
        <v>0</v>
      </c>
      <c r="BC11" s="82">
        <v>10</v>
      </c>
      <c r="BD11" s="82">
        <v>0</v>
      </c>
      <c r="BE11" s="82">
        <v>40</v>
      </c>
      <c r="BF11" s="82">
        <v>0</v>
      </c>
      <c r="BG11" s="82">
        <v>4</v>
      </c>
      <c r="BH11" s="82">
        <v>2728</v>
      </c>
      <c r="BI11" s="82">
        <v>539</v>
      </c>
      <c r="BJ11" s="82">
        <v>830</v>
      </c>
      <c r="BK11" s="82" t="s">
        <v>301</v>
      </c>
      <c r="BL11" s="82">
        <v>0</v>
      </c>
      <c r="BM11" s="82" t="s">
        <v>301</v>
      </c>
      <c r="BN11" s="82" t="s">
        <v>301</v>
      </c>
      <c r="BO11" s="82" t="s">
        <v>301</v>
      </c>
      <c r="BP11" s="82" t="s">
        <v>301</v>
      </c>
      <c r="BQ11" s="82">
        <v>0</v>
      </c>
      <c r="BR11" s="82">
        <v>5</v>
      </c>
      <c r="BS11" s="82" t="s">
        <v>301</v>
      </c>
      <c r="BT11" s="82" t="s">
        <v>301</v>
      </c>
      <c r="BU11" s="82" t="s">
        <v>301</v>
      </c>
    </row>
    <row r="12" spans="1:73" s="24" customFormat="1" ht="12.75" customHeight="1" x14ac:dyDescent="0.2">
      <c r="A12" s="69" t="s">
        <v>306</v>
      </c>
      <c r="B12" s="52" t="s">
        <v>173</v>
      </c>
      <c r="C12" s="53"/>
      <c r="D12" s="79">
        <v>1617</v>
      </c>
      <c r="E12" s="79" t="s">
        <v>301</v>
      </c>
      <c r="F12" s="79">
        <v>2</v>
      </c>
      <c r="G12" s="79">
        <v>0</v>
      </c>
      <c r="H12" s="79">
        <v>1</v>
      </c>
      <c r="I12" s="79">
        <v>1</v>
      </c>
      <c r="J12" s="80">
        <v>1.1000000000000001</v>
      </c>
      <c r="K12" s="81">
        <v>1.05</v>
      </c>
      <c r="L12" s="81">
        <v>0</v>
      </c>
      <c r="M12" s="81">
        <v>0</v>
      </c>
      <c r="N12" s="82">
        <v>1</v>
      </c>
      <c r="O12" s="82">
        <v>110</v>
      </c>
      <c r="P12" s="82">
        <v>88</v>
      </c>
      <c r="Q12" s="82">
        <v>1</v>
      </c>
      <c r="R12" s="82">
        <v>1</v>
      </c>
      <c r="S12" s="82">
        <v>0</v>
      </c>
      <c r="T12" s="81">
        <v>251</v>
      </c>
      <c r="U12" s="81">
        <v>26</v>
      </c>
      <c r="V12" s="82">
        <v>13912</v>
      </c>
      <c r="W12" s="82">
        <v>43</v>
      </c>
      <c r="X12" s="82">
        <v>2077</v>
      </c>
      <c r="Y12" s="82">
        <v>214</v>
      </c>
      <c r="Z12" s="82">
        <v>237881</v>
      </c>
      <c r="AA12" s="82">
        <v>108508</v>
      </c>
      <c r="AB12" s="82">
        <v>129373</v>
      </c>
      <c r="AC12" s="82">
        <v>0</v>
      </c>
      <c r="AD12" s="82">
        <v>55968</v>
      </c>
      <c r="AE12" s="82">
        <v>19908</v>
      </c>
      <c r="AF12" s="82">
        <v>53497</v>
      </c>
      <c r="AG12" s="82">
        <v>0</v>
      </c>
      <c r="AH12" s="82">
        <v>0</v>
      </c>
      <c r="AI12" s="82">
        <v>0</v>
      </c>
      <c r="AJ12" s="82">
        <v>0</v>
      </c>
      <c r="AK12" s="82">
        <v>3550</v>
      </c>
      <c r="AL12" s="82">
        <v>16246</v>
      </c>
      <c r="AM12" s="82">
        <v>16132</v>
      </c>
      <c r="AN12" s="82">
        <v>0</v>
      </c>
      <c r="AO12" s="82">
        <v>0</v>
      </c>
      <c r="AP12" s="82">
        <v>0</v>
      </c>
      <c r="AQ12" s="82">
        <v>0</v>
      </c>
      <c r="AR12" s="82">
        <v>114</v>
      </c>
      <c r="AS12" s="82">
        <v>0</v>
      </c>
      <c r="AT12" s="82">
        <v>0</v>
      </c>
      <c r="AU12" s="82">
        <v>0</v>
      </c>
      <c r="AV12" s="82">
        <v>0</v>
      </c>
      <c r="AW12" s="82">
        <v>1492</v>
      </c>
      <c r="AX12" s="82">
        <v>1465</v>
      </c>
      <c r="AY12" s="82">
        <v>0</v>
      </c>
      <c r="AZ12" s="82">
        <v>0</v>
      </c>
      <c r="BA12" s="82">
        <v>0</v>
      </c>
      <c r="BB12" s="82">
        <v>0</v>
      </c>
      <c r="BC12" s="82">
        <v>27</v>
      </c>
      <c r="BD12" s="82">
        <v>0</v>
      </c>
      <c r="BE12" s="82" t="s">
        <v>301</v>
      </c>
      <c r="BF12" s="82">
        <v>0</v>
      </c>
      <c r="BG12" s="82">
        <v>4</v>
      </c>
      <c r="BH12" s="82">
        <v>7686</v>
      </c>
      <c r="BI12" s="82">
        <v>1</v>
      </c>
      <c r="BJ12" s="82">
        <v>0</v>
      </c>
      <c r="BK12" s="82">
        <v>0</v>
      </c>
      <c r="BL12" s="82">
        <v>0</v>
      </c>
      <c r="BM12" s="82">
        <v>0</v>
      </c>
      <c r="BN12" s="82">
        <v>0</v>
      </c>
      <c r="BO12" s="82">
        <v>0</v>
      </c>
      <c r="BP12" s="82">
        <v>0</v>
      </c>
      <c r="BQ12" s="82">
        <v>0</v>
      </c>
      <c r="BR12" s="82" t="s">
        <v>301</v>
      </c>
      <c r="BS12" s="82" t="s">
        <v>301</v>
      </c>
      <c r="BT12" s="82" t="s">
        <v>301</v>
      </c>
      <c r="BU12" s="82" t="s">
        <v>301</v>
      </c>
    </row>
    <row r="13" spans="1:73" s="24" customFormat="1" ht="12.75" customHeight="1" x14ac:dyDescent="0.2">
      <c r="A13" s="75" t="s">
        <v>308</v>
      </c>
      <c r="B13" s="501" t="s">
        <v>254</v>
      </c>
      <c r="C13" s="502"/>
      <c r="D13" s="79">
        <v>1000</v>
      </c>
      <c r="E13" s="79">
        <v>1300</v>
      </c>
      <c r="F13" s="79">
        <v>5</v>
      </c>
      <c r="G13" s="79">
        <v>0</v>
      </c>
      <c r="H13" s="79">
        <v>4</v>
      </c>
      <c r="I13" s="79">
        <v>1</v>
      </c>
      <c r="J13" s="80">
        <v>3</v>
      </c>
      <c r="K13" s="81">
        <v>3</v>
      </c>
      <c r="L13" s="81">
        <v>0</v>
      </c>
      <c r="M13" s="81">
        <v>0</v>
      </c>
      <c r="N13" s="82">
        <v>1</v>
      </c>
      <c r="O13" s="82">
        <v>580</v>
      </c>
      <c r="P13" s="82">
        <v>446</v>
      </c>
      <c r="Q13" s="82">
        <v>20</v>
      </c>
      <c r="R13" s="82">
        <v>12</v>
      </c>
      <c r="S13" s="82">
        <v>2</v>
      </c>
      <c r="T13" s="81">
        <v>200</v>
      </c>
      <c r="U13" s="81">
        <v>40</v>
      </c>
      <c r="V13" s="82">
        <v>30000</v>
      </c>
      <c r="W13" s="82">
        <v>2500</v>
      </c>
      <c r="X13" s="82">
        <v>32500</v>
      </c>
      <c r="Y13" s="82">
        <v>28000</v>
      </c>
      <c r="Z13" s="82">
        <v>321554</v>
      </c>
      <c r="AA13" s="82">
        <v>246554</v>
      </c>
      <c r="AB13" s="82">
        <v>75000</v>
      </c>
      <c r="AC13" s="82">
        <v>10000</v>
      </c>
      <c r="AD13" s="82">
        <v>0</v>
      </c>
      <c r="AE13" s="82">
        <v>20000</v>
      </c>
      <c r="AF13" s="82">
        <v>45000</v>
      </c>
      <c r="AG13" s="82">
        <v>5000</v>
      </c>
      <c r="AH13" s="82">
        <v>359700</v>
      </c>
      <c r="AI13" s="82">
        <v>0</v>
      </c>
      <c r="AJ13" s="82">
        <v>20000</v>
      </c>
      <c r="AK13" s="82">
        <v>0</v>
      </c>
      <c r="AL13" s="82">
        <v>67500</v>
      </c>
      <c r="AM13" s="82">
        <v>61000</v>
      </c>
      <c r="AN13" s="82">
        <v>1000</v>
      </c>
      <c r="AO13" s="82">
        <v>0</v>
      </c>
      <c r="AP13" s="82">
        <v>0</v>
      </c>
      <c r="AQ13" s="82">
        <v>0</v>
      </c>
      <c r="AR13" s="82">
        <v>5500</v>
      </c>
      <c r="AS13" s="82">
        <v>0</v>
      </c>
      <c r="AT13" s="82">
        <v>0</v>
      </c>
      <c r="AU13" s="82">
        <v>0</v>
      </c>
      <c r="AV13" s="82">
        <v>0</v>
      </c>
      <c r="AW13" s="82">
        <v>6000</v>
      </c>
      <c r="AX13" s="82">
        <v>5500</v>
      </c>
      <c r="AY13" s="82">
        <v>0</v>
      </c>
      <c r="AZ13" s="82">
        <v>0</v>
      </c>
      <c r="BA13" s="82">
        <v>0</v>
      </c>
      <c r="BB13" s="82">
        <v>0</v>
      </c>
      <c r="BC13" s="82">
        <v>500</v>
      </c>
      <c r="BD13" s="82">
        <v>0</v>
      </c>
      <c r="BE13" s="82">
        <v>0</v>
      </c>
      <c r="BF13" s="82">
        <v>4</v>
      </c>
      <c r="BG13" s="82">
        <v>10</v>
      </c>
      <c r="BH13" s="82">
        <v>11665</v>
      </c>
      <c r="BI13" s="82">
        <v>20</v>
      </c>
      <c r="BJ13" s="82">
        <v>200</v>
      </c>
      <c r="BK13" s="82">
        <v>0</v>
      </c>
      <c r="BL13" s="82">
        <v>100</v>
      </c>
      <c r="BM13" s="82">
        <v>100</v>
      </c>
      <c r="BN13" s="82">
        <v>0</v>
      </c>
      <c r="BO13" s="82">
        <v>0</v>
      </c>
      <c r="BP13" s="82">
        <v>0</v>
      </c>
      <c r="BQ13" s="82">
        <v>0</v>
      </c>
      <c r="BR13" s="82">
        <v>100</v>
      </c>
      <c r="BS13" s="82">
        <v>5000</v>
      </c>
      <c r="BT13" s="82">
        <v>0</v>
      </c>
      <c r="BU13" s="82">
        <v>0</v>
      </c>
    </row>
    <row r="14" spans="1:73" s="24" customFormat="1" ht="12.75" customHeight="1" x14ac:dyDescent="0.2">
      <c r="A14" s="69" t="s">
        <v>309</v>
      </c>
      <c r="B14" s="52" t="s">
        <v>176</v>
      </c>
      <c r="C14" s="53"/>
      <c r="D14" s="79">
        <v>266</v>
      </c>
      <c r="E14" s="79" t="s">
        <v>301</v>
      </c>
      <c r="F14" s="79">
        <v>2</v>
      </c>
      <c r="G14" s="79">
        <v>1</v>
      </c>
      <c r="H14" s="79">
        <v>0</v>
      </c>
      <c r="I14" s="79">
        <v>1</v>
      </c>
      <c r="J14" s="80">
        <v>1.3</v>
      </c>
      <c r="K14" s="81">
        <v>1.3</v>
      </c>
      <c r="L14" s="81" t="s">
        <v>301</v>
      </c>
      <c r="M14" s="81" t="s">
        <v>301</v>
      </c>
      <c r="N14" s="82">
        <v>1</v>
      </c>
      <c r="O14" s="82">
        <v>104</v>
      </c>
      <c r="P14" s="82">
        <v>39</v>
      </c>
      <c r="Q14" s="82">
        <v>7</v>
      </c>
      <c r="R14" s="82">
        <v>1</v>
      </c>
      <c r="S14" s="82" t="s">
        <v>301</v>
      </c>
      <c r="T14" s="81">
        <v>200</v>
      </c>
      <c r="U14" s="81">
        <v>42</v>
      </c>
      <c r="V14" s="82">
        <v>9000</v>
      </c>
      <c r="W14" s="82" t="s">
        <v>301</v>
      </c>
      <c r="X14" s="82" t="s">
        <v>301</v>
      </c>
      <c r="Y14" s="82" t="s">
        <v>301</v>
      </c>
      <c r="Z14" s="82">
        <v>0</v>
      </c>
      <c r="AA14" s="82" t="s">
        <v>301</v>
      </c>
      <c r="AB14" s="82">
        <v>0</v>
      </c>
      <c r="AC14" s="82" t="s">
        <v>301</v>
      </c>
      <c r="AD14" s="82" t="s">
        <v>301</v>
      </c>
      <c r="AE14" s="82" t="s">
        <v>301</v>
      </c>
      <c r="AF14" s="82" t="s">
        <v>301</v>
      </c>
      <c r="AG14" s="82" t="s">
        <v>301</v>
      </c>
      <c r="AH14" s="82" t="s">
        <v>301</v>
      </c>
      <c r="AI14" s="82" t="s">
        <v>301</v>
      </c>
      <c r="AJ14" s="82" t="s">
        <v>301</v>
      </c>
      <c r="AK14" s="82" t="s">
        <v>301</v>
      </c>
      <c r="AL14" s="82">
        <v>9000</v>
      </c>
      <c r="AM14" s="82">
        <v>8879</v>
      </c>
      <c r="AN14" s="82" t="s">
        <v>301</v>
      </c>
      <c r="AO14" s="82" t="s">
        <v>301</v>
      </c>
      <c r="AP14" s="82" t="s">
        <v>301</v>
      </c>
      <c r="AQ14" s="82" t="s">
        <v>301</v>
      </c>
      <c r="AR14" s="82">
        <v>121</v>
      </c>
      <c r="AS14" s="82" t="s">
        <v>301</v>
      </c>
      <c r="AT14" s="82" t="s">
        <v>301</v>
      </c>
      <c r="AU14" s="82" t="s">
        <v>301</v>
      </c>
      <c r="AV14" s="82" t="s">
        <v>301</v>
      </c>
      <c r="AW14" s="82">
        <v>0</v>
      </c>
      <c r="AX14" s="82" t="s">
        <v>301</v>
      </c>
      <c r="AY14" s="82" t="s">
        <v>301</v>
      </c>
      <c r="AZ14" s="82" t="s">
        <v>301</v>
      </c>
      <c r="BA14" s="82" t="s">
        <v>301</v>
      </c>
      <c r="BB14" s="82" t="s">
        <v>301</v>
      </c>
      <c r="BC14" s="82" t="s">
        <v>301</v>
      </c>
      <c r="BD14" s="82" t="s">
        <v>301</v>
      </c>
      <c r="BE14" s="82">
        <v>232</v>
      </c>
      <c r="BF14" s="82">
        <v>1</v>
      </c>
      <c r="BG14" s="82">
        <v>5</v>
      </c>
      <c r="BH14" s="82">
        <v>2066</v>
      </c>
      <c r="BI14" s="82" t="s">
        <v>301</v>
      </c>
      <c r="BJ14" s="82">
        <v>875</v>
      </c>
      <c r="BK14" s="82" t="s">
        <v>301</v>
      </c>
      <c r="BL14" s="82">
        <v>0</v>
      </c>
      <c r="BM14" s="82" t="s">
        <v>301</v>
      </c>
      <c r="BN14" s="82" t="s">
        <v>301</v>
      </c>
      <c r="BO14" s="82" t="s">
        <v>301</v>
      </c>
      <c r="BP14" s="82" t="s">
        <v>301</v>
      </c>
      <c r="BQ14" s="82" t="s">
        <v>301</v>
      </c>
      <c r="BR14" s="82" t="s">
        <v>301</v>
      </c>
      <c r="BS14" s="82" t="s">
        <v>301</v>
      </c>
      <c r="BT14" s="82" t="s">
        <v>301</v>
      </c>
      <c r="BU14" s="82" t="s">
        <v>301</v>
      </c>
    </row>
    <row r="15" spans="1:73" s="24" customFormat="1" ht="12.75" customHeight="1" x14ac:dyDescent="0.2">
      <c r="A15" s="69" t="s">
        <v>310</v>
      </c>
      <c r="B15" s="52" t="s">
        <v>234</v>
      </c>
      <c r="C15" s="53"/>
      <c r="D15" s="79">
        <v>1200</v>
      </c>
      <c r="E15" s="79" t="s">
        <v>301</v>
      </c>
      <c r="F15" s="79">
        <v>5</v>
      </c>
      <c r="G15" s="79">
        <v>3</v>
      </c>
      <c r="H15" s="79">
        <v>2</v>
      </c>
      <c r="I15" s="79" t="s">
        <v>301</v>
      </c>
      <c r="J15" s="80">
        <v>4</v>
      </c>
      <c r="K15" s="81">
        <v>4</v>
      </c>
      <c r="L15" s="81" t="s">
        <v>301</v>
      </c>
      <c r="M15" s="81" t="s">
        <v>301</v>
      </c>
      <c r="N15" s="82">
        <v>1</v>
      </c>
      <c r="O15" s="82">
        <v>600</v>
      </c>
      <c r="P15" s="82">
        <v>350</v>
      </c>
      <c r="Q15" s="82">
        <v>15</v>
      </c>
      <c r="R15" s="82">
        <v>3</v>
      </c>
      <c r="S15" s="82">
        <v>4</v>
      </c>
      <c r="T15" s="81">
        <v>250</v>
      </c>
      <c r="U15" s="81">
        <v>40</v>
      </c>
      <c r="V15" s="82">
        <v>10000</v>
      </c>
      <c r="W15" s="82">
        <v>200</v>
      </c>
      <c r="X15" s="82">
        <v>0</v>
      </c>
      <c r="Y15" s="82">
        <v>20000</v>
      </c>
      <c r="Z15" s="82">
        <v>450000</v>
      </c>
      <c r="AA15" s="82">
        <v>350000</v>
      </c>
      <c r="AB15" s="82">
        <v>100000</v>
      </c>
      <c r="AC15" s="82" t="s">
        <v>301</v>
      </c>
      <c r="AD15" s="82" t="s">
        <v>301</v>
      </c>
      <c r="AE15" s="82" t="s">
        <v>301</v>
      </c>
      <c r="AF15" s="82">
        <v>100000</v>
      </c>
      <c r="AG15" s="82">
        <v>10000</v>
      </c>
      <c r="AH15" s="82">
        <v>450000</v>
      </c>
      <c r="AI15" s="82">
        <v>0</v>
      </c>
      <c r="AJ15" s="82">
        <v>0</v>
      </c>
      <c r="AK15" s="82">
        <v>20000</v>
      </c>
      <c r="AL15" s="82">
        <v>43400</v>
      </c>
      <c r="AM15" s="82">
        <v>40000</v>
      </c>
      <c r="AN15" s="82">
        <v>0</v>
      </c>
      <c r="AO15" s="82">
        <v>0</v>
      </c>
      <c r="AP15" s="82">
        <v>0</v>
      </c>
      <c r="AQ15" s="82">
        <v>1200</v>
      </c>
      <c r="AR15" s="82">
        <v>2200</v>
      </c>
      <c r="AS15" s="82">
        <v>0</v>
      </c>
      <c r="AT15" s="82">
        <v>10</v>
      </c>
      <c r="AU15" s="82">
        <v>5</v>
      </c>
      <c r="AV15" s="82">
        <v>0</v>
      </c>
      <c r="AW15" s="82">
        <v>1530</v>
      </c>
      <c r="AX15" s="82">
        <v>1400</v>
      </c>
      <c r="AY15" s="82">
        <v>0</v>
      </c>
      <c r="AZ15" s="82">
        <v>0</v>
      </c>
      <c r="BA15" s="82">
        <v>0</v>
      </c>
      <c r="BB15" s="82">
        <v>10</v>
      </c>
      <c r="BC15" s="82">
        <v>120</v>
      </c>
      <c r="BD15" s="82">
        <v>0</v>
      </c>
      <c r="BE15" s="82">
        <v>0</v>
      </c>
      <c r="BF15" s="82">
        <v>1</v>
      </c>
      <c r="BG15" s="82">
        <v>50</v>
      </c>
      <c r="BH15" s="82">
        <v>5960</v>
      </c>
      <c r="BI15" s="82">
        <v>69</v>
      </c>
      <c r="BJ15" s="82">
        <v>40</v>
      </c>
      <c r="BK15" s="82">
        <v>610</v>
      </c>
      <c r="BL15" s="82">
        <v>0</v>
      </c>
      <c r="BM15" s="82">
        <v>0</v>
      </c>
      <c r="BN15" s="82">
        <v>0</v>
      </c>
      <c r="BO15" s="82">
        <v>0</v>
      </c>
      <c r="BP15" s="82">
        <v>0</v>
      </c>
      <c r="BQ15" s="82">
        <v>420</v>
      </c>
      <c r="BR15" s="82">
        <v>35</v>
      </c>
      <c r="BS15" s="82" t="s">
        <v>301</v>
      </c>
      <c r="BT15" s="82" t="s">
        <v>301</v>
      </c>
      <c r="BU15" s="82" t="s">
        <v>301</v>
      </c>
    </row>
    <row r="16" spans="1:73" s="24" customFormat="1" ht="12.75" customHeight="1" x14ac:dyDescent="0.2">
      <c r="A16" s="14"/>
      <c r="B16" s="62" t="s">
        <v>154</v>
      </c>
      <c r="C16" s="59"/>
      <c r="D16" s="63">
        <f t="shared" ref="D16:AI16" si="3">SUM(D9:D15)</f>
        <v>6806</v>
      </c>
      <c r="E16" s="63">
        <f t="shared" si="3"/>
        <v>1300</v>
      </c>
      <c r="F16" s="63">
        <f t="shared" si="3"/>
        <v>22</v>
      </c>
      <c r="G16" s="63">
        <f t="shared" si="3"/>
        <v>4</v>
      </c>
      <c r="H16" s="63">
        <f t="shared" si="3"/>
        <v>13</v>
      </c>
      <c r="I16" s="63">
        <f t="shared" si="3"/>
        <v>5</v>
      </c>
      <c r="J16" s="64">
        <f t="shared" si="3"/>
        <v>13.3</v>
      </c>
      <c r="K16" s="64">
        <f t="shared" si="3"/>
        <v>13.25</v>
      </c>
      <c r="L16" s="64">
        <f t="shared" si="3"/>
        <v>0</v>
      </c>
      <c r="M16" s="64">
        <f t="shared" si="3"/>
        <v>0</v>
      </c>
      <c r="N16" s="63">
        <f t="shared" si="3"/>
        <v>7</v>
      </c>
      <c r="O16" s="63">
        <f t="shared" si="3"/>
        <v>2220</v>
      </c>
      <c r="P16" s="63">
        <f t="shared" si="3"/>
        <v>1731</v>
      </c>
      <c r="Q16" s="63">
        <f t="shared" si="3"/>
        <v>122</v>
      </c>
      <c r="R16" s="63">
        <f t="shared" si="3"/>
        <v>38</v>
      </c>
      <c r="S16" s="63">
        <f t="shared" si="3"/>
        <v>6</v>
      </c>
      <c r="T16" s="64">
        <f t="shared" si="3"/>
        <v>1612</v>
      </c>
      <c r="U16" s="64">
        <f t="shared" si="3"/>
        <v>269</v>
      </c>
      <c r="V16" s="63">
        <f t="shared" si="3"/>
        <v>91350</v>
      </c>
      <c r="W16" s="63">
        <f t="shared" si="3"/>
        <v>3529</v>
      </c>
      <c r="X16" s="63">
        <f t="shared" si="3"/>
        <v>34577</v>
      </c>
      <c r="Y16" s="63">
        <f t="shared" si="3"/>
        <v>48214</v>
      </c>
      <c r="Z16" s="63">
        <f t="shared" si="3"/>
        <v>1427196.8</v>
      </c>
      <c r="AA16" s="63">
        <f t="shared" si="3"/>
        <v>927205.35</v>
      </c>
      <c r="AB16" s="63">
        <f t="shared" si="3"/>
        <v>499991</v>
      </c>
      <c r="AC16" s="63">
        <f t="shared" si="3"/>
        <v>12851</v>
      </c>
      <c r="AD16" s="63">
        <f t="shared" si="3"/>
        <v>85468</v>
      </c>
      <c r="AE16" s="63">
        <f t="shared" si="3"/>
        <v>47100</v>
      </c>
      <c r="AF16" s="63">
        <f t="shared" si="3"/>
        <v>354572.4</v>
      </c>
      <c r="AG16" s="63">
        <f t="shared" si="3"/>
        <v>54788</v>
      </c>
      <c r="AH16" s="63">
        <f t="shared" si="3"/>
        <v>809700</v>
      </c>
      <c r="AI16" s="63">
        <f t="shared" si="3"/>
        <v>0</v>
      </c>
      <c r="AJ16" s="63">
        <f t="shared" ref="AJ16:BO16" si="4">SUM(AJ9:AJ15)</f>
        <v>51419</v>
      </c>
      <c r="AK16" s="63">
        <f t="shared" si="4"/>
        <v>25037</v>
      </c>
      <c r="AL16" s="63">
        <f t="shared" si="4"/>
        <v>164950</v>
      </c>
      <c r="AM16" s="63">
        <f t="shared" si="4"/>
        <v>154410</v>
      </c>
      <c r="AN16" s="63">
        <f t="shared" si="4"/>
        <v>1000</v>
      </c>
      <c r="AO16" s="63">
        <f t="shared" si="4"/>
        <v>15</v>
      </c>
      <c r="AP16" s="63">
        <f t="shared" si="4"/>
        <v>0</v>
      </c>
      <c r="AQ16" s="63">
        <f t="shared" si="4"/>
        <v>1200</v>
      </c>
      <c r="AR16" s="63">
        <f t="shared" si="4"/>
        <v>8325</v>
      </c>
      <c r="AS16" s="63">
        <f t="shared" si="4"/>
        <v>0</v>
      </c>
      <c r="AT16" s="63">
        <f t="shared" si="4"/>
        <v>10</v>
      </c>
      <c r="AU16" s="63">
        <f t="shared" si="4"/>
        <v>99</v>
      </c>
      <c r="AV16" s="63">
        <f t="shared" si="4"/>
        <v>3</v>
      </c>
      <c r="AW16" s="63">
        <f t="shared" si="4"/>
        <v>11030</v>
      </c>
      <c r="AX16" s="63">
        <f t="shared" si="4"/>
        <v>10331</v>
      </c>
      <c r="AY16" s="63">
        <f t="shared" si="4"/>
        <v>0</v>
      </c>
      <c r="AZ16" s="63">
        <f t="shared" si="4"/>
        <v>0</v>
      </c>
      <c r="BA16" s="63">
        <f t="shared" si="4"/>
        <v>0</v>
      </c>
      <c r="BB16" s="63">
        <f t="shared" si="4"/>
        <v>10</v>
      </c>
      <c r="BC16" s="63">
        <f t="shared" si="4"/>
        <v>689</v>
      </c>
      <c r="BD16" s="63">
        <f t="shared" si="4"/>
        <v>0</v>
      </c>
      <c r="BE16" s="63">
        <f t="shared" si="4"/>
        <v>1172</v>
      </c>
      <c r="BF16" s="63">
        <f t="shared" si="4"/>
        <v>6</v>
      </c>
      <c r="BG16" s="63">
        <f t="shared" si="4"/>
        <v>88</v>
      </c>
      <c r="BH16" s="63">
        <f t="shared" si="4"/>
        <v>39857</v>
      </c>
      <c r="BI16" s="63">
        <f t="shared" si="4"/>
        <v>3364</v>
      </c>
      <c r="BJ16" s="63">
        <f t="shared" si="4"/>
        <v>4323</v>
      </c>
      <c r="BK16" s="63">
        <f t="shared" si="4"/>
        <v>610</v>
      </c>
      <c r="BL16" s="63">
        <f t="shared" si="4"/>
        <v>100</v>
      </c>
      <c r="BM16" s="63">
        <f t="shared" si="4"/>
        <v>100</v>
      </c>
      <c r="BN16" s="63">
        <f t="shared" si="4"/>
        <v>0</v>
      </c>
      <c r="BO16" s="63">
        <f t="shared" si="4"/>
        <v>0</v>
      </c>
      <c r="BP16" s="63">
        <f t="shared" ref="BP16:BU16" si="5">SUM(BP9:BP15)</f>
        <v>0</v>
      </c>
      <c r="BQ16" s="63">
        <f t="shared" si="5"/>
        <v>420</v>
      </c>
      <c r="BR16" s="63">
        <f t="shared" si="5"/>
        <v>140</v>
      </c>
      <c r="BS16" s="63">
        <f t="shared" si="5"/>
        <v>5000</v>
      </c>
      <c r="BT16" s="63">
        <f t="shared" si="5"/>
        <v>0</v>
      </c>
      <c r="BU16" s="63">
        <f t="shared" si="5"/>
        <v>0</v>
      </c>
    </row>
    <row r="17" spans="1:73" s="24" customFormat="1" ht="12.75" customHeight="1" x14ac:dyDescent="0.2">
      <c r="A17" s="60"/>
      <c r="B17" s="25" t="s">
        <v>150</v>
      </c>
      <c r="C17" s="65">
        <v>8</v>
      </c>
      <c r="D17" s="65">
        <v>8</v>
      </c>
      <c r="E17" s="65">
        <v>8</v>
      </c>
      <c r="F17" s="65">
        <v>8</v>
      </c>
      <c r="G17" s="65">
        <v>8</v>
      </c>
      <c r="H17" s="65">
        <v>8</v>
      </c>
      <c r="I17" s="65">
        <v>8</v>
      </c>
      <c r="J17" s="65">
        <v>8</v>
      </c>
      <c r="K17" s="65">
        <v>8</v>
      </c>
      <c r="L17" s="65">
        <v>8</v>
      </c>
      <c r="M17" s="65">
        <v>8</v>
      </c>
      <c r="N17" s="65">
        <v>8</v>
      </c>
      <c r="O17" s="65">
        <v>8</v>
      </c>
      <c r="P17" s="65">
        <v>8</v>
      </c>
      <c r="Q17" s="65">
        <v>8</v>
      </c>
      <c r="R17" s="65">
        <v>8</v>
      </c>
      <c r="S17" s="65">
        <v>8</v>
      </c>
      <c r="T17" s="65">
        <v>8</v>
      </c>
      <c r="U17" s="65">
        <v>8</v>
      </c>
      <c r="V17" s="65">
        <v>8</v>
      </c>
      <c r="W17" s="65">
        <v>8</v>
      </c>
      <c r="X17" s="65">
        <v>8</v>
      </c>
      <c r="Y17" s="65">
        <v>8</v>
      </c>
      <c r="Z17" s="65">
        <v>8</v>
      </c>
      <c r="AA17" s="65">
        <v>8</v>
      </c>
      <c r="AB17" s="65">
        <v>8</v>
      </c>
      <c r="AC17" s="65">
        <v>8</v>
      </c>
      <c r="AD17" s="65">
        <v>8</v>
      </c>
      <c r="AE17" s="65">
        <v>8</v>
      </c>
      <c r="AF17" s="65">
        <v>8</v>
      </c>
      <c r="AG17" s="65">
        <v>8</v>
      </c>
      <c r="AH17" s="65">
        <v>8</v>
      </c>
      <c r="AI17" s="65">
        <v>8</v>
      </c>
      <c r="AJ17" s="65">
        <v>8</v>
      </c>
      <c r="AK17" s="65">
        <v>8</v>
      </c>
      <c r="AL17" s="65">
        <v>8</v>
      </c>
      <c r="AM17" s="65">
        <v>8</v>
      </c>
      <c r="AN17" s="65">
        <v>8</v>
      </c>
      <c r="AO17" s="65">
        <v>8</v>
      </c>
      <c r="AP17" s="65">
        <v>8</v>
      </c>
      <c r="AQ17" s="65">
        <v>8</v>
      </c>
      <c r="AR17" s="65">
        <v>8</v>
      </c>
      <c r="AS17" s="65">
        <v>8</v>
      </c>
      <c r="AT17" s="65">
        <v>8</v>
      </c>
      <c r="AU17" s="65">
        <v>8</v>
      </c>
      <c r="AV17" s="65">
        <v>8</v>
      </c>
      <c r="AW17" s="65">
        <v>8</v>
      </c>
      <c r="AX17" s="65">
        <v>8</v>
      </c>
      <c r="AY17" s="65">
        <v>8</v>
      </c>
      <c r="AZ17" s="65">
        <v>8</v>
      </c>
      <c r="BA17" s="65">
        <v>8</v>
      </c>
      <c r="BB17" s="65">
        <v>8</v>
      </c>
      <c r="BC17" s="65">
        <v>8</v>
      </c>
      <c r="BD17" s="65">
        <v>8</v>
      </c>
      <c r="BE17" s="65">
        <v>8</v>
      </c>
      <c r="BF17" s="65">
        <v>8</v>
      </c>
      <c r="BG17" s="65">
        <v>8</v>
      </c>
      <c r="BH17" s="65">
        <v>8</v>
      </c>
      <c r="BI17" s="65">
        <v>8</v>
      </c>
      <c r="BJ17" s="65">
        <v>8</v>
      </c>
      <c r="BK17" s="65">
        <v>8</v>
      </c>
      <c r="BL17" s="65">
        <v>8</v>
      </c>
      <c r="BM17" s="65">
        <v>8</v>
      </c>
      <c r="BN17" s="65">
        <v>8</v>
      </c>
      <c r="BO17" s="65">
        <v>8</v>
      </c>
      <c r="BP17" s="65">
        <v>8</v>
      </c>
      <c r="BQ17" s="65">
        <v>8</v>
      </c>
      <c r="BR17" s="65">
        <v>8</v>
      </c>
      <c r="BS17" s="65">
        <v>8</v>
      </c>
      <c r="BT17" s="65">
        <v>8</v>
      </c>
      <c r="BU17" s="65">
        <v>8</v>
      </c>
    </row>
    <row r="18" spans="1:73" s="24" customFormat="1" ht="12.75" customHeight="1" x14ac:dyDescent="0.2">
      <c r="A18" s="60"/>
      <c r="B18" s="25" t="s">
        <v>151</v>
      </c>
      <c r="C18" s="65">
        <v>7</v>
      </c>
      <c r="D18" s="65">
        <f t="shared" ref="D18:AI18" si="6">COUNT(D9:D15)</f>
        <v>7</v>
      </c>
      <c r="E18" s="65">
        <f t="shared" si="6"/>
        <v>1</v>
      </c>
      <c r="F18" s="65">
        <f t="shared" si="6"/>
        <v>7</v>
      </c>
      <c r="G18" s="65">
        <f t="shared" si="6"/>
        <v>7</v>
      </c>
      <c r="H18" s="65">
        <f t="shared" si="6"/>
        <v>7</v>
      </c>
      <c r="I18" s="65">
        <f t="shared" si="6"/>
        <v>6</v>
      </c>
      <c r="J18" s="65">
        <f t="shared" si="6"/>
        <v>7</v>
      </c>
      <c r="K18" s="65">
        <f t="shared" si="6"/>
        <v>7</v>
      </c>
      <c r="L18" s="65">
        <f t="shared" si="6"/>
        <v>5</v>
      </c>
      <c r="M18" s="65">
        <f t="shared" si="6"/>
        <v>5</v>
      </c>
      <c r="N18" s="65">
        <f t="shared" si="6"/>
        <v>7</v>
      </c>
      <c r="O18" s="65">
        <f t="shared" si="6"/>
        <v>7</v>
      </c>
      <c r="P18" s="65">
        <f t="shared" si="6"/>
        <v>7</v>
      </c>
      <c r="Q18" s="65">
        <f t="shared" si="6"/>
        <v>7</v>
      </c>
      <c r="R18" s="65">
        <f t="shared" si="6"/>
        <v>7</v>
      </c>
      <c r="S18" s="65">
        <f t="shared" si="6"/>
        <v>6</v>
      </c>
      <c r="T18" s="65">
        <f t="shared" si="6"/>
        <v>7</v>
      </c>
      <c r="U18" s="65">
        <f t="shared" si="6"/>
        <v>7</v>
      </c>
      <c r="V18" s="65">
        <f t="shared" si="6"/>
        <v>7</v>
      </c>
      <c r="W18" s="65">
        <f t="shared" si="6"/>
        <v>6</v>
      </c>
      <c r="X18" s="65">
        <f t="shared" si="6"/>
        <v>6</v>
      </c>
      <c r="Y18" s="65">
        <f t="shared" si="6"/>
        <v>6</v>
      </c>
      <c r="Z18" s="65">
        <f t="shared" si="6"/>
        <v>7</v>
      </c>
      <c r="AA18" s="65">
        <f t="shared" si="6"/>
        <v>6</v>
      </c>
      <c r="AB18" s="65">
        <f t="shared" si="6"/>
        <v>7</v>
      </c>
      <c r="AC18" s="65">
        <f t="shared" si="6"/>
        <v>5</v>
      </c>
      <c r="AD18" s="65">
        <f t="shared" si="6"/>
        <v>5</v>
      </c>
      <c r="AE18" s="65">
        <f t="shared" si="6"/>
        <v>5</v>
      </c>
      <c r="AF18" s="65">
        <f t="shared" si="6"/>
        <v>6</v>
      </c>
      <c r="AG18" s="65">
        <f t="shared" si="6"/>
        <v>6</v>
      </c>
      <c r="AH18" s="65">
        <f t="shared" si="6"/>
        <v>4</v>
      </c>
      <c r="AI18" s="65">
        <f t="shared" si="6"/>
        <v>6</v>
      </c>
      <c r="AJ18" s="65">
        <f t="shared" ref="AJ18:BO18" si="7">COUNT(AJ9:AJ15)</f>
        <v>6</v>
      </c>
      <c r="AK18" s="65">
        <f t="shared" si="7"/>
        <v>4</v>
      </c>
      <c r="AL18" s="65">
        <f t="shared" si="7"/>
        <v>7</v>
      </c>
      <c r="AM18" s="65">
        <f t="shared" si="7"/>
        <v>7</v>
      </c>
      <c r="AN18" s="65">
        <f t="shared" si="7"/>
        <v>6</v>
      </c>
      <c r="AO18" s="65">
        <f t="shared" si="7"/>
        <v>6</v>
      </c>
      <c r="AP18" s="65">
        <f t="shared" si="7"/>
        <v>6</v>
      </c>
      <c r="AQ18" s="65">
        <f t="shared" si="7"/>
        <v>6</v>
      </c>
      <c r="AR18" s="65">
        <f t="shared" si="7"/>
        <v>7</v>
      </c>
      <c r="AS18" s="65">
        <f t="shared" si="7"/>
        <v>6</v>
      </c>
      <c r="AT18" s="65">
        <f t="shared" si="7"/>
        <v>6</v>
      </c>
      <c r="AU18" s="65">
        <f t="shared" si="7"/>
        <v>4</v>
      </c>
      <c r="AV18" s="65">
        <f t="shared" si="7"/>
        <v>6</v>
      </c>
      <c r="AW18" s="65">
        <f t="shared" si="7"/>
        <v>7</v>
      </c>
      <c r="AX18" s="65">
        <f t="shared" si="7"/>
        <v>6</v>
      </c>
      <c r="AY18" s="65">
        <f t="shared" si="7"/>
        <v>6</v>
      </c>
      <c r="AZ18" s="65">
        <f t="shared" si="7"/>
        <v>6</v>
      </c>
      <c r="BA18" s="65">
        <f t="shared" si="7"/>
        <v>6</v>
      </c>
      <c r="BB18" s="65">
        <f t="shared" si="7"/>
        <v>6</v>
      </c>
      <c r="BC18" s="65">
        <f t="shared" si="7"/>
        <v>6</v>
      </c>
      <c r="BD18" s="65">
        <f t="shared" si="7"/>
        <v>5</v>
      </c>
      <c r="BE18" s="65">
        <f t="shared" si="7"/>
        <v>6</v>
      </c>
      <c r="BF18" s="65">
        <f t="shared" si="7"/>
        <v>7</v>
      </c>
      <c r="BG18" s="65">
        <f t="shared" si="7"/>
        <v>7</v>
      </c>
      <c r="BH18" s="65">
        <f t="shared" si="7"/>
        <v>7</v>
      </c>
      <c r="BI18" s="65">
        <f t="shared" si="7"/>
        <v>6</v>
      </c>
      <c r="BJ18" s="65">
        <f t="shared" si="7"/>
        <v>7</v>
      </c>
      <c r="BK18" s="65">
        <f t="shared" si="7"/>
        <v>3</v>
      </c>
      <c r="BL18" s="65">
        <f t="shared" si="7"/>
        <v>7</v>
      </c>
      <c r="BM18" s="65">
        <f t="shared" si="7"/>
        <v>5</v>
      </c>
      <c r="BN18" s="65">
        <f t="shared" si="7"/>
        <v>5</v>
      </c>
      <c r="BO18" s="65">
        <f t="shared" si="7"/>
        <v>4</v>
      </c>
      <c r="BP18" s="65">
        <f t="shared" ref="BP18:BU18" si="8">COUNT(BP9:BP15)</f>
        <v>4</v>
      </c>
      <c r="BQ18" s="65">
        <f t="shared" si="8"/>
        <v>6</v>
      </c>
      <c r="BR18" s="65">
        <f t="shared" si="8"/>
        <v>3</v>
      </c>
      <c r="BS18" s="65">
        <f t="shared" si="8"/>
        <v>1</v>
      </c>
      <c r="BT18" s="65">
        <f t="shared" si="8"/>
        <v>1</v>
      </c>
      <c r="BU18" s="65">
        <f t="shared" si="8"/>
        <v>1</v>
      </c>
    </row>
    <row r="19" spans="1:73" s="24" customFormat="1" ht="12.75" customHeight="1" x14ac:dyDescent="0.2">
      <c r="A19" s="61"/>
      <c r="B19" s="28" t="s">
        <v>149</v>
      </c>
      <c r="C19" s="86">
        <f>C18/C17</f>
        <v>0.875</v>
      </c>
      <c r="D19" s="86">
        <f>D18/D17</f>
        <v>0.875</v>
      </c>
      <c r="E19" s="86">
        <f t="shared" ref="E19:BP19" si="9">E18/E17</f>
        <v>0.125</v>
      </c>
      <c r="F19" s="86">
        <f t="shared" si="9"/>
        <v>0.875</v>
      </c>
      <c r="G19" s="86">
        <f t="shared" si="9"/>
        <v>0.875</v>
      </c>
      <c r="H19" s="86">
        <f t="shared" si="9"/>
        <v>0.875</v>
      </c>
      <c r="I19" s="86">
        <f t="shared" si="9"/>
        <v>0.75</v>
      </c>
      <c r="J19" s="86">
        <f t="shared" si="9"/>
        <v>0.875</v>
      </c>
      <c r="K19" s="86">
        <f t="shared" si="9"/>
        <v>0.875</v>
      </c>
      <c r="L19" s="86">
        <f t="shared" si="9"/>
        <v>0.625</v>
      </c>
      <c r="M19" s="86">
        <f t="shared" si="9"/>
        <v>0.625</v>
      </c>
      <c r="N19" s="86">
        <f t="shared" si="9"/>
        <v>0.875</v>
      </c>
      <c r="O19" s="86">
        <f t="shared" si="9"/>
        <v>0.875</v>
      </c>
      <c r="P19" s="86">
        <f t="shared" si="9"/>
        <v>0.875</v>
      </c>
      <c r="Q19" s="86">
        <f t="shared" si="9"/>
        <v>0.875</v>
      </c>
      <c r="R19" s="86">
        <f t="shared" si="9"/>
        <v>0.875</v>
      </c>
      <c r="S19" s="86">
        <f t="shared" si="9"/>
        <v>0.75</v>
      </c>
      <c r="T19" s="86">
        <f t="shared" si="9"/>
        <v>0.875</v>
      </c>
      <c r="U19" s="86">
        <f t="shared" si="9"/>
        <v>0.875</v>
      </c>
      <c r="V19" s="86">
        <f t="shared" si="9"/>
        <v>0.875</v>
      </c>
      <c r="W19" s="86">
        <f t="shared" si="9"/>
        <v>0.75</v>
      </c>
      <c r="X19" s="86">
        <f t="shared" si="9"/>
        <v>0.75</v>
      </c>
      <c r="Y19" s="86">
        <f t="shared" si="9"/>
        <v>0.75</v>
      </c>
      <c r="Z19" s="86">
        <f t="shared" si="9"/>
        <v>0.875</v>
      </c>
      <c r="AA19" s="86">
        <f t="shared" si="9"/>
        <v>0.75</v>
      </c>
      <c r="AB19" s="86">
        <f t="shared" si="9"/>
        <v>0.875</v>
      </c>
      <c r="AC19" s="86">
        <f t="shared" si="9"/>
        <v>0.625</v>
      </c>
      <c r="AD19" s="86">
        <f t="shared" si="9"/>
        <v>0.625</v>
      </c>
      <c r="AE19" s="86">
        <f t="shared" si="9"/>
        <v>0.625</v>
      </c>
      <c r="AF19" s="86">
        <f t="shared" si="9"/>
        <v>0.75</v>
      </c>
      <c r="AG19" s="86">
        <f t="shared" si="9"/>
        <v>0.75</v>
      </c>
      <c r="AH19" s="86">
        <f t="shared" si="9"/>
        <v>0.5</v>
      </c>
      <c r="AI19" s="86">
        <f t="shared" si="9"/>
        <v>0.75</v>
      </c>
      <c r="AJ19" s="86">
        <f t="shared" si="9"/>
        <v>0.75</v>
      </c>
      <c r="AK19" s="86">
        <f t="shared" si="9"/>
        <v>0.5</v>
      </c>
      <c r="AL19" s="86">
        <f t="shared" si="9"/>
        <v>0.875</v>
      </c>
      <c r="AM19" s="86">
        <f t="shared" si="9"/>
        <v>0.875</v>
      </c>
      <c r="AN19" s="86">
        <f t="shared" si="9"/>
        <v>0.75</v>
      </c>
      <c r="AO19" s="86">
        <f t="shared" si="9"/>
        <v>0.75</v>
      </c>
      <c r="AP19" s="86">
        <f t="shared" si="9"/>
        <v>0.75</v>
      </c>
      <c r="AQ19" s="86">
        <f t="shared" si="9"/>
        <v>0.75</v>
      </c>
      <c r="AR19" s="86">
        <f t="shared" si="9"/>
        <v>0.875</v>
      </c>
      <c r="AS19" s="86">
        <f t="shared" si="9"/>
        <v>0.75</v>
      </c>
      <c r="AT19" s="86">
        <f t="shared" si="9"/>
        <v>0.75</v>
      </c>
      <c r="AU19" s="86">
        <f t="shared" si="9"/>
        <v>0.5</v>
      </c>
      <c r="AV19" s="86">
        <f t="shared" si="9"/>
        <v>0.75</v>
      </c>
      <c r="AW19" s="86">
        <f t="shared" si="9"/>
        <v>0.875</v>
      </c>
      <c r="AX19" s="86">
        <f t="shared" si="9"/>
        <v>0.75</v>
      </c>
      <c r="AY19" s="86">
        <f t="shared" si="9"/>
        <v>0.75</v>
      </c>
      <c r="AZ19" s="86">
        <f t="shared" si="9"/>
        <v>0.75</v>
      </c>
      <c r="BA19" s="86">
        <f t="shared" si="9"/>
        <v>0.75</v>
      </c>
      <c r="BB19" s="86">
        <f t="shared" si="9"/>
        <v>0.75</v>
      </c>
      <c r="BC19" s="86">
        <f t="shared" si="9"/>
        <v>0.75</v>
      </c>
      <c r="BD19" s="86">
        <f t="shared" si="9"/>
        <v>0.625</v>
      </c>
      <c r="BE19" s="86">
        <f t="shared" si="9"/>
        <v>0.75</v>
      </c>
      <c r="BF19" s="86">
        <f t="shared" si="9"/>
        <v>0.875</v>
      </c>
      <c r="BG19" s="86">
        <f t="shared" si="9"/>
        <v>0.875</v>
      </c>
      <c r="BH19" s="86">
        <f t="shared" si="9"/>
        <v>0.875</v>
      </c>
      <c r="BI19" s="86">
        <f t="shared" si="9"/>
        <v>0.75</v>
      </c>
      <c r="BJ19" s="86">
        <f t="shared" si="9"/>
        <v>0.875</v>
      </c>
      <c r="BK19" s="86">
        <f t="shared" si="9"/>
        <v>0.375</v>
      </c>
      <c r="BL19" s="86">
        <f t="shared" si="9"/>
        <v>0.875</v>
      </c>
      <c r="BM19" s="86">
        <f t="shared" si="9"/>
        <v>0.625</v>
      </c>
      <c r="BN19" s="86">
        <f t="shared" si="9"/>
        <v>0.625</v>
      </c>
      <c r="BO19" s="86">
        <f t="shared" si="9"/>
        <v>0.5</v>
      </c>
      <c r="BP19" s="86">
        <f t="shared" si="9"/>
        <v>0.5</v>
      </c>
      <c r="BQ19" s="86">
        <f>BQ18/BQ17</f>
        <v>0.75</v>
      </c>
      <c r="BR19" s="86">
        <f>BR18/BR17</f>
        <v>0.375</v>
      </c>
      <c r="BS19" s="86">
        <f>BS18/BS17</f>
        <v>0.125</v>
      </c>
      <c r="BT19" s="86">
        <f>BT18/BT17</f>
        <v>0.125</v>
      </c>
      <c r="BU19" s="86">
        <f>BU18/BU17</f>
        <v>0.125</v>
      </c>
    </row>
    <row r="20" spans="1:73" s="24" customFormat="1" ht="12.75" customHeight="1" x14ac:dyDescent="0.2">
      <c r="A20" s="51" t="s">
        <v>311</v>
      </c>
      <c r="B20" s="508" t="s">
        <v>395</v>
      </c>
      <c r="C20" s="509"/>
      <c r="D20" s="33">
        <v>1160</v>
      </c>
      <c r="E20" s="33" t="s">
        <v>301</v>
      </c>
      <c r="F20" s="33">
        <v>6</v>
      </c>
      <c r="G20" s="33">
        <v>3</v>
      </c>
      <c r="H20" s="33">
        <v>1</v>
      </c>
      <c r="I20" s="33">
        <v>2</v>
      </c>
      <c r="J20" s="34">
        <v>6</v>
      </c>
      <c r="K20" s="35">
        <v>3</v>
      </c>
      <c r="L20" s="35">
        <v>2</v>
      </c>
      <c r="M20" s="35">
        <v>1</v>
      </c>
      <c r="N20" s="36">
        <v>3</v>
      </c>
      <c r="O20" s="36">
        <v>558</v>
      </c>
      <c r="P20" s="36">
        <v>558</v>
      </c>
      <c r="Q20" s="36">
        <v>138</v>
      </c>
      <c r="R20" s="36">
        <v>7</v>
      </c>
      <c r="S20" s="36">
        <v>1</v>
      </c>
      <c r="T20" s="35">
        <v>280</v>
      </c>
      <c r="U20" s="35">
        <v>40</v>
      </c>
      <c r="V20" s="36">
        <v>40500</v>
      </c>
      <c r="W20" s="36">
        <v>3300</v>
      </c>
      <c r="X20" s="36" t="s">
        <v>301</v>
      </c>
      <c r="Y20" s="36">
        <v>3800</v>
      </c>
      <c r="Z20" s="36">
        <v>551611</v>
      </c>
      <c r="AA20" s="36">
        <v>367743</v>
      </c>
      <c r="AB20" s="36">
        <v>183868</v>
      </c>
      <c r="AC20" s="36">
        <v>27937</v>
      </c>
      <c r="AD20" s="36" t="s">
        <v>301</v>
      </c>
      <c r="AE20" s="36" t="s">
        <v>301</v>
      </c>
      <c r="AF20" s="36">
        <v>155931</v>
      </c>
      <c r="AG20" s="36" t="s">
        <v>301</v>
      </c>
      <c r="AH20" s="36">
        <v>551611</v>
      </c>
      <c r="AI20" s="36" t="s">
        <v>301</v>
      </c>
      <c r="AJ20" s="36" t="s">
        <v>301</v>
      </c>
      <c r="AK20" s="36">
        <v>897</v>
      </c>
      <c r="AL20" s="36">
        <v>40919</v>
      </c>
      <c r="AM20" s="36">
        <v>38500</v>
      </c>
      <c r="AN20" s="36">
        <v>0</v>
      </c>
      <c r="AO20" s="36">
        <v>490</v>
      </c>
      <c r="AP20" s="36">
        <v>200</v>
      </c>
      <c r="AQ20" s="36">
        <v>0</v>
      </c>
      <c r="AR20" s="36">
        <v>1125</v>
      </c>
      <c r="AS20" s="36">
        <v>604</v>
      </c>
      <c r="AT20" s="36" t="s">
        <v>301</v>
      </c>
      <c r="AU20" s="36" t="s">
        <v>301</v>
      </c>
      <c r="AV20" s="36" t="s">
        <v>301</v>
      </c>
      <c r="AW20" s="36">
        <v>3227</v>
      </c>
      <c r="AX20" s="36">
        <v>2417</v>
      </c>
      <c r="AY20" s="36">
        <v>0</v>
      </c>
      <c r="AZ20" s="36">
        <v>30</v>
      </c>
      <c r="BA20" s="36">
        <v>0</v>
      </c>
      <c r="BB20" s="36">
        <v>0</v>
      </c>
      <c r="BC20" s="36">
        <v>176</v>
      </c>
      <c r="BD20" s="36">
        <v>604</v>
      </c>
      <c r="BE20" s="36">
        <v>300</v>
      </c>
      <c r="BF20" s="36">
        <v>0</v>
      </c>
      <c r="BG20" s="36">
        <v>8</v>
      </c>
      <c r="BH20" s="36">
        <v>6800</v>
      </c>
      <c r="BI20" s="36">
        <v>1300</v>
      </c>
      <c r="BJ20" s="36">
        <v>1090</v>
      </c>
      <c r="BK20" s="36">
        <v>50</v>
      </c>
      <c r="BL20" s="36">
        <v>0</v>
      </c>
      <c r="BM20" s="36" t="s">
        <v>301</v>
      </c>
      <c r="BN20" s="36" t="s">
        <v>301</v>
      </c>
      <c r="BO20" s="36" t="s">
        <v>301</v>
      </c>
      <c r="BP20" s="36" t="s">
        <v>301</v>
      </c>
      <c r="BQ20" s="36" t="s">
        <v>301</v>
      </c>
      <c r="BR20" s="36" t="s">
        <v>301</v>
      </c>
      <c r="BS20" s="36" t="s">
        <v>301</v>
      </c>
      <c r="BT20" s="36" t="s">
        <v>301</v>
      </c>
      <c r="BU20" s="36" t="s">
        <v>301</v>
      </c>
    </row>
    <row r="21" spans="1:73" s="24" customFormat="1" ht="12.75" customHeight="1" x14ac:dyDescent="0.2">
      <c r="A21" s="14"/>
      <c r="B21" s="62" t="s">
        <v>155</v>
      </c>
      <c r="C21" s="87"/>
      <c r="D21" s="63">
        <f t="shared" ref="D21:AH21" si="10">SUM(D20:D20)</f>
        <v>1160</v>
      </c>
      <c r="E21" s="63" t="s">
        <v>301</v>
      </c>
      <c r="F21" s="63">
        <f t="shared" si="10"/>
        <v>6</v>
      </c>
      <c r="G21" s="63">
        <f t="shared" si="10"/>
        <v>3</v>
      </c>
      <c r="H21" s="63">
        <f t="shared" si="10"/>
        <v>1</v>
      </c>
      <c r="I21" s="63">
        <f t="shared" si="10"/>
        <v>2</v>
      </c>
      <c r="J21" s="64">
        <f t="shared" si="10"/>
        <v>6</v>
      </c>
      <c r="K21" s="64">
        <f t="shared" si="10"/>
        <v>3</v>
      </c>
      <c r="L21" s="64">
        <f t="shared" si="10"/>
        <v>2</v>
      </c>
      <c r="M21" s="64">
        <f t="shared" si="10"/>
        <v>1</v>
      </c>
      <c r="N21" s="63">
        <f t="shared" si="10"/>
        <v>3</v>
      </c>
      <c r="O21" s="63">
        <f t="shared" si="10"/>
        <v>558</v>
      </c>
      <c r="P21" s="63">
        <f t="shared" si="10"/>
        <v>558</v>
      </c>
      <c r="Q21" s="63">
        <f t="shared" si="10"/>
        <v>138</v>
      </c>
      <c r="R21" s="63">
        <f t="shared" si="10"/>
        <v>7</v>
      </c>
      <c r="S21" s="63">
        <f t="shared" si="10"/>
        <v>1</v>
      </c>
      <c r="T21" s="64">
        <f t="shared" si="10"/>
        <v>280</v>
      </c>
      <c r="U21" s="64">
        <f t="shared" si="10"/>
        <v>40</v>
      </c>
      <c r="V21" s="63">
        <f t="shared" si="10"/>
        <v>40500</v>
      </c>
      <c r="W21" s="63">
        <f t="shared" si="10"/>
        <v>3300</v>
      </c>
      <c r="X21" s="63" t="s">
        <v>301</v>
      </c>
      <c r="Y21" s="63">
        <f t="shared" si="10"/>
        <v>3800</v>
      </c>
      <c r="Z21" s="63">
        <f t="shared" si="10"/>
        <v>551611</v>
      </c>
      <c r="AA21" s="63">
        <f t="shared" si="10"/>
        <v>367743</v>
      </c>
      <c r="AB21" s="63">
        <f t="shared" si="10"/>
        <v>183868</v>
      </c>
      <c r="AC21" s="63">
        <f t="shared" si="10"/>
        <v>27937</v>
      </c>
      <c r="AD21" s="63" t="s">
        <v>301</v>
      </c>
      <c r="AE21" s="63" t="s">
        <v>301</v>
      </c>
      <c r="AF21" s="63">
        <f t="shared" si="10"/>
        <v>155931</v>
      </c>
      <c r="AG21" s="63" t="s">
        <v>301</v>
      </c>
      <c r="AH21" s="63">
        <f t="shared" si="10"/>
        <v>551611</v>
      </c>
      <c r="AI21" s="63" t="s">
        <v>301</v>
      </c>
      <c r="AJ21" s="63" t="s">
        <v>301</v>
      </c>
      <c r="AK21" s="63">
        <f t="shared" ref="AK21:BJ21" si="11">SUM(AK20:AK20)</f>
        <v>897</v>
      </c>
      <c r="AL21" s="63">
        <f t="shared" si="11"/>
        <v>40919</v>
      </c>
      <c r="AM21" s="63">
        <f t="shared" si="11"/>
        <v>38500</v>
      </c>
      <c r="AN21" s="63">
        <f t="shared" si="11"/>
        <v>0</v>
      </c>
      <c r="AO21" s="63">
        <f t="shared" si="11"/>
        <v>490</v>
      </c>
      <c r="AP21" s="63">
        <f t="shared" si="11"/>
        <v>200</v>
      </c>
      <c r="AQ21" s="63">
        <f t="shared" si="11"/>
        <v>0</v>
      </c>
      <c r="AR21" s="63">
        <f t="shared" si="11"/>
        <v>1125</v>
      </c>
      <c r="AS21" s="63">
        <f t="shared" si="11"/>
        <v>604</v>
      </c>
      <c r="AT21" s="63" t="s">
        <v>301</v>
      </c>
      <c r="AU21" s="63" t="s">
        <v>301</v>
      </c>
      <c r="AV21" s="63" t="s">
        <v>301</v>
      </c>
      <c r="AW21" s="63">
        <f t="shared" si="11"/>
        <v>3227</v>
      </c>
      <c r="AX21" s="63">
        <f t="shared" si="11"/>
        <v>2417</v>
      </c>
      <c r="AY21" s="63">
        <f t="shared" si="11"/>
        <v>0</v>
      </c>
      <c r="AZ21" s="63">
        <f t="shared" si="11"/>
        <v>30</v>
      </c>
      <c r="BA21" s="63">
        <f t="shared" si="11"/>
        <v>0</v>
      </c>
      <c r="BB21" s="63">
        <f t="shared" si="11"/>
        <v>0</v>
      </c>
      <c r="BC21" s="63">
        <f t="shared" si="11"/>
        <v>176</v>
      </c>
      <c r="BD21" s="63">
        <f t="shared" si="11"/>
        <v>604</v>
      </c>
      <c r="BE21" s="63">
        <f t="shared" si="11"/>
        <v>300</v>
      </c>
      <c r="BF21" s="63">
        <f t="shared" si="11"/>
        <v>0</v>
      </c>
      <c r="BG21" s="63">
        <f t="shared" si="11"/>
        <v>8</v>
      </c>
      <c r="BH21" s="63">
        <f t="shared" si="11"/>
        <v>6800</v>
      </c>
      <c r="BI21" s="63">
        <f t="shared" si="11"/>
        <v>1300</v>
      </c>
      <c r="BJ21" s="63">
        <f t="shared" si="11"/>
        <v>1090</v>
      </c>
      <c r="BK21" s="63">
        <f>SUM(BK20:BK20)</f>
        <v>50</v>
      </c>
      <c r="BL21" s="63">
        <f>SUM(BL20:BL20)</f>
        <v>0</v>
      </c>
      <c r="BM21" s="63" t="s">
        <v>357</v>
      </c>
      <c r="BN21" s="63" t="s">
        <v>357</v>
      </c>
      <c r="BO21" s="63" t="s">
        <v>357</v>
      </c>
      <c r="BP21" s="63" t="s">
        <v>357</v>
      </c>
      <c r="BQ21" s="63" t="s">
        <v>357</v>
      </c>
      <c r="BR21" s="63" t="s">
        <v>357</v>
      </c>
      <c r="BS21" s="63" t="s">
        <v>357</v>
      </c>
      <c r="BT21" s="63" t="s">
        <v>357</v>
      </c>
      <c r="BU21" s="63" t="s">
        <v>357</v>
      </c>
    </row>
    <row r="22" spans="1:73" s="24" customFormat="1" ht="12.75" customHeight="1" x14ac:dyDescent="0.2">
      <c r="A22" s="60"/>
      <c r="B22" s="25" t="s">
        <v>150</v>
      </c>
      <c r="C22" s="65">
        <v>1</v>
      </c>
      <c r="D22" s="65">
        <v>1</v>
      </c>
      <c r="E22" s="65">
        <v>1</v>
      </c>
      <c r="F22" s="65">
        <v>1</v>
      </c>
      <c r="G22" s="65">
        <v>1</v>
      </c>
      <c r="H22" s="65">
        <v>1</v>
      </c>
      <c r="I22" s="65">
        <v>1</v>
      </c>
      <c r="J22" s="65">
        <v>1</v>
      </c>
      <c r="K22" s="65">
        <v>1</v>
      </c>
      <c r="L22" s="65">
        <v>1</v>
      </c>
      <c r="M22" s="65">
        <v>1</v>
      </c>
      <c r="N22" s="65">
        <v>1</v>
      </c>
      <c r="O22" s="65">
        <v>1</v>
      </c>
      <c r="P22" s="65">
        <v>1</v>
      </c>
      <c r="Q22" s="65">
        <v>1</v>
      </c>
      <c r="R22" s="65">
        <v>1</v>
      </c>
      <c r="S22" s="65">
        <v>1</v>
      </c>
      <c r="T22" s="65">
        <v>1</v>
      </c>
      <c r="U22" s="65">
        <v>1</v>
      </c>
      <c r="V22" s="65">
        <v>1</v>
      </c>
      <c r="W22" s="65">
        <v>1</v>
      </c>
      <c r="X22" s="65">
        <v>1</v>
      </c>
      <c r="Y22" s="65">
        <v>1</v>
      </c>
      <c r="Z22" s="65">
        <v>1</v>
      </c>
      <c r="AA22" s="65">
        <v>1</v>
      </c>
      <c r="AB22" s="65">
        <v>1</v>
      </c>
      <c r="AC22" s="65">
        <v>1</v>
      </c>
      <c r="AD22" s="65">
        <v>1</v>
      </c>
      <c r="AE22" s="65">
        <v>1</v>
      </c>
      <c r="AF22" s="65">
        <v>1</v>
      </c>
      <c r="AG22" s="65">
        <v>1</v>
      </c>
      <c r="AH22" s="65">
        <v>1</v>
      </c>
      <c r="AI22" s="65">
        <v>1</v>
      </c>
      <c r="AJ22" s="65">
        <v>1</v>
      </c>
      <c r="AK22" s="65">
        <v>1</v>
      </c>
      <c r="AL22" s="65">
        <v>1</v>
      </c>
      <c r="AM22" s="65">
        <v>1</v>
      </c>
      <c r="AN22" s="65">
        <v>1</v>
      </c>
      <c r="AO22" s="65">
        <v>1</v>
      </c>
      <c r="AP22" s="65">
        <v>1</v>
      </c>
      <c r="AQ22" s="65">
        <v>1</v>
      </c>
      <c r="AR22" s="65">
        <v>1</v>
      </c>
      <c r="AS22" s="65">
        <v>1</v>
      </c>
      <c r="AT22" s="65">
        <v>1</v>
      </c>
      <c r="AU22" s="65">
        <v>1</v>
      </c>
      <c r="AV22" s="65">
        <v>1</v>
      </c>
      <c r="AW22" s="65">
        <v>1</v>
      </c>
      <c r="AX22" s="65">
        <v>1</v>
      </c>
      <c r="AY22" s="65">
        <v>1</v>
      </c>
      <c r="AZ22" s="65">
        <v>1</v>
      </c>
      <c r="BA22" s="65">
        <v>1</v>
      </c>
      <c r="BB22" s="65">
        <v>1</v>
      </c>
      <c r="BC22" s="65">
        <v>1</v>
      </c>
      <c r="BD22" s="65">
        <v>1</v>
      </c>
      <c r="BE22" s="65">
        <v>1</v>
      </c>
      <c r="BF22" s="65">
        <v>1</v>
      </c>
      <c r="BG22" s="65">
        <v>1</v>
      </c>
      <c r="BH22" s="65">
        <v>1</v>
      </c>
      <c r="BI22" s="65">
        <v>1</v>
      </c>
      <c r="BJ22" s="65">
        <v>1</v>
      </c>
      <c r="BK22" s="65">
        <v>1</v>
      </c>
      <c r="BL22" s="65">
        <v>1</v>
      </c>
      <c r="BM22" s="65">
        <v>1</v>
      </c>
      <c r="BN22" s="65">
        <v>1</v>
      </c>
      <c r="BO22" s="65">
        <v>1</v>
      </c>
      <c r="BP22" s="65">
        <v>1</v>
      </c>
      <c r="BQ22" s="65">
        <v>1</v>
      </c>
      <c r="BR22" s="65">
        <v>1</v>
      </c>
      <c r="BS22" s="65">
        <v>1</v>
      </c>
      <c r="BT22" s="65">
        <v>1</v>
      </c>
      <c r="BU22" s="65">
        <v>1</v>
      </c>
    </row>
    <row r="23" spans="1:73" s="24" customFormat="1" ht="12.75" customHeight="1" x14ac:dyDescent="0.2">
      <c r="A23" s="60"/>
      <c r="B23" s="25" t="s">
        <v>151</v>
      </c>
      <c r="C23" s="65">
        <v>1</v>
      </c>
      <c r="D23" s="65">
        <f t="shared" ref="D23:AI23" si="12">COUNT(D20:D20)</f>
        <v>1</v>
      </c>
      <c r="E23" s="65">
        <f t="shared" si="12"/>
        <v>0</v>
      </c>
      <c r="F23" s="65">
        <f t="shared" si="12"/>
        <v>1</v>
      </c>
      <c r="G23" s="65">
        <f t="shared" si="12"/>
        <v>1</v>
      </c>
      <c r="H23" s="65">
        <f t="shared" si="12"/>
        <v>1</v>
      </c>
      <c r="I23" s="65">
        <f t="shared" si="12"/>
        <v>1</v>
      </c>
      <c r="J23" s="65">
        <f t="shared" si="12"/>
        <v>1</v>
      </c>
      <c r="K23" s="65">
        <f t="shared" si="12"/>
        <v>1</v>
      </c>
      <c r="L23" s="65">
        <f t="shared" si="12"/>
        <v>1</v>
      </c>
      <c r="M23" s="65">
        <f t="shared" si="12"/>
        <v>1</v>
      </c>
      <c r="N23" s="65">
        <f t="shared" si="12"/>
        <v>1</v>
      </c>
      <c r="O23" s="65">
        <f t="shared" si="12"/>
        <v>1</v>
      </c>
      <c r="P23" s="65">
        <f t="shared" si="12"/>
        <v>1</v>
      </c>
      <c r="Q23" s="65">
        <f t="shared" si="12"/>
        <v>1</v>
      </c>
      <c r="R23" s="65">
        <f t="shared" si="12"/>
        <v>1</v>
      </c>
      <c r="S23" s="65">
        <f t="shared" si="12"/>
        <v>1</v>
      </c>
      <c r="T23" s="65">
        <f t="shared" si="12"/>
        <v>1</v>
      </c>
      <c r="U23" s="65">
        <f t="shared" si="12"/>
        <v>1</v>
      </c>
      <c r="V23" s="65">
        <f t="shared" si="12"/>
        <v>1</v>
      </c>
      <c r="W23" s="65">
        <f t="shared" si="12"/>
        <v>1</v>
      </c>
      <c r="X23" s="65">
        <f t="shared" si="12"/>
        <v>0</v>
      </c>
      <c r="Y23" s="65">
        <f t="shared" si="12"/>
        <v>1</v>
      </c>
      <c r="Z23" s="65">
        <f t="shared" si="12"/>
        <v>1</v>
      </c>
      <c r="AA23" s="65">
        <f t="shared" si="12"/>
        <v>1</v>
      </c>
      <c r="AB23" s="65">
        <f t="shared" si="12"/>
        <v>1</v>
      </c>
      <c r="AC23" s="65">
        <f t="shared" si="12"/>
        <v>1</v>
      </c>
      <c r="AD23" s="65">
        <f t="shared" si="12"/>
        <v>0</v>
      </c>
      <c r="AE23" s="65">
        <f t="shared" si="12"/>
        <v>0</v>
      </c>
      <c r="AF23" s="65">
        <f t="shared" si="12"/>
        <v>1</v>
      </c>
      <c r="AG23" s="65">
        <f t="shared" si="12"/>
        <v>0</v>
      </c>
      <c r="AH23" s="65">
        <f t="shared" si="12"/>
        <v>1</v>
      </c>
      <c r="AI23" s="65">
        <f t="shared" si="12"/>
        <v>0</v>
      </c>
      <c r="AJ23" s="65">
        <f t="shared" ref="AJ23:BO23" si="13">COUNT(AJ20:AJ20)</f>
        <v>0</v>
      </c>
      <c r="AK23" s="65">
        <f t="shared" si="13"/>
        <v>1</v>
      </c>
      <c r="AL23" s="65">
        <f t="shared" si="13"/>
        <v>1</v>
      </c>
      <c r="AM23" s="65">
        <f t="shared" si="13"/>
        <v>1</v>
      </c>
      <c r="AN23" s="65">
        <f t="shared" si="13"/>
        <v>1</v>
      </c>
      <c r="AO23" s="65">
        <f t="shared" si="13"/>
        <v>1</v>
      </c>
      <c r="AP23" s="65">
        <f t="shared" si="13"/>
        <v>1</v>
      </c>
      <c r="AQ23" s="65">
        <f t="shared" si="13"/>
        <v>1</v>
      </c>
      <c r="AR23" s="65">
        <f t="shared" si="13"/>
        <v>1</v>
      </c>
      <c r="AS23" s="65">
        <f t="shared" si="13"/>
        <v>1</v>
      </c>
      <c r="AT23" s="65">
        <f t="shared" si="13"/>
        <v>0</v>
      </c>
      <c r="AU23" s="65">
        <f t="shared" si="13"/>
        <v>0</v>
      </c>
      <c r="AV23" s="65">
        <f t="shared" si="13"/>
        <v>0</v>
      </c>
      <c r="AW23" s="65">
        <f t="shared" si="13"/>
        <v>1</v>
      </c>
      <c r="AX23" s="65">
        <f t="shared" si="13"/>
        <v>1</v>
      </c>
      <c r="AY23" s="65">
        <f t="shared" si="13"/>
        <v>1</v>
      </c>
      <c r="AZ23" s="65">
        <f t="shared" si="13"/>
        <v>1</v>
      </c>
      <c r="BA23" s="65">
        <f t="shared" si="13"/>
        <v>1</v>
      </c>
      <c r="BB23" s="65">
        <f t="shared" si="13"/>
        <v>1</v>
      </c>
      <c r="BC23" s="65">
        <f t="shared" si="13"/>
        <v>1</v>
      </c>
      <c r="BD23" s="65">
        <f t="shared" si="13"/>
        <v>1</v>
      </c>
      <c r="BE23" s="65">
        <f t="shared" si="13"/>
        <v>1</v>
      </c>
      <c r="BF23" s="65">
        <f t="shared" si="13"/>
        <v>1</v>
      </c>
      <c r="BG23" s="65">
        <f t="shared" si="13"/>
        <v>1</v>
      </c>
      <c r="BH23" s="65">
        <f t="shared" si="13"/>
        <v>1</v>
      </c>
      <c r="BI23" s="65">
        <f t="shared" si="13"/>
        <v>1</v>
      </c>
      <c r="BJ23" s="65">
        <f t="shared" si="13"/>
        <v>1</v>
      </c>
      <c r="BK23" s="65">
        <f t="shared" si="13"/>
        <v>1</v>
      </c>
      <c r="BL23" s="65">
        <f t="shared" si="13"/>
        <v>1</v>
      </c>
      <c r="BM23" s="65">
        <f t="shared" si="13"/>
        <v>0</v>
      </c>
      <c r="BN23" s="65">
        <f t="shared" si="13"/>
        <v>0</v>
      </c>
      <c r="BO23" s="65">
        <f t="shared" si="13"/>
        <v>0</v>
      </c>
      <c r="BP23" s="65">
        <f t="shared" ref="BP23:BU23" si="14">COUNT(BP20:BP20)</f>
        <v>0</v>
      </c>
      <c r="BQ23" s="65">
        <f t="shared" si="14"/>
        <v>0</v>
      </c>
      <c r="BR23" s="65">
        <f t="shared" si="14"/>
        <v>0</v>
      </c>
      <c r="BS23" s="65">
        <f t="shared" si="14"/>
        <v>0</v>
      </c>
      <c r="BT23" s="65">
        <f t="shared" si="14"/>
        <v>0</v>
      </c>
      <c r="BU23" s="65">
        <f t="shared" si="14"/>
        <v>0</v>
      </c>
    </row>
    <row r="24" spans="1:73" s="24" customFormat="1" ht="12.75" customHeight="1" x14ac:dyDescent="0.2">
      <c r="A24" s="61"/>
      <c r="B24" s="28" t="s">
        <v>149</v>
      </c>
      <c r="C24" s="86">
        <f>C23/C22</f>
        <v>1</v>
      </c>
      <c r="D24" s="86">
        <f t="shared" ref="D24:BO24" si="15">D23/D22</f>
        <v>1</v>
      </c>
      <c r="E24" s="86">
        <f t="shared" si="15"/>
        <v>0</v>
      </c>
      <c r="F24" s="86">
        <f t="shared" si="15"/>
        <v>1</v>
      </c>
      <c r="G24" s="86">
        <f t="shared" si="15"/>
        <v>1</v>
      </c>
      <c r="H24" s="86">
        <f t="shared" si="15"/>
        <v>1</v>
      </c>
      <c r="I24" s="86">
        <f t="shared" si="15"/>
        <v>1</v>
      </c>
      <c r="J24" s="86">
        <f t="shared" si="15"/>
        <v>1</v>
      </c>
      <c r="K24" s="86">
        <f t="shared" si="15"/>
        <v>1</v>
      </c>
      <c r="L24" s="86">
        <f t="shared" si="15"/>
        <v>1</v>
      </c>
      <c r="M24" s="86">
        <f t="shared" si="15"/>
        <v>1</v>
      </c>
      <c r="N24" s="86">
        <f t="shared" si="15"/>
        <v>1</v>
      </c>
      <c r="O24" s="86">
        <f t="shared" si="15"/>
        <v>1</v>
      </c>
      <c r="P24" s="86">
        <f t="shared" si="15"/>
        <v>1</v>
      </c>
      <c r="Q24" s="86">
        <f t="shared" si="15"/>
        <v>1</v>
      </c>
      <c r="R24" s="86">
        <f t="shared" si="15"/>
        <v>1</v>
      </c>
      <c r="S24" s="86">
        <f t="shared" si="15"/>
        <v>1</v>
      </c>
      <c r="T24" s="86">
        <f t="shared" si="15"/>
        <v>1</v>
      </c>
      <c r="U24" s="86">
        <f t="shared" si="15"/>
        <v>1</v>
      </c>
      <c r="V24" s="86">
        <f t="shared" si="15"/>
        <v>1</v>
      </c>
      <c r="W24" s="86">
        <f t="shared" si="15"/>
        <v>1</v>
      </c>
      <c r="X24" s="86">
        <f t="shared" si="15"/>
        <v>0</v>
      </c>
      <c r="Y24" s="86">
        <f t="shared" si="15"/>
        <v>1</v>
      </c>
      <c r="Z24" s="86">
        <f t="shared" si="15"/>
        <v>1</v>
      </c>
      <c r="AA24" s="86">
        <f t="shared" si="15"/>
        <v>1</v>
      </c>
      <c r="AB24" s="86">
        <f t="shared" si="15"/>
        <v>1</v>
      </c>
      <c r="AC24" s="86">
        <f t="shared" si="15"/>
        <v>1</v>
      </c>
      <c r="AD24" s="86">
        <f t="shared" si="15"/>
        <v>0</v>
      </c>
      <c r="AE24" s="86">
        <f t="shared" si="15"/>
        <v>0</v>
      </c>
      <c r="AF24" s="86">
        <f t="shared" si="15"/>
        <v>1</v>
      </c>
      <c r="AG24" s="86">
        <f t="shared" si="15"/>
        <v>0</v>
      </c>
      <c r="AH24" s="86">
        <f t="shared" si="15"/>
        <v>1</v>
      </c>
      <c r="AI24" s="86">
        <f t="shared" si="15"/>
        <v>0</v>
      </c>
      <c r="AJ24" s="86">
        <f t="shared" si="15"/>
        <v>0</v>
      </c>
      <c r="AK24" s="86">
        <f t="shared" si="15"/>
        <v>1</v>
      </c>
      <c r="AL24" s="86">
        <f t="shared" si="15"/>
        <v>1</v>
      </c>
      <c r="AM24" s="86">
        <f t="shared" si="15"/>
        <v>1</v>
      </c>
      <c r="AN24" s="86">
        <f t="shared" si="15"/>
        <v>1</v>
      </c>
      <c r="AO24" s="86">
        <f t="shared" si="15"/>
        <v>1</v>
      </c>
      <c r="AP24" s="86">
        <f t="shared" si="15"/>
        <v>1</v>
      </c>
      <c r="AQ24" s="86">
        <f t="shared" si="15"/>
        <v>1</v>
      </c>
      <c r="AR24" s="86">
        <f t="shared" si="15"/>
        <v>1</v>
      </c>
      <c r="AS24" s="86">
        <f t="shared" si="15"/>
        <v>1</v>
      </c>
      <c r="AT24" s="86">
        <f t="shared" si="15"/>
        <v>0</v>
      </c>
      <c r="AU24" s="86">
        <f t="shared" si="15"/>
        <v>0</v>
      </c>
      <c r="AV24" s="86">
        <f t="shared" si="15"/>
        <v>0</v>
      </c>
      <c r="AW24" s="86">
        <f t="shared" si="15"/>
        <v>1</v>
      </c>
      <c r="AX24" s="86">
        <f t="shared" si="15"/>
        <v>1</v>
      </c>
      <c r="AY24" s="86">
        <f t="shared" si="15"/>
        <v>1</v>
      </c>
      <c r="AZ24" s="86">
        <f t="shared" si="15"/>
        <v>1</v>
      </c>
      <c r="BA24" s="86">
        <f t="shared" si="15"/>
        <v>1</v>
      </c>
      <c r="BB24" s="86">
        <f t="shared" si="15"/>
        <v>1</v>
      </c>
      <c r="BC24" s="86">
        <f t="shared" si="15"/>
        <v>1</v>
      </c>
      <c r="BD24" s="86">
        <f t="shared" si="15"/>
        <v>1</v>
      </c>
      <c r="BE24" s="86">
        <f t="shared" si="15"/>
        <v>1</v>
      </c>
      <c r="BF24" s="86">
        <f t="shared" si="15"/>
        <v>1</v>
      </c>
      <c r="BG24" s="86">
        <f t="shared" si="15"/>
        <v>1</v>
      </c>
      <c r="BH24" s="86">
        <f t="shared" si="15"/>
        <v>1</v>
      </c>
      <c r="BI24" s="86">
        <f t="shared" si="15"/>
        <v>1</v>
      </c>
      <c r="BJ24" s="86">
        <f t="shared" si="15"/>
        <v>1</v>
      </c>
      <c r="BK24" s="86">
        <f t="shared" si="15"/>
        <v>1</v>
      </c>
      <c r="BL24" s="86">
        <f t="shared" si="15"/>
        <v>1</v>
      </c>
      <c r="BM24" s="86">
        <f t="shared" si="15"/>
        <v>0</v>
      </c>
      <c r="BN24" s="86">
        <f t="shared" si="15"/>
        <v>0</v>
      </c>
      <c r="BO24" s="86">
        <f t="shared" si="15"/>
        <v>0</v>
      </c>
      <c r="BP24" s="86">
        <f t="shared" ref="BP24:BU24" si="16">BP23/BP22</f>
        <v>0</v>
      </c>
      <c r="BQ24" s="86">
        <f t="shared" si="16"/>
        <v>0</v>
      </c>
      <c r="BR24" s="86">
        <f t="shared" si="16"/>
        <v>0</v>
      </c>
      <c r="BS24" s="86">
        <f t="shared" si="16"/>
        <v>0</v>
      </c>
      <c r="BT24" s="86">
        <f t="shared" si="16"/>
        <v>0</v>
      </c>
      <c r="BU24" s="86">
        <f t="shared" si="16"/>
        <v>0</v>
      </c>
    </row>
    <row r="25" spans="1:73" s="24" customFormat="1" ht="12.75" customHeight="1" x14ac:dyDescent="0.2">
      <c r="A25" s="69" t="s">
        <v>312</v>
      </c>
      <c r="B25" s="52" t="s">
        <v>177</v>
      </c>
      <c r="C25" s="53"/>
      <c r="D25" s="33">
        <v>1295</v>
      </c>
      <c r="E25" s="33" t="s">
        <v>301</v>
      </c>
      <c r="F25" s="33">
        <v>4</v>
      </c>
      <c r="G25" s="33">
        <v>1</v>
      </c>
      <c r="H25" s="33">
        <v>0</v>
      </c>
      <c r="I25" s="33">
        <v>3</v>
      </c>
      <c r="J25" s="34">
        <v>4</v>
      </c>
      <c r="K25" s="35">
        <v>4</v>
      </c>
      <c r="L25" s="35">
        <v>0</v>
      </c>
      <c r="M25" s="35">
        <v>0</v>
      </c>
      <c r="N25" s="36">
        <v>2</v>
      </c>
      <c r="O25" s="36">
        <v>503.4</v>
      </c>
      <c r="P25" s="36">
        <v>467.65</v>
      </c>
      <c r="Q25" s="36">
        <v>32</v>
      </c>
      <c r="R25" s="36">
        <v>11</v>
      </c>
      <c r="S25" s="36">
        <v>0</v>
      </c>
      <c r="T25" s="35">
        <v>181</v>
      </c>
      <c r="U25" s="35">
        <v>84</v>
      </c>
      <c r="V25" s="36">
        <v>11599</v>
      </c>
      <c r="W25" s="36">
        <v>4654</v>
      </c>
      <c r="X25" s="36" t="s">
        <v>301</v>
      </c>
      <c r="Y25" s="36">
        <v>200</v>
      </c>
      <c r="Z25" s="36">
        <v>353392</v>
      </c>
      <c r="AA25" s="36">
        <v>219151</v>
      </c>
      <c r="AB25" s="36">
        <v>134241</v>
      </c>
      <c r="AC25" s="36">
        <v>39728</v>
      </c>
      <c r="AD25" s="36" t="s">
        <v>301</v>
      </c>
      <c r="AE25" s="36" t="s">
        <v>301</v>
      </c>
      <c r="AF25" s="36">
        <v>94513</v>
      </c>
      <c r="AG25" s="36" t="s">
        <v>301</v>
      </c>
      <c r="AH25" s="36" t="s">
        <v>301</v>
      </c>
      <c r="AI25" s="36" t="s">
        <v>301</v>
      </c>
      <c r="AJ25" s="36" t="s">
        <v>301</v>
      </c>
      <c r="AK25" s="36" t="s">
        <v>301</v>
      </c>
      <c r="AL25" s="36">
        <v>16250</v>
      </c>
      <c r="AM25" s="36">
        <v>4615</v>
      </c>
      <c r="AN25" s="36">
        <v>11107</v>
      </c>
      <c r="AO25" s="36">
        <v>330</v>
      </c>
      <c r="AP25" s="36">
        <v>0</v>
      </c>
      <c r="AQ25" s="36">
        <v>0</v>
      </c>
      <c r="AR25" s="36">
        <v>198</v>
      </c>
      <c r="AS25" s="36">
        <v>0</v>
      </c>
      <c r="AT25" s="36">
        <v>39</v>
      </c>
      <c r="AU25" s="36" t="s">
        <v>301</v>
      </c>
      <c r="AV25" s="36" t="s">
        <v>301</v>
      </c>
      <c r="AW25" s="36">
        <v>4660</v>
      </c>
      <c r="AX25" s="36">
        <v>2491</v>
      </c>
      <c r="AY25" s="36">
        <v>1787</v>
      </c>
      <c r="AZ25" s="36">
        <v>328</v>
      </c>
      <c r="BA25" s="36">
        <v>0</v>
      </c>
      <c r="BB25" s="36">
        <v>0</v>
      </c>
      <c r="BC25" s="36">
        <v>54</v>
      </c>
      <c r="BD25" s="36">
        <v>0</v>
      </c>
      <c r="BE25" s="36">
        <v>200</v>
      </c>
      <c r="BF25" s="36">
        <v>1</v>
      </c>
      <c r="BG25" s="36">
        <v>37</v>
      </c>
      <c r="BH25" s="36">
        <v>9791</v>
      </c>
      <c r="BI25" s="36">
        <v>630</v>
      </c>
      <c r="BJ25" s="36">
        <v>3386</v>
      </c>
      <c r="BK25" s="36">
        <v>0</v>
      </c>
      <c r="BL25" s="36">
        <v>10</v>
      </c>
      <c r="BM25" s="36">
        <v>0</v>
      </c>
      <c r="BN25" s="36">
        <v>0</v>
      </c>
      <c r="BO25" s="36">
        <v>10</v>
      </c>
      <c r="BP25" s="36">
        <v>0</v>
      </c>
      <c r="BQ25" s="36">
        <v>0</v>
      </c>
      <c r="BR25" s="36" t="s">
        <v>301</v>
      </c>
      <c r="BS25" s="36" t="s">
        <v>301</v>
      </c>
      <c r="BT25" s="36">
        <v>2272</v>
      </c>
      <c r="BU25" s="36">
        <v>500</v>
      </c>
    </row>
    <row r="26" spans="1:73" s="24" customFormat="1" ht="12.75" customHeight="1" x14ac:dyDescent="0.2">
      <c r="A26" s="69" t="s">
        <v>313</v>
      </c>
      <c r="B26" s="52" t="s">
        <v>235</v>
      </c>
      <c r="C26" s="53"/>
      <c r="D26" s="79">
        <v>653</v>
      </c>
      <c r="E26" s="79" t="s">
        <v>301</v>
      </c>
      <c r="F26" s="79">
        <v>3</v>
      </c>
      <c r="G26" s="79">
        <v>0</v>
      </c>
      <c r="H26" s="79">
        <v>1</v>
      </c>
      <c r="I26" s="79">
        <v>2</v>
      </c>
      <c r="J26" s="80">
        <v>3</v>
      </c>
      <c r="K26" s="81">
        <v>2</v>
      </c>
      <c r="L26" s="81">
        <v>1</v>
      </c>
      <c r="M26" s="81">
        <v>0</v>
      </c>
      <c r="N26" s="82">
        <v>1</v>
      </c>
      <c r="O26" s="82">
        <v>110</v>
      </c>
      <c r="P26" s="82">
        <v>99</v>
      </c>
      <c r="Q26" s="82">
        <v>12</v>
      </c>
      <c r="R26" s="82">
        <v>0</v>
      </c>
      <c r="S26" s="82">
        <v>0</v>
      </c>
      <c r="T26" s="81">
        <v>263</v>
      </c>
      <c r="U26" s="81">
        <v>42.5</v>
      </c>
      <c r="V26" s="82">
        <v>18298</v>
      </c>
      <c r="W26" s="82">
        <v>207</v>
      </c>
      <c r="X26" s="82">
        <v>0</v>
      </c>
      <c r="Y26" s="82">
        <v>0</v>
      </c>
      <c r="Z26" s="82">
        <v>51000</v>
      </c>
      <c r="AA26" s="82" t="s">
        <v>301</v>
      </c>
      <c r="AB26" s="82">
        <v>51000</v>
      </c>
      <c r="AC26" s="82" t="s">
        <v>301</v>
      </c>
      <c r="AD26" s="82" t="s">
        <v>301</v>
      </c>
      <c r="AE26" s="82">
        <v>10000</v>
      </c>
      <c r="AF26" s="82">
        <v>41000</v>
      </c>
      <c r="AG26" s="82">
        <v>2500</v>
      </c>
      <c r="AH26" s="82" t="s">
        <v>301</v>
      </c>
      <c r="AI26" s="82" t="s">
        <v>301</v>
      </c>
      <c r="AJ26" s="82">
        <v>0</v>
      </c>
      <c r="AK26" s="82">
        <v>0</v>
      </c>
      <c r="AL26" s="82">
        <v>18505</v>
      </c>
      <c r="AM26" s="82">
        <v>14420</v>
      </c>
      <c r="AN26" s="82">
        <v>0</v>
      </c>
      <c r="AO26" s="82">
        <v>0</v>
      </c>
      <c r="AP26" s="82">
        <v>0</v>
      </c>
      <c r="AQ26" s="82">
        <v>0</v>
      </c>
      <c r="AR26" s="82">
        <v>865</v>
      </c>
      <c r="AS26" s="82">
        <v>3220</v>
      </c>
      <c r="AT26" s="82">
        <v>5500</v>
      </c>
      <c r="AU26" s="82">
        <v>477</v>
      </c>
      <c r="AV26" s="82">
        <v>60</v>
      </c>
      <c r="AW26" s="82">
        <v>1548</v>
      </c>
      <c r="AX26" s="82">
        <v>1072</v>
      </c>
      <c r="AY26" s="82">
        <v>0</v>
      </c>
      <c r="AZ26" s="82">
        <v>0</v>
      </c>
      <c r="BA26" s="82">
        <v>0</v>
      </c>
      <c r="BB26" s="82">
        <v>0</v>
      </c>
      <c r="BC26" s="82">
        <v>179</v>
      </c>
      <c r="BD26" s="82">
        <v>297</v>
      </c>
      <c r="BE26" s="82">
        <v>0</v>
      </c>
      <c r="BF26" s="82">
        <v>0</v>
      </c>
      <c r="BG26" s="82">
        <v>9</v>
      </c>
      <c r="BH26" s="82">
        <v>9173</v>
      </c>
      <c r="BI26" s="82">
        <v>0</v>
      </c>
      <c r="BJ26" s="82">
        <v>0</v>
      </c>
      <c r="BK26" s="82">
        <v>0</v>
      </c>
      <c r="BL26" s="82">
        <v>0</v>
      </c>
      <c r="BM26" s="82">
        <v>0</v>
      </c>
      <c r="BN26" s="82">
        <v>0</v>
      </c>
      <c r="BO26" s="82">
        <v>0</v>
      </c>
      <c r="BP26" s="82">
        <v>0</v>
      </c>
      <c r="BQ26" s="82">
        <v>0</v>
      </c>
      <c r="BR26" s="82" t="s">
        <v>301</v>
      </c>
      <c r="BS26" s="82" t="s">
        <v>301</v>
      </c>
      <c r="BT26" s="82" t="s">
        <v>301</v>
      </c>
      <c r="BU26" s="82" t="s">
        <v>301</v>
      </c>
    </row>
    <row r="27" spans="1:73" s="24" customFormat="1" ht="12.75" customHeight="1" x14ac:dyDescent="0.2">
      <c r="A27" s="69" t="s">
        <v>314</v>
      </c>
      <c r="B27" s="52" t="s">
        <v>236</v>
      </c>
      <c r="C27" s="53"/>
      <c r="D27" s="79">
        <v>1190</v>
      </c>
      <c r="E27" s="79">
        <v>14473</v>
      </c>
      <c r="F27" s="79">
        <v>5</v>
      </c>
      <c r="G27" s="79">
        <v>1</v>
      </c>
      <c r="H27" s="79">
        <v>2</v>
      </c>
      <c r="I27" s="79">
        <v>2</v>
      </c>
      <c r="J27" s="80">
        <v>2.9</v>
      </c>
      <c r="K27" s="81">
        <v>2.92</v>
      </c>
      <c r="L27" s="81">
        <v>0</v>
      </c>
      <c r="M27" s="81">
        <v>0</v>
      </c>
      <c r="N27" s="82">
        <v>1</v>
      </c>
      <c r="O27" s="82">
        <v>740</v>
      </c>
      <c r="P27" s="82">
        <v>600</v>
      </c>
      <c r="Q27" s="82">
        <v>29</v>
      </c>
      <c r="R27" s="82">
        <v>19</v>
      </c>
      <c r="S27" s="82">
        <v>0</v>
      </c>
      <c r="T27" s="81">
        <v>220</v>
      </c>
      <c r="U27" s="81">
        <v>31.5</v>
      </c>
      <c r="V27" s="82">
        <v>30000</v>
      </c>
      <c r="W27" s="82">
        <v>1000</v>
      </c>
      <c r="X27" s="82">
        <v>0</v>
      </c>
      <c r="Y27" s="82">
        <v>1200</v>
      </c>
      <c r="Z27" s="82">
        <v>490307</v>
      </c>
      <c r="AA27" s="82">
        <v>308917</v>
      </c>
      <c r="AB27" s="82">
        <v>181390</v>
      </c>
      <c r="AC27" s="82">
        <v>22562</v>
      </c>
      <c r="AD27" s="82">
        <v>64685</v>
      </c>
      <c r="AE27" s="82">
        <v>26520</v>
      </c>
      <c r="AF27" s="82">
        <v>67623</v>
      </c>
      <c r="AG27" s="82">
        <v>0</v>
      </c>
      <c r="AH27" s="82">
        <v>490307</v>
      </c>
      <c r="AI27" s="82">
        <v>0</v>
      </c>
      <c r="AJ27" s="82">
        <v>0</v>
      </c>
      <c r="AK27" s="82">
        <v>0</v>
      </c>
      <c r="AL27" s="82">
        <v>32200</v>
      </c>
      <c r="AM27" s="82">
        <v>31300</v>
      </c>
      <c r="AN27" s="82">
        <v>0</v>
      </c>
      <c r="AO27" s="82">
        <v>900</v>
      </c>
      <c r="AP27" s="82">
        <v>0</v>
      </c>
      <c r="AQ27" s="82">
        <v>0</v>
      </c>
      <c r="AR27" s="82">
        <v>0</v>
      </c>
      <c r="AS27" s="82">
        <v>0</v>
      </c>
      <c r="AT27" s="82">
        <v>4000</v>
      </c>
      <c r="AU27" s="82">
        <v>372</v>
      </c>
      <c r="AV27" s="82">
        <v>50</v>
      </c>
      <c r="AW27" s="82">
        <v>976</v>
      </c>
      <c r="AX27" s="82">
        <v>956</v>
      </c>
      <c r="AY27" s="82">
        <v>0</v>
      </c>
      <c r="AZ27" s="82">
        <v>20</v>
      </c>
      <c r="BA27" s="82">
        <v>0</v>
      </c>
      <c r="BB27" s="82">
        <v>0</v>
      </c>
      <c r="BC27" s="82">
        <v>0</v>
      </c>
      <c r="BD27" s="82">
        <v>0</v>
      </c>
      <c r="BE27" s="82">
        <v>300</v>
      </c>
      <c r="BF27" s="82">
        <v>7</v>
      </c>
      <c r="BG27" s="82">
        <v>10</v>
      </c>
      <c r="BH27" s="82">
        <v>9145</v>
      </c>
      <c r="BI27" s="82">
        <v>19</v>
      </c>
      <c r="BJ27" s="82">
        <v>504</v>
      </c>
      <c r="BK27" s="82" t="s">
        <v>301</v>
      </c>
      <c r="BL27" s="82">
        <v>0</v>
      </c>
      <c r="BM27" s="82">
        <v>0</v>
      </c>
      <c r="BN27" s="82">
        <v>0</v>
      </c>
      <c r="BO27" s="82">
        <v>0</v>
      </c>
      <c r="BP27" s="82">
        <v>0</v>
      </c>
      <c r="BQ27" s="82">
        <v>0</v>
      </c>
      <c r="BR27" s="82" t="s">
        <v>301</v>
      </c>
      <c r="BS27" s="82" t="s">
        <v>301</v>
      </c>
      <c r="BT27" s="82" t="s">
        <v>301</v>
      </c>
      <c r="BU27" s="82" t="s">
        <v>301</v>
      </c>
    </row>
    <row r="28" spans="1:73" s="24" customFormat="1" ht="12.75" customHeight="1" x14ac:dyDescent="0.2">
      <c r="A28" s="69" t="s">
        <v>315</v>
      </c>
      <c r="B28" s="52" t="s">
        <v>229</v>
      </c>
      <c r="C28" s="53"/>
      <c r="D28" s="79">
        <v>784</v>
      </c>
      <c r="E28" s="79">
        <v>4800</v>
      </c>
      <c r="F28" s="79">
        <v>2</v>
      </c>
      <c r="G28" s="79">
        <v>0</v>
      </c>
      <c r="H28" s="79">
        <v>2</v>
      </c>
      <c r="I28" s="79">
        <v>0</v>
      </c>
      <c r="J28" s="80">
        <v>1.4</v>
      </c>
      <c r="K28" s="81">
        <v>1.4</v>
      </c>
      <c r="L28" s="81">
        <v>0</v>
      </c>
      <c r="M28" s="81">
        <v>0</v>
      </c>
      <c r="N28" s="82">
        <v>1</v>
      </c>
      <c r="O28" s="82">
        <v>320</v>
      </c>
      <c r="P28" s="82">
        <v>320</v>
      </c>
      <c r="Q28" s="82">
        <v>13</v>
      </c>
      <c r="R28" s="82">
        <v>2</v>
      </c>
      <c r="S28" s="82">
        <v>0</v>
      </c>
      <c r="T28" s="81">
        <v>240</v>
      </c>
      <c r="U28" s="81">
        <v>50</v>
      </c>
      <c r="V28" s="82">
        <v>22504</v>
      </c>
      <c r="W28" s="82" t="s">
        <v>301</v>
      </c>
      <c r="X28" s="82">
        <v>0</v>
      </c>
      <c r="Y28" s="82">
        <v>0</v>
      </c>
      <c r="Z28" s="82">
        <v>237500</v>
      </c>
      <c r="AA28" s="82">
        <v>120000</v>
      </c>
      <c r="AB28" s="82">
        <v>117500</v>
      </c>
      <c r="AC28" s="82">
        <v>5000</v>
      </c>
      <c r="AD28" s="82" t="s">
        <v>301</v>
      </c>
      <c r="AE28" s="82">
        <v>20000</v>
      </c>
      <c r="AF28" s="82">
        <v>92500</v>
      </c>
      <c r="AG28" s="82" t="s">
        <v>301</v>
      </c>
      <c r="AH28" s="82">
        <v>227500</v>
      </c>
      <c r="AI28" s="82">
        <v>0</v>
      </c>
      <c r="AJ28" s="82">
        <v>10000</v>
      </c>
      <c r="AK28" s="82">
        <v>2000</v>
      </c>
      <c r="AL28" s="82">
        <v>27074</v>
      </c>
      <c r="AM28" s="82">
        <v>26164</v>
      </c>
      <c r="AN28" s="82">
        <v>0</v>
      </c>
      <c r="AO28" s="82">
        <v>570</v>
      </c>
      <c r="AP28" s="82">
        <v>0</v>
      </c>
      <c r="AQ28" s="82">
        <v>0</v>
      </c>
      <c r="AR28" s="82">
        <v>340</v>
      </c>
      <c r="AS28" s="82">
        <v>0</v>
      </c>
      <c r="AT28" s="82">
        <v>5000</v>
      </c>
      <c r="AU28" s="82" t="s">
        <v>301</v>
      </c>
      <c r="AV28" s="82">
        <v>60</v>
      </c>
      <c r="AW28" s="82">
        <v>702</v>
      </c>
      <c r="AX28" s="82">
        <v>651</v>
      </c>
      <c r="AY28" s="82">
        <v>0</v>
      </c>
      <c r="AZ28" s="82">
        <v>23</v>
      </c>
      <c r="BA28" s="82">
        <v>0</v>
      </c>
      <c r="BB28" s="82">
        <v>0</v>
      </c>
      <c r="BC28" s="82">
        <v>28</v>
      </c>
      <c r="BD28" s="82" t="s">
        <v>301</v>
      </c>
      <c r="BE28" s="82" t="s">
        <v>301</v>
      </c>
      <c r="BF28" s="82">
        <v>2</v>
      </c>
      <c r="BG28" s="82">
        <v>6</v>
      </c>
      <c r="BH28" s="82">
        <v>3264</v>
      </c>
      <c r="BI28" s="82">
        <v>993</v>
      </c>
      <c r="BJ28" s="82">
        <v>859</v>
      </c>
      <c r="BK28" s="82">
        <v>0</v>
      </c>
      <c r="BL28" s="82">
        <v>0</v>
      </c>
      <c r="BM28" s="82">
        <v>0</v>
      </c>
      <c r="BN28" s="82">
        <v>0</v>
      </c>
      <c r="BO28" s="82" t="s">
        <v>301</v>
      </c>
      <c r="BP28" s="82" t="s">
        <v>301</v>
      </c>
      <c r="BQ28" s="82">
        <v>0</v>
      </c>
      <c r="BR28" s="82" t="s">
        <v>301</v>
      </c>
      <c r="BS28" s="82">
        <v>14040</v>
      </c>
      <c r="BT28" s="82" t="s">
        <v>301</v>
      </c>
      <c r="BU28" s="82" t="s">
        <v>301</v>
      </c>
    </row>
    <row r="29" spans="1:73" s="24" customFormat="1" ht="12.75" customHeight="1" x14ac:dyDescent="0.2">
      <c r="A29" s="14"/>
      <c r="B29" s="62" t="s">
        <v>156</v>
      </c>
      <c r="C29" s="59"/>
      <c r="D29" s="63">
        <f>SUM(D25:D28)</f>
        <v>3922</v>
      </c>
      <c r="E29" s="63">
        <f>SUM(E25:E28)</f>
        <v>19273</v>
      </c>
      <c r="F29" s="63">
        <f t="shared" ref="F29:BQ29" si="17">SUM(F25:F28)</f>
        <v>14</v>
      </c>
      <c r="G29" s="63">
        <f t="shared" si="17"/>
        <v>2</v>
      </c>
      <c r="H29" s="63">
        <f t="shared" si="17"/>
        <v>5</v>
      </c>
      <c r="I29" s="63">
        <f t="shared" si="17"/>
        <v>7</v>
      </c>
      <c r="J29" s="64">
        <f t="shared" si="17"/>
        <v>11.3</v>
      </c>
      <c r="K29" s="64">
        <f t="shared" si="17"/>
        <v>10.32</v>
      </c>
      <c r="L29" s="64">
        <f t="shared" si="17"/>
        <v>1</v>
      </c>
      <c r="M29" s="64">
        <f t="shared" si="17"/>
        <v>0</v>
      </c>
      <c r="N29" s="63">
        <f t="shared" si="17"/>
        <v>5</v>
      </c>
      <c r="O29" s="63">
        <f t="shared" si="17"/>
        <v>1673.4</v>
      </c>
      <c r="P29" s="63">
        <f t="shared" si="17"/>
        <v>1486.65</v>
      </c>
      <c r="Q29" s="63">
        <f t="shared" si="17"/>
        <v>86</v>
      </c>
      <c r="R29" s="63">
        <f t="shared" si="17"/>
        <v>32</v>
      </c>
      <c r="S29" s="63">
        <f t="shared" si="17"/>
        <v>0</v>
      </c>
      <c r="T29" s="64">
        <f t="shared" si="17"/>
        <v>904</v>
      </c>
      <c r="U29" s="64">
        <f t="shared" si="17"/>
        <v>208</v>
      </c>
      <c r="V29" s="63">
        <f t="shared" si="17"/>
        <v>82401</v>
      </c>
      <c r="W29" s="63">
        <f t="shared" si="17"/>
        <v>5861</v>
      </c>
      <c r="X29" s="63">
        <f t="shared" si="17"/>
        <v>0</v>
      </c>
      <c r="Y29" s="63">
        <f t="shared" si="17"/>
        <v>1400</v>
      </c>
      <c r="Z29" s="63">
        <f t="shared" si="17"/>
        <v>1132199</v>
      </c>
      <c r="AA29" s="63">
        <f t="shared" si="17"/>
        <v>648068</v>
      </c>
      <c r="AB29" s="63">
        <f t="shared" si="17"/>
        <v>484131</v>
      </c>
      <c r="AC29" s="63">
        <f t="shared" si="17"/>
        <v>67290</v>
      </c>
      <c r="AD29" s="63">
        <f t="shared" si="17"/>
        <v>64685</v>
      </c>
      <c r="AE29" s="63">
        <f t="shared" si="17"/>
        <v>56520</v>
      </c>
      <c r="AF29" s="63">
        <f t="shared" si="17"/>
        <v>295636</v>
      </c>
      <c r="AG29" s="63">
        <f t="shared" si="17"/>
        <v>2500</v>
      </c>
      <c r="AH29" s="63">
        <f t="shared" si="17"/>
        <v>717807</v>
      </c>
      <c r="AI29" s="63">
        <f t="shared" si="17"/>
        <v>0</v>
      </c>
      <c r="AJ29" s="63">
        <f t="shared" si="17"/>
        <v>10000</v>
      </c>
      <c r="AK29" s="63">
        <f t="shared" si="17"/>
        <v>2000</v>
      </c>
      <c r="AL29" s="63">
        <f t="shared" si="17"/>
        <v>94029</v>
      </c>
      <c r="AM29" s="63">
        <f t="shared" si="17"/>
        <v>76499</v>
      </c>
      <c r="AN29" s="63">
        <f t="shared" si="17"/>
        <v>11107</v>
      </c>
      <c r="AO29" s="63">
        <f t="shared" si="17"/>
        <v>1800</v>
      </c>
      <c r="AP29" s="63">
        <f t="shared" si="17"/>
        <v>0</v>
      </c>
      <c r="AQ29" s="63">
        <f t="shared" si="17"/>
        <v>0</v>
      </c>
      <c r="AR29" s="63">
        <f t="shared" si="17"/>
        <v>1403</v>
      </c>
      <c r="AS29" s="63">
        <f t="shared" si="17"/>
        <v>3220</v>
      </c>
      <c r="AT29" s="63">
        <f t="shared" si="17"/>
        <v>14539</v>
      </c>
      <c r="AU29" s="63">
        <f t="shared" si="17"/>
        <v>849</v>
      </c>
      <c r="AV29" s="63">
        <f t="shared" si="17"/>
        <v>170</v>
      </c>
      <c r="AW29" s="63">
        <f t="shared" si="17"/>
        <v>7886</v>
      </c>
      <c r="AX29" s="63">
        <f t="shared" si="17"/>
        <v>5170</v>
      </c>
      <c r="AY29" s="63">
        <f t="shared" si="17"/>
        <v>1787</v>
      </c>
      <c r="AZ29" s="63">
        <f t="shared" si="17"/>
        <v>371</v>
      </c>
      <c r="BA29" s="63">
        <f t="shared" si="17"/>
        <v>0</v>
      </c>
      <c r="BB29" s="63">
        <f t="shared" si="17"/>
        <v>0</v>
      </c>
      <c r="BC29" s="63">
        <f t="shared" si="17"/>
        <v>261</v>
      </c>
      <c r="BD29" s="63">
        <f t="shared" si="17"/>
        <v>297</v>
      </c>
      <c r="BE29" s="63">
        <f t="shared" si="17"/>
        <v>500</v>
      </c>
      <c r="BF29" s="63">
        <f t="shared" si="17"/>
        <v>10</v>
      </c>
      <c r="BG29" s="63">
        <f t="shared" si="17"/>
        <v>62</v>
      </c>
      <c r="BH29" s="63">
        <f t="shared" si="17"/>
        <v>31373</v>
      </c>
      <c r="BI29" s="63">
        <f t="shared" si="17"/>
        <v>1642</v>
      </c>
      <c r="BJ29" s="63">
        <f t="shared" si="17"/>
        <v>4749</v>
      </c>
      <c r="BK29" s="63">
        <f t="shared" si="17"/>
        <v>0</v>
      </c>
      <c r="BL29" s="63">
        <f t="shared" si="17"/>
        <v>10</v>
      </c>
      <c r="BM29" s="63">
        <f t="shared" si="17"/>
        <v>0</v>
      </c>
      <c r="BN29" s="63">
        <f t="shared" si="17"/>
        <v>0</v>
      </c>
      <c r="BO29" s="63">
        <f t="shared" si="17"/>
        <v>10</v>
      </c>
      <c r="BP29" s="63">
        <f t="shared" si="17"/>
        <v>0</v>
      </c>
      <c r="BQ29" s="63">
        <f t="shared" si="17"/>
        <v>0</v>
      </c>
      <c r="BR29" s="63" t="s">
        <v>301</v>
      </c>
      <c r="BS29" s="63">
        <f>SUM(BS25:BS28)</f>
        <v>14040</v>
      </c>
      <c r="BT29" s="63">
        <f>SUM(BT25:BT28)</f>
        <v>2272</v>
      </c>
      <c r="BU29" s="63">
        <f>SUM(BU25:BU28)</f>
        <v>500</v>
      </c>
    </row>
    <row r="30" spans="1:73" s="24" customFormat="1" ht="12.75" customHeight="1" x14ac:dyDescent="0.2">
      <c r="A30" s="60"/>
      <c r="B30" s="25" t="s">
        <v>150</v>
      </c>
      <c r="C30" s="65">
        <v>4</v>
      </c>
      <c r="D30" s="65">
        <v>4</v>
      </c>
      <c r="E30" s="65">
        <v>4</v>
      </c>
      <c r="F30" s="65">
        <v>4</v>
      </c>
      <c r="G30" s="65">
        <v>4</v>
      </c>
      <c r="H30" s="65">
        <v>4</v>
      </c>
      <c r="I30" s="65">
        <v>4</v>
      </c>
      <c r="J30" s="65">
        <v>4</v>
      </c>
      <c r="K30" s="65">
        <v>4</v>
      </c>
      <c r="L30" s="65">
        <v>4</v>
      </c>
      <c r="M30" s="65">
        <v>4</v>
      </c>
      <c r="N30" s="65">
        <v>4</v>
      </c>
      <c r="O30" s="65">
        <v>4</v>
      </c>
      <c r="P30" s="65">
        <v>4</v>
      </c>
      <c r="Q30" s="65">
        <v>4</v>
      </c>
      <c r="R30" s="65">
        <v>4</v>
      </c>
      <c r="S30" s="65">
        <v>4</v>
      </c>
      <c r="T30" s="65">
        <v>4</v>
      </c>
      <c r="U30" s="65">
        <v>4</v>
      </c>
      <c r="V30" s="65">
        <v>4</v>
      </c>
      <c r="W30" s="65">
        <v>4</v>
      </c>
      <c r="X30" s="65">
        <v>4</v>
      </c>
      <c r="Y30" s="65">
        <v>4</v>
      </c>
      <c r="Z30" s="65">
        <v>4</v>
      </c>
      <c r="AA30" s="65">
        <v>4</v>
      </c>
      <c r="AB30" s="65">
        <v>4</v>
      </c>
      <c r="AC30" s="65">
        <v>4</v>
      </c>
      <c r="AD30" s="65">
        <v>4</v>
      </c>
      <c r="AE30" s="65">
        <v>4</v>
      </c>
      <c r="AF30" s="65">
        <v>4</v>
      </c>
      <c r="AG30" s="65">
        <v>4</v>
      </c>
      <c r="AH30" s="65">
        <v>4</v>
      </c>
      <c r="AI30" s="65">
        <v>4</v>
      </c>
      <c r="AJ30" s="65">
        <v>4</v>
      </c>
      <c r="AK30" s="65">
        <v>4</v>
      </c>
      <c r="AL30" s="65">
        <v>4</v>
      </c>
      <c r="AM30" s="65">
        <v>4</v>
      </c>
      <c r="AN30" s="65">
        <v>4</v>
      </c>
      <c r="AO30" s="65">
        <v>4</v>
      </c>
      <c r="AP30" s="65">
        <v>4</v>
      </c>
      <c r="AQ30" s="65">
        <v>4</v>
      </c>
      <c r="AR30" s="65">
        <v>4</v>
      </c>
      <c r="AS30" s="65">
        <v>4</v>
      </c>
      <c r="AT30" s="65">
        <v>4</v>
      </c>
      <c r="AU30" s="65">
        <v>4</v>
      </c>
      <c r="AV30" s="65">
        <v>4</v>
      </c>
      <c r="AW30" s="65">
        <v>4</v>
      </c>
      <c r="AX30" s="65">
        <v>4</v>
      </c>
      <c r="AY30" s="65">
        <v>4</v>
      </c>
      <c r="AZ30" s="65">
        <v>4</v>
      </c>
      <c r="BA30" s="65">
        <v>4</v>
      </c>
      <c r="BB30" s="65">
        <v>4</v>
      </c>
      <c r="BC30" s="65">
        <v>4</v>
      </c>
      <c r="BD30" s="65">
        <v>4</v>
      </c>
      <c r="BE30" s="65">
        <v>4</v>
      </c>
      <c r="BF30" s="65">
        <v>4</v>
      </c>
      <c r="BG30" s="65">
        <v>4</v>
      </c>
      <c r="BH30" s="65">
        <v>4</v>
      </c>
      <c r="BI30" s="65">
        <v>4</v>
      </c>
      <c r="BJ30" s="65">
        <v>4</v>
      </c>
      <c r="BK30" s="65">
        <v>4</v>
      </c>
      <c r="BL30" s="65">
        <v>4</v>
      </c>
      <c r="BM30" s="65">
        <v>4</v>
      </c>
      <c r="BN30" s="65">
        <v>4</v>
      </c>
      <c r="BO30" s="65">
        <v>4</v>
      </c>
      <c r="BP30" s="65">
        <v>4</v>
      </c>
      <c r="BQ30" s="65">
        <v>4</v>
      </c>
      <c r="BR30" s="65">
        <v>4</v>
      </c>
      <c r="BS30" s="65">
        <v>4</v>
      </c>
      <c r="BT30" s="65">
        <v>4</v>
      </c>
      <c r="BU30" s="65">
        <v>4</v>
      </c>
    </row>
    <row r="31" spans="1:73" s="24" customFormat="1" ht="12.75" customHeight="1" x14ac:dyDescent="0.2">
      <c r="A31" s="60"/>
      <c r="B31" s="25" t="s">
        <v>151</v>
      </c>
      <c r="C31" s="65">
        <v>4</v>
      </c>
      <c r="D31" s="65">
        <f>COUNT(D25:D28)</f>
        <v>4</v>
      </c>
      <c r="E31" s="65">
        <f>COUNT(E25:E28)</f>
        <v>2</v>
      </c>
      <c r="F31" s="65">
        <f t="shared" ref="F31:BQ31" si="18">COUNT(F25:F28)</f>
        <v>4</v>
      </c>
      <c r="G31" s="65">
        <f t="shared" si="18"/>
        <v>4</v>
      </c>
      <c r="H31" s="65">
        <f t="shared" si="18"/>
        <v>4</v>
      </c>
      <c r="I31" s="65">
        <f t="shared" si="18"/>
        <v>4</v>
      </c>
      <c r="J31" s="65">
        <f t="shared" si="18"/>
        <v>4</v>
      </c>
      <c r="K31" s="65">
        <f t="shared" si="18"/>
        <v>4</v>
      </c>
      <c r="L31" s="65">
        <f t="shared" si="18"/>
        <v>4</v>
      </c>
      <c r="M31" s="65">
        <f t="shared" si="18"/>
        <v>4</v>
      </c>
      <c r="N31" s="65">
        <f t="shared" si="18"/>
        <v>4</v>
      </c>
      <c r="O31" s="65">
        <f t="shared" si="18"/>
        <v>4</v>
      </c>
      <c r="P31" s="65">
        <f t="shared" si="18"/>
        <v>4</v>
      </c>
      <c r="Q31" s="65">
        <f t="shared" si="18"/>
        <v>4</v>
      </c>
      <c r="R31" s="65">
        <f t="shared" si="18"/>
        <v>4</v>
      </c>
      <c r="S31" s="65">
        <f t="shared" si="18"/>
        <v>4</v>
      </c>
      <c r="T31" s="65">
        <f t="shared" si="18"/>
        <v>4</v>
      </c>
      <c r="U31" s="65">
        <f t="shared" si="18"/>
        <v>4</v>
      </c>
      <c r="V31" s="65">
        <f t="shared" si="18"/>
        <v>4</v>
      </c>
      <c r="W31" s="65">
        <f t="shared" si="18"/>
        <v>3</v>
      </c>
      <c r="X31" s="65">
        <f t="shared" si="18"/>
        <v>3</v>
      </c>
      <c r="Y31" s="65">
        <f t="shared" si="18"/>
        <v>4</v>
      </c>
      <c r="Z31" s="65">
        <f t="shared" si="18"/>
        <v>4</v>
      </c>
      <c r="AA31" s="65">
        <f t="shared" si="18"/>
        <v>3</v>
      </c>
      <c r="AB31" s="65">
        <f t="shared" si="18"/>
        <v>4</v>
      </c>
      <c r="AC31" s="65">
        <f t="shared" si="18"/>
        <v>3</v>
      </c>
      <c r="AD31" s="65">
        <f t="shared" si="18"/>
        <v>1</v>
      </c>
      <c r="AE31" s="65">
        <f t="shared" si="18"/>
        <v>3</v>
      </c>
      <c r="AF31" s="65">
        <f t="shared" si="18"/>
        <v>4</v>
      </c>
      <c r="AG31" s="65">
        <f t="shared" si="18"/>
        <v>2</v>
      </c>
      <c r="AH31" s="65">
        <f t="shared" si="18"/>
        <v>2</v>
      </c>
      <c r="AI31" s="65">
        <f t="shared" si="18"/>
        <v>2</v>
      </c>
      <c r="AJ31" s="65">
        <f t="shared" si="18"/>
        <v>3</v>
      </c>
      <c r="AK31" s="65">
        <f t="shared" si="18"/>
        <v>3</v>
      </c>
      <c r="AL31" s="65">
        <f t="shared" si="18"/>
        <v>4</v>
      </c>
      <c r="AM31" s="65">
        <f t="shared" si="18"/>
        <v>4</v>
      </c>
      <c r="AN31" s="65">
        <f t="shared" si="18"/>
        <v>4</v>
      </c>
      <c r="AO31" s="65">
        <f t="shared" si="18"/>
        <v>4</v>
      </c>
      <c r="AP31" s="65">
        <f t="shared" si="18"/>
        <v>4</v>
      </c>
      <c r="AQ31" s="65">
        <f t="shared" si="18"/>
        <v>4</v>
      </c>
      <c r="AR31" s="65">
        <f t="shared" si="18"/>
        <v>4</v>
      </c>
      <c r="AS31" s="65">
        <f t="shared" si="18"/>
        <v>4</v>
      </c>
      <c r="AT31" s="65">
        <f t="shared" si="18"/>
        <v>4</v>
      </c>
      <c r="AU31" s="65">
        <f t="shared" si="18"/>
        <v>2</v>
      </c>
      <c r="AV31" s="65">
        <f t="shared" si="18"/>
        <v>3</v>
      </c>
      <c r="AW31" s="65">
        <f t="shared" si="18"/>
        <v>4</v>
      </c>
      <c r="AX31" s="65">
        <f t="shared" si="18"/>
        <v>4</v>
      </c>
      <c r="AY31" s="65">
        <f t="shared" si="18"/>
        <v>4</v>
      </c>
      <c r="AZ31" s="65">
        <f t="shared" si="18"/>
        <v>4</v>
      </c>
      <c r="BA31" s="65">
        <f t="shared" si="18"/>
        <v>4</v>
      </c>
      <c r="BB31" s="65">
        <f t="shared" si="18"/>
        <v>4</v>
      </c>
      <c r="BC31" s="65">
        <f t="shared" si="18"/>
        <v>4</v>
      </c>
      <c r="BD31" s="65">
        <f t="shared" si="18"/>
        <v>3</v>
      </c>
      <c r="BE31" s="65">
        <f t="shared" si="18"/>
        <v>3</v>
      </c>
      <c r="BF31" s="65">
        <f t="shared" si="18"/>
        <v>4</v>
      </c>
      <c r="BG31" s="65">
        <f t="shared" si="18"/>
        <v>4</v>
      </c>
      <c r="BH31" s="65">
        <f t="shared" si="18"/>
        <v>4</v>
      </c>
      <c r="BI31" s="65">
        <f t="shared" si="18"/>
        <v>4</v>
      </c>
      <c r="BJ31" s="65">
        <f t="shared" si="18"/>
        <v>4</v>
      </c>
      <c r="BK31" s="65">
        <f t="shared" si="18"/>
        <v>3</v>
      </c>
      <c r="BL31" s="65">
        <f t="shared" si="18"/>
        <v>4</v>
      </c>
      <c r="BM31" s="65">
        <f t="shared" si="18"/>
        <v>4</v>
      </c>
      <c r="BN31" s="65">
        <f t="shared" si="18"/>
        <v>4</v>
      </c>
      <c r="BO31" s="65">
        <f t="shared" si="18"/>
        <v>3</v>
      </c>
      <c r="BP31" s="65">
        <f t="shared" si="18"/>
        <v>3</v>
      </c>
      <c r="BQ31" s="65">
        <f t="shared" si="18"/>
        <v>4</v>
      </c>
      <c r="BR31" s="65">
        <f>COUNT(BR25:BR28)</f>
        <v>0</v>
      </c>
      <c r="BS31" s="65">
        <f>COUNT(BS25:BS28)</f>
        <v>1</v>
      </c>
      <c r="BT31" s="65">
        <f>COUNT(BT25:BT28)</f>
        <v>1</v>
      </c>
      <c r="BU31" s="65">
        <f>COUNT(BU25:BU28)</f>
        <v>1</v>
      </c>
    </row>
    <row r="32" spans="1:73" s="24" customFormat="1" ht="12.75" customHeight="1" x14ac:dyDescent="0.2">
      <c r="A32" s="61"/>
      <c r="B32" s="28" t="s">
        <v>149</v>
      </c>
      <c r="C32" s="86">
        <f>C31/C30</f>
        <v>1</v>
      </c>
      <c r="D32" s="86">
        <f t="shared" ref="D32:BO32" si="19">D31/D30</f>
        <v>1</v>
      </c>
      <c r="E32" s="86">
        <f t="shared" si="19"/>
        <v>0.5</v>
      </c>
      <c r="F32" s="86">
        <f t="shared" si="19"/>
        <v>1</v>
      </c>
      <c r="G32" s="86">
        <f t="shared" si="19"/>
        <v>1</v>
      </c>
      <c r="H32" s="86">
        <f t="shared" si="19"/>
        <v>1</v>
      </c>
      <c r="I32" s="86">
        <f t="shared" si="19"/>
        <v>1</v>
      </c>
      <c r="J32" s="86">
        <f t="shared" si="19"/>
        <v>1</v>
      </c>
      <c r="K32" s="86">
        <f t="shared" si="19"/>
        <v>1</v>
      </c>
      <c r="L32" s="86">
        <f t="shared" si="19"/>
        <v>1</v>
      </c>
      <c r="M32" s="86">
        <f t="shared" si="19"/>
        <v>1</v>
      </c>
      <c r="N32" s="86">
        <f t="shared" si="19"/>
        <v>1</v>
      </c>
      <c r="O32" s="86">
        <f t="shared" si="19"/>
        <v>1</v>
      </c>
      <c r="P32" s="86">
        <f t="shared" si="19"/>
        <v>1</v>
      </c>
      <c r="Q32" s="86">
        <f t="shared" si="19"/>
        <v>1</v>
      </c>
      <c r="R32" s="86">
        <f t="shared" si="19"/>
        <v>1</v>
      </c>
      <c r="S32" s="86">
        <f t="shared" si="19"/>
        <v>1</v>
      </c>
      <c r="T32" s="86">
        <f t="shared" si="19"/>
        <v>1</v>
      </c>
      <c r="U32" s="86">
        <f t="shared" si="19"/>
        <v>1</v>
      </c>
      <c r="V32" s="86">
        <f t="shared" si="19"/>
        <v>1</v>
      </c>
      <c r="W32" s="86">
        <f t="shared" si="19"/>
        <v>0.75</v>
      </c>
      <c r="X32" s="86">
        <f t="shared" si="19"/>
        <v>0.75</v>
      </c>
      <c r="Y32" s="86">
        <f t="shared" si="19"/>
        <v>1</v>
      </c>
      <c r="Z32" s="86">
        <f t="shared" si="19"/>
        <v>1</v>
      </c>
      <c r="AA32" s="86">
        <f t="shared" si="19"/>
        <v>0.75</v>
      </c>
      <c r="AB32" s="86">
        <f t="shared" si="19"/>
        <v>1</v>
      </c>
      <c r="AC32" s="86">
        <f t="shared" si="19"/>
        <v>0.75</v>
      </c>
      <c r="AD32" s="86">
        <f t="shared" si="19"/>
        <v>0.25</v>
      </c>
      <c r="AE32" s="86">
        <f t="shared" si="19"/>
        <v>0.75</v>
      </c>
      <c r="AF32" s="86">
        <f t="shared" si="19"/>
        <v>1</v>
      </c>
      <c r="AG32" s="86">
        <f t="shared" si="19"/>
        <v>0.5</v>
      </c>
      <c r="AH32" s="86">
        <f t="shared" si="19"/>
        <v>0.5</v>
      </c>
      <c r="AI32" s="86">
        <f t="shared" si="19"/>
        <v>0.5</v>
      </c>
      <c r="AJ32" s="86">
        <f t="shared" si="19"/>
        <v>0.75</v>
      </c>
      <c r="AK32" s="86">
        <f t="shared" si="19"/>
        <v>0.75</v>
      </c>
      <c r="AL32" s="86">
        <f t="shared" si="19"/>
        <v>1</v>
      </c>
      <c r="AM32" s="86">
        <f t="shared" si="19"/>
        <v>1</v>
      </c>
      <c r="AN32" s="86">
        <f t="shared" si="19"/>
        <v>1</v>
      </c>
      <c r="AO32" s="86">
        <f t="shared" si="19"/>
        <v>1</v>
      </c>
      <c r="AP32" s="86">
        <f t="shared" si="19"/>
        <v>1</v>
      </c>
      <c r="AQ32" s="86">
        <f t="shared" si="19"/>
        <v>1</v>
      </c>
      <c r="AR32" s="86">
        <f t="shared" si="19"/>
        <v>1</v>
      </c>
      <c r="AS32" s="86">
        <f t="shared" si="19"/>
        <v>1</v>
      </c>
      <c r="AT32" s="86">
        <f t="shared" si="19"/>
        <v>1</v>
      </c>
      <c r="AU32" s="86">
        <f t="shared" si="19"/>
        <v>0.5</v>
      </c>
      <c r="AV32" s="86">
        <f t="shared" si="19"/>
        <v>0.75</v>
      </c>
      <c r="AW32" s="86">
        <f t="shared" si="19"/>
        <v>1</v>
      </c>
      <c r="AX32" s="86">
        <f t="shared" si="19"/>
        <v>1</v>
      </c>
      <c r="AY32" s="86">
        <f t="shared" si="19"/>
        <v>1</v>
      </c>
      <c r="AZ32" s="86">
        <f t="shared" si="19"/>
        <v>1</v>
      </c>
      <c r="BA32" s="86">
        <f t="shared" si="19"/>
        <v>1</v>
      </c>
      <c r="BB32" s="86">
        <f t="shared" si="19"/>
        <v>1</v>
      </c>
      <c r="BC32" s="86">
        <f t="shared" si="19"/>
        <v>1</v>
      </c>
      <c r="BD32" s="86">
        <f t="shared" si="19"/>
        <v>0.75</v>
      </c>
      <c r="BE32" s="86">
        <f t="shared" si="19"/>
        <v>0.75</v>
      </c>
      <c r="BF32" s="86">
        <f t="shared" si="19"/>
        <v>1</v>
      </c>
      <c r="BG32" s="86">
        <f t="shared" si="19"/>
        <v>1</v>
      </c>
      <c r="BH32" s="86">
        <f t="shared" si="19"/>
        <v>1</v>
      </c>
      <c r="BI32" s="86">
        <f t="shared" si="19"/>
        <v>1</v>
      </c>
      <c r="BJ32" s="86">
        <f t="shared" si="19"/>
        <v>1</v>
      </c>
      <c r="BK32" s="86">
        <f t="shared" si="19"/>
        <v>0.75</v>
      </c>
      <c r="BL32" s="86">
        <f t="shared" si="19"/>
        <v>1</v>
      </c>
      <c r="BM32" s="86">
        <f t="shared" si="19"/>
        <v>1</v>
      </c>
      <c r="BN32" s="86">
        <f t="shared" si="19"/>
        <v>1</v>
      </c>
      <c r="BO32" s="86">
        <f t="shared" si="19"/>
        <v>0.75</v>
      </c>
      <c r="BP32" s="86">
        <f t="shared" ref="BP32:BU32" si="20">BP31/BP30</f>
        <v>0.75</v>
      </c>
      <c r="BQ32" s="86">
        <f t="shared" si="20"/>
        <v>1</v>
      </c>
      <c r="BR32" s="86">
        <f t="shared" si="20"/>
        <v>0</v>
      </c>
      <c r="BS32" s="86">
        <f t="shared" si="20"/>
        <v>0.25</v>
      </c>
      <c r="BT32" s="86">
        <f t="shared" si="20"/>
        <v>0.25</v>
      </c>
      <c r="BU32" s="86">
        <f t="shared" si="20"/>
        <v>0.25</v>
      </c>
    </row>
    <row r="33" spans="1:73" s="24" customFormat="1" ht="12.75" customHeight="1" x14ac:dyDescent="0.2">
      <c r="A33" s="69" t="s">
        <v>316</v>
      </c>
      <c r="B33" s="72" t="s">
        <v>180</v>
      </c>
      <c r="C33" s="53"/>
      <c r="D33" s="33">
        <v>1110</v>
      </c>
      <c r="E33" s="33" t="s">
        <v>301</v>
      </c>
      <c r="F33" s="33">
        <v>3</v>
      </c>
      <c r="G33" s="33">
        <v>0</v>
      </c>
      <c r="H33" s="33">
        <v>3</v>
      </c>
      <c r="I33" s="33">
        <v>0</v>
      </c>
      <c r="J33" s="34">
        <v>1.9</v>
      </c>
      <c r="K33" s="35">
        <v>1.9</v>
      </c>
      <c r="L33" s="35">
        <v>0</v>
      </c>
      <c r="M33" s="35">
        <v>0</v>
      </c>
      <c r="N33" s="36">
        <v>345</v>
      </c>
      <c r="O33" s="36">
        <v>345</v>
      </c>
      <c r="P33" s="36">
        <v>275</v>
      </c>
      <c r="Q33" s="36">
        <v>4</v>
      </c>
      <c r="R33" s="36">
        <v>4</v>
      </c>
      <c r="S33" s="36">
        <v>0</v>
      </c>
      <c r="T33" s="35">
        <v>276</v>
      </c>
      <c r="U33" s="35">
        <v>50</v>
      </c>
      <c r="V33" s="36">
        <v>19533</v>
      </c>
      <c r="W33" s="36">
        <v>795</v>
      </c>
      <c r="X33" s="36">
        <v>0</v>
      </c>
      <c r="Y33" s="36">
        <v>0</v>
      </c>
      <c r="Z33" s="36">
        <v>451820</v>
      </c>
      <c r="AA33" s="36">
        <v>177968</v>
      </c>
      <c r="AB33" s="36">
        <v>273852</v>
      </c>
      <c r="AC33" s="36">
        <v>13512</v>
      </c>
      <c r="AD33" s="36" t="s">
        <v>301</v>
      </c>
      <c r="AE33" s="36" t="s">
        <v>301</v>
      </c>
      <c r="AF33" s="36" t="s">
        <v>301</v>
      </c>
      <c r="AG33" s="36">
        <v>967</v>
      </c>
      <c r="AH33" s="36">
        <v>0</v>
      </c>
      <c r="AI33" s="36">
        <v>0</v>
      </c>
      <c r="AJ33" s="36">
        <v>0</v>
      </c>
      <c r="AK33" s="36">
        <v>2647</v>
      </c>
      <c r="AL33" s="36">
        <v>24657</v>
      </c>
      <c r="AM33" s="36">
        <v>22916</v>
      </c>
      <c r="AN33" s="36">
        <v>0</v>
      </c>
      <c r="AO33" s="36" t="s">
        <v>301</v>
      </c>
      <c r="AP33" s="36">
        <v>0</v>
      </c>
      <c r="AQ33" s="36">
        <v>0</v>
      </c>
      <c r="AR33" s="36">
        <v>477</v>
      </c>
      <c r="AS33" s="36">
        <v>1264</v>
      </c>
      <c r="AT33" s="36">
        <v>3500</v>
      </c>
      <c r="AU33" s="36">
        <v>60</v>
      </c>
      <c r="AV33" s="36">
        <v>5</v>
      </c>
      <c r="AW33" s="36">
        <v>1866</v>
      </c>
      <c r="AX33" s="36">
        <v>1719</v>
      </c>
      <c r="AY33" s="36">
        <v>0</v>
      </c>
      <c r="AZ33" s="36" t="s">
        <v>301</v>
      </c>
      <c r="BA33" s="36">
        <v>0</v>
      </c>
      <c r="BB33" s="36">
        <v>0</v>
      </c>
      <c r="BC33" s="36">
        <v>72</v>
      </c>
      <c r="BD33" s="36">
        <v>75</v>
      </c>
      <c r="BE33" s="36" t="s">
        <v>301</v>
      </c>
      <c r="BF33" s="36">
        <v>1</v>
      </c>
      <c r="BG33" s="36">
        <v>12</v>
      </c>
      <c r="BH33" s="36">
        <v>7358</v>
      </c>
      <c r="BI33" s="36" t="s">
        <v>301</v>
      </c>
      <c r="BJ33" s="36" t="s">
        <v>301</v>
      </c>
      <c r="BK33" s="36" t="s">
        <v>301</v>
      </c>
      <c r="BL33" s="36">
        <v>0</v>
      </c>
      <c r="BM33" s="36">
        <v>0</v>
      </c>
      <c r="BN33" s="36">
        <v>0</v>
      </c>
      <c r="BO33" s="36" t="s">
        <v>301</v>
      </c>
      <c r="BP33" s="36" t="s">
        <v>301</v>
      </c>
      <c r="BQ33" s="36" t="s">
        <v>301</v>
      </c>
      <c r="BR33" s="36" t="s">
        <v>301</v>
      </c>
      <c r="BS33" s="36" t="s">
        <v>301</v>
      </c>
      <c r="BT33" s="36" t="s">
        <v>301</v>
      </c>
      <c r="BU33" s="36" t="s">
        <v>301</v>
      </c>
    </row>
    <row r="34" spans="1:73" s="24" customFormat="1" ht="12.75" customHeight="1" x14ac:dyDescent="0.2">
      <c r="A34" s="69" t="s">
        <v>317</v>
      </c>
      <c r="B34" s="52" t="s">
        <v>181</v>
      </c>
      <c r="C34" s="53"/>
      <c r="D34" s="79">
        <v>866</v>
      </c>
      <c r="E34" s="79" t="s">
        <v>301</v>
      </c>
      <c r="F34" s="79">
        <v>4</v>
      </c>
      <c r="G34" s="79">
        <v>0</v>
      </c>
      <c r="H34" s="79">
        <v>2</v>
      </c>
      <c r="I34" s="79">
        <v>2</v>
      </c>
      <c r="J34" s="80">
        <v>1.7</v>
      </c>
      <c r="K34" s="81">
        <v>1.65</v>
      </c>
      <c r="L34" s="81">
        <v>0</v>
      </c>
      <c r="M34" s="81">
        <v>0</v>
      </c>
      <c r="N34" s="82">
        <v>1</v>
      </c>
      <c r="O34" s="82">
        <v>200</v>
      </c>
      <c r="P34" s="82">
        <v>175</v>
      </c>
      <c r="Q34" s="82">
        <v>16</v>
      </c>
      <c r="R34" s="82">
        <v>2</v>
      </c>
      <c r="S34" s="82">
        <v>0</v>
      </c>
      <c r="T34" s="81">
        <v>230</v>
      </c>
      <c r="U34" s="81">
        <v>30</v>
      </c>
      <c r="V34" s="82">
        <v>10500</v>
      </c>
      <c r="W34" s="82">
        <v>300</v>
      </c>
      <c r="X34" s="82">
        <v>0</v>
      </c>
      <c r="Y34" s="82">
        <v>800</v>
      </c>
      <c r="Z34" s="82">
        <v>208300</v>
      </c>
      <c r="AA34" s="82">
        <v>132500</v>
      </c>
      <c r="AB34" s="82">
        <v>75800</v>
      </c>
      <c r="AC34" s="82">
        <v>4500</v>
      </c>
      <c r="AD34" s="82">
        <v>18500</v>
      </c>
      <c r="AE34" s="82">
        <v>15800</v>
      </c>
      <c r="AF34" s="82">
        <v>37000</v>
      </c>
      <c r="AG34" s="82">
        <v>500</v>
      </c>
      <c r="AH34" s="82">
        <v>207400</v>
      </c>
      <c r="AI34" s="82">
        <v>0</v>
      </c>
      <c r="AJ34" s="82">
        <v>0</v>
      </c>
      <c r="AK34" s="82">
        <v>900</v>
      </c>
      <c r="AL34" s="82">
        <v>11550</v>
      </c>
      <c r="AM34" s="82">
        <v>11537</v>
      </c>
      <c r="AN34" s="82">
        <v>0</v>
      </c>
      <c r="AO34" s="82">
        <v>0</v>
      </c>
      <c r="AP34" s="82">
        <v>0</v>
      </c>
      <c r="AQ34" s="82">
        <v>0</v>
      </c>
      <c r="AR34" s="82">
        <v>13</v>
      </c>
      <c r="AS34" s="82">
        <v>0</v>
      </c>
      <c r="AT34" s="82">
        <v>3500</v>
      </c>
      <c r="AU34" s="82">
        <v>50</v>
      </c>
      <c r="AV34" s="82">
        <v>0</v>
      </c>
      <c r="AW34" s="82">
        <v>576</v>
      </c>
      <c r="AX34" s="82">
        <v>574</v>
      </c>
      <c r="AY34" s="82">
        <v>0</v>
      </c>
      <c r="AZ34" s="82">
        <v>0</v>
      </c>
      <c r="BA34" s="82">
        <v>0</v>
      </c>
      <c r="BB34" s="82">
        <v>0</v>
      </c>
      <c r="BC34" s="82">
        <v>2</v>
      </c>
      <c r="BD34" s="82">
        <v>0</v>
      </c>
      <c r="BE34" s="82">
        <v>0</v>
      </c>
      <c r="BF34" s="82">
        <v>0</v>
      </c>
      <c r="BG34" s="82">
        <v>15</v>
      </c>
      <c r="BH34" s="82">
        <v>8247</v>
      </c>
      <c r="BI34" s="82">
        <v>0</v>
      </c>
      <c r="BJ34" s="82">
        <v>0</v>
      </c>
      <c r="BK34" s="82">
        <v>0</v>
      </c>
      <c r="BL34" s="82">
        <v>0</v>
      </c>
      <c r="BM34" s="82">
        <v>0</v>
      </c>
      <c r="BN34" s="82">
        <v>0</v>
      </c>
      <c r="BO34" s="82">
        <v>0</v>
      </c>
      <c r="BP34" s="82">
        <v>0</v>
      </c>
      <c r="BQ34" s="82">
        <v>0</v>
      </c>
      <c r="BR34" s="82">
        <v>70</v>
      </c>
      <c r="BS34" s="82" t="s">
        <v>301</v>
      </c>
      <c r="BT34" s="82" t="s">
        <v>301</v>
      </c>
      <c r="BU34" s="82" t="s">
        <v>301</v>
      </c>
    </row>
    <row r="35" spans="1:73" s="24" customFormat="1" ht="12.75" customHeight="1" x14ac:dyDescent="0.2">
      <c r="A35" s="69" t="s">
        <v>318</v>
      </c>
      <c r="B35" s="74" t="s">
        <v>182</v>
      </c>
      <c r="C35" s="53"/>
      <c r="D35" s="79">
        <v>1570</v>
      </c>
      <c r="E35" s="79" t="s">
        <v>301</v>
      </c>
      <c r="F35" s="79">
        <v>3</v>
      </c>
      <c r="G35" s="79">
        <v>0</v>
      </c>
      <c r="H35" s="79">
        <v>2</v>
      </c>
      <c r="I35" s="79">
        <v>1</v>
      </c>
      <c r="J35" s="80">
        <v>1.5</v>
      </c>
      <c r="K35" s="81">
        <v>1.5</v>
      </c>
      <c r="L35" s="81">
        <v>0</v>
      </c>
      <c r="M35" s="81">
        <v>0</v>
      </c>
      <c r="N35" s="82">
        <v>1</v>
      </c>
      <c r="O35" s="82">
        <v>132</v>
      </c>
      <c r="P35" s="82">
        <v>122</v>
      </c>
      <c r="Q35" s="82">
        <v>16</v>
      </c>
      <c r="R35" s="82">
        <v>15</v>
      </c>
      <c r="S35" s="82">
        <v>0</v>
      </c>
      <c r="T35" s="81">
        <v>230</v>
      </c>
      <c r="U35" s="81">
        <v>50</v>
      </c>
      <c r="V35" s="82" t="s">
        <v>301</v>
      </c>
      <c r="W35" s="82" t="s">
        <v>301</v>
      </c>
      <c r="X35" s="82" t="s">
        <v>301</v>
      </c>
      <c r="Y35" s="82" t="s">
        <v>301</v>
      </c>
      <c r="Z35" s="82">
        <v>394576</v>
      </c>
      <c r="AA35" s="82">
        <v>174960</v>
      </c>
      <c r="AB35" s="82">
        <v>219616</v>
      </c>
      <c r="AC35" s="82" t="s">
        <v>301</v>
      </c>
      <c r="AD35" s="82">
        <v>110787</v>
      </c>
      <c r="AE35" s="82">
        <v>45805</v>
      </c>
      <c r="AF35" s="82">
        <v>63024</v>
      </c>
      <c r="AG35" s="82">
        <v>4964</v>
      </c>
      <c r="AH35" s="82">
        <v>390767</v>
      </c>
      <c r="AI35" s="82">
        <v>0</v>
      </c>
      <c r="AJ35" s="82">
        <v>0</v>
      </c>
      <c r="AK35" s="82">
        <v>3809</v>
      </c>
      <c r="AL35" s="82">
        <v>10018</v>
      </c>
      <c r="AM35" s="82">
        <v>9717</v>
      </c>
      <c r="AN35" s="82">
        <v>0</v>
      </c>
      <c r="AO35" s="82">
        <v>0</v>
      </c>
      <c r="AP35" s="82">
        <v>0</v>
      </c>
      <c r="AQ35" s="82">
        <v>0</v>
      </c>
      <c r="AR35" s="82">
        <v>301</v>
      </c>
      <c r="AS35" s="82">
        <v>0</v>
      </c>
      <c r="AT35" s="82">
        <v>3500</v>
      </c>
      <c r="AU35" s="82">
        <v>0</v>
      </c>
      <c r="AV35" s="82">
        <v>60</v>
      </c>
      <c r="AW35" s="82">
        <v>1087</v>
      </c>
      <c r="AX35" s="82">
        <v>1024</v>
      </c>
      <c r="AY35" s="82">
        <v>0</v>
      </c>
      <c r="AZ35" s="82">
        <v>0</v>
      </c>
      <c r="BA35" s="82">
        <v>0</v>
      </c>
      <c r="BB35" s="82">
        <v>0</v>
      </c>
      <c r="BC35" s="82">
        <v>63</v>
      </c>
      <c r="BD35" s="82">
        <v>0</v>
      </c>
      <c r="BE35" s="82" t="s">
        <v>301</v>
      </c>
      <c r="BF35" s="82">
        <v>0</v>
      </c>
      <c r="BG35" s="82">
        <v>46</v>
      </c>
      <c r="BH35" s="82">
        <v>7598</v>
      </c>
      <c r="BI35" s="82" t="s">
        <v>301</v>
      </c>
      <c r="BJ35" s="82" t="s">
        <v>301</v>
      </c>
      <c r="BK35" s="82">
        <v>0</v>
      </c>
      <c r="BL35" s="82">
        <v>0</v>
      </c>
      <c r="BM35" s="82">
        <v>0</v>
      </c>
      <c r="BN35" s="82">
        <v>0</v>
      </c>
      <c r="BO35" s="82">
        <v>0</v>
      </c>
      <c r="BP35" s="82">
        <v>0</v>
      </c>
      <c r="BQ35" s="82">
        <v>0</v>
      </c>
      <c r="BR35" s="82" t="s">
        <v>301</v>
      </c>
      <c r="BS35" s="82" t="s">
        <v>301</v>
      </c>
      <c r="BT35" s="82" t="s">
        <v>301</v>
      </c>
      <c r="BU35" s="82" t="s">
        <v>301</v>
      </c>
    </row>
    <row r="36" spans="1:73" s="24" customFormat="1" ht="12.75" customHeight="1" x14ac:dyDescent="0.2">
      <c r="A36" s="51" t="s">
        <v>374</v>
      </c>
      <c r="B36" s="53" t="s">
        <v>246</v>
      </c>
      <c r="C36" s="53"/>
      <c r="D36" s="79">
        <v>737</v>
      </c>
      <c r="E36" s="79" t="s">
        <v>301</v>
      </c>
      <c r="F36" s="79">
        <v>2</v>
      </c>
      <c r="G36" s="79" t="s">
        <v>301</v>
      </c>
      <c r="H36" s="79">
        <v>1</v>
      </c>
      <c r="I36" s="79">
        <v>1</v>
      </c>
      <c r="J36" s="80">
        <v>1.1000000000000001</v>
      </c>
      <c r="K36" s="81">
        <v>0.7</v>
      </c>
      <c r="L36" s="81">
        <v>0.4</v>
      </c>
      <c r="M36" s="81" t="s">
        <v>301</v>
      </c>
      <c r="N36" s="82">
        <v>1</v>
      </c>
      <c r="O36" s="82">
        <v>168</v>
      </c>
      <c r="P36" s="82">
        <v>156</v>
      </c>
      <c r="Q36" s="82">
        <v>44</v>
      </c>
      <c r="R36" s="82">
        <v>4</v>
      </c>
      <c r="S36" s="82" t="s">
        <v>301</v>
      </c>
      <c r="T36" s="81">
        <v>232</v>
      </c>
      <c r="U36" s="81">
        <v>32.5</v>
      </c>
      <c r="V36" s="82">
        <v>11132</v>
      </c>
      <c r="W36" s="82">
        <v>2275</v>
      </c>
      <c r="X36" s="82" t="s">
        <v>301</v>
      </c>
      <c r="Y36" s="82">
        <v>3256</v>
      </c>
      <c r="Z36" s="82">
        <v>324407</v>
      </c>
      <c r="AA36" s="82">
        <v>79491</v>
      </c>
      <c r="AB36" s="82">
        <v>244916</v>
      </c>
      <c r="AC36" s="82">
        <v>14615</v>
      </c>
      <c r="AD36" s="82">
        <v>141155</v>
      </c>
      <c r="AE36" s="82">
        <v>7932</v>
      </c>
      <c r="AF36" s="82">
        <v>81214</v>
      </c>
      <c r="AG36" s="82" t="s">
        <v>301</v>
      </c>
      <c r="AH36" s="82" t="s">
        <v>301</v>
      </c>
      <c r="AI36" s="82" t="s">
        <v>301</v>
      </c>
      <c r="AJ36" s="82" t="s">
        <v>301</v>
      </c>
      <c r="AK36" s="82">
        <v>4057</v>
      </c>
      <c r="AL36" s="82">
        <v>16908</v>
      </c>
      <c r="AM36" s="82">
        <v>16663</v>
      </c>
      <c r="AN36" s="82" t="s">
        <v>301</v>
      </c>
      <c r="AO36" s="82">
        <v>2</v>
      </c>
      <c r="AP36" s="82" t="s">
        <v>301</v>
      </c>
      <c r="AQ36" s="82" t="s">
        <v>301</v>
      </c>
      <c r="AR36" s="82">
        <v>238</v>
      </c>
      <c r="AS36" s="82">
        <v>5</v>
      </c>
      <c r="AT36" s="82">
        <v>3500</v>
      </c>
      <c r="AU36" s="82">
        <v>60</v>
      </c>
      <c r="AV36" s="82" t="s">
        <v>301</v>
      </c>
      <c r="AW36" s="82">
        <v>1780</v>
      </c>
      <c r="AX36" s="82">
        <v>1777</v>
      </c>
      <c r="AY36" s="82" t="s">
        <v>301</v>
      </c>
      <c r="AZ36" s="82" t="s">
        <v>301</v>
      </c>
      <c r="BA36" s="82" t="s">
        <v>301</v>
      </c>
      <c r="BB36" s="82" t="s">
        <v>301</v>
      </c>
      <c r="BC36" s="82">
        <v>3</v>
      </c>
      <c r="BD36" s="82" t="s">
        <v>301</v>
      </c>
      <c r="BE36" s="82">
        <v>1500</v>
      </c>
      <c r="BF36" s="82" t="s">
        <v>301</v>
      </c>
      <c r="BG36" s="82">
        <v>30</v>
      </c>
      <c r="BH36" s="82">
        <v>4035</v>
      </c>
      <c r="BI36" s="82" t="s">
        <v>301</v>
      </c>
      <c r="BJ36" s="82" t="s">
        <v>301</v>
      </c>
      <c r="BK36" s="82" t="s">
        <v>301</v>
      </c>
      <c r="BL36" s="82">
        <v>30</v>
      </c>
      <c r="BM36" s="82" t="s">
        <v>301</v>
      </c>
      <c r="BN36" s="82" t="s">
        <v>301</v>
      </c>
      <c r="BO36" s="82" t="s">
        <v>301</v>
      </c>
      <c r="BP36" s="82">
        <v>30</v>
      </c>
      <c r="BQ36" s="82">
        <v>10</v>
      </c>
      <c r="BR36" s="82">
        <v>150</v>
      </c>
      <c r="BS36" s="82" t="s">
        <v>301</v>
      </c>
      <c r="BT36" s="82" t="s">
        <v>301</v>
      </c>
      <c r="BU36" s="82" t="s">
        <v>301</v>
      </c>
    </row>
    <row r="37" spans="1:73" s="24" customFormat="1" ht="12.75" customHeight="1" x14ac:dyDescent="0.2">
      <c r="A37" s="42" t="s">
        <v>319</v>
      </c>
      <c r="B37" s="52" t="s">
        <v>183</v>
      </c>
      <c r="C37" s="53"/>
      <c r="D37" s="79">
        <v>1536</v>
      </c>
      <c r="E37" s="79" t="s">
        <v>301</v>
      </c>
      <c r="F37" s="79">
        <v>15</v>
      </c>
      <c r="G37" s="79">
        <v>0</v>
      </c>
      <c r="H37" s="79">
        <v>3</v>
      </c>
      <c r="I37" s="79">
        <v>12</v>
      </c>
      <c r="J37" s="80">
        <v>4.5999999999999996</v>
      </c>
      <c r="K37" s="81">
        <v>4.2</v>
      </c>
      <c r="L37" s="81">
        <v>0.4</v>
      </c>
      <c r="M37" s="81">
        <v>0</v>
      </c>
      <c r="N37" s="82">
        <v>1</v>
      </c>
      <c r="O37" s="82">
        <v>392</v>
      </c>
      <c r="P37" s="82">
        <v>304</v>
      </c>
      <c r="Q37" s="82">
        <v>40</v>
      </c>
      <c r="R37" s="82">
        <v>13</v>
      </c>
      <c r="S37" s="82">
        <v>8</v>
      </c>
      <c r="T37" s="81">
        <v>240</v>
      </c>
      <c r="U37" s="81">
        <v>50</v>
      </c>
      <c r="V37" s="82">
        <v>42527</v>
      </c>
      <c r="W37" s="82">
        <v>463</v>
      </c>
      <c r="X37" s="82" t="s">
        <v>301</v>
      </c>
      <c r="Y37" s="82">
        <v>13480</v>
      </c>
      <c r="Z37" s="82">
        <v>840379.2</v>
      </c>
      <c r="AA37" s="82">
        <v>496646.7</v>
      </c>
      <c r="AB37" s="82">
        <v>343732.4</v>
      </c>
      <c r="AC37" s="82">
        <v>30311.8</v>
      </c>
      <c r="AD37" s="82">
        <v>131335.65</v>
      </c>
      <c r="AE37" s="82">
        <v>57859.45</v>
      </c>
      <c r="AF37" s="82">
        <v>124225.55</v>
      </c>
      <c r="AG37" s="82" t="s">
        <v>301</v>
      </c>
      <c r="AH37" s="82">
        <v>695836.89</v>
      </c>
      <c r="AI37" s="82">
        <v>128000</v>
      </c>
      <c r="AJ37" s="82" t="s">
        <v>301</v>
      </c>
      <c r="AK37" s="82">
        <v>16542.25</v>
      </c>
      <c r="AL37" s="82">
        <v>57001</v>
      </c>
      <c r="AM37" s="82">
        <v>42896</v>
      </c>
      <c r="AN37" s="82">
        <v>0</v>
      </c>
      <c r="AO37" s="82" t="s">
        <v>301</v>
      </c>
      <c r="AP37" s="82" t="s">
        <v>301</v>
      </c>
      <c r="AQ37" s="82">
        <v>0</v>
      </c>
      <c r="AR37" s="82">
        <v>14105</v>
      </c>
      <c r="AS37" s="82" t="s">
        <v>301</v>
      </c>
      <c r="AT37" s="82">
        <v>3500</v>
      </c>
      <c r="AU37" s="82">
        <v>60</v>
      </c>
      <c r="AV37" s="82" t="s">
        <v>301</v>
      </c>
      <c r="AW37" s="82">
        <v>8132</v>
      </c>
      <c r="AX37" s="82">
        <v>6704</v>
      </c>
      <c r="AY37" s="82">
        <v>0</v>
      </c>
      <c r="AZ37" s="82" t="s">
        <v>301</v>
      </c>
      <c r="BA37" s="82" t="s">
        <v>301</v>
      </c>
      <c r="BB37" s="82">
        <v>0</v>
      </c>
      <c r="BC37" s="82">
        <v>1428</v>
      </c>
      <c r="BD37" s="82" t="s">
        <v>301</v>
      </c>
      <c r="BE37" s="82">
        <v>20</v>
      </c>
      <c r="BF37" s="82">
        <v>5</v>
      </c>
      <c r="BG37" s="82">
        <v>11</v>
      </c>
      <c r="BH37" s="82">
        <v>25418</v>
      </c>
      <c r="BI37" s="82">
        <v>20</v>
      </c>
      <c r="BJ37" s="82" t="s">
        <v>301</v>
      </c>
      <c r="BK37" s="82">
        <v>0</v>
      </c>
      <c r="BL37" s="82">
        <v>0</v>
      </c>
      <c r="BM37" s="82" t="s">
        <v>301</v>
      </c>
      <c r="BN37" s="82" t="s">
        <v>301</v>
      </c>
      <c r="BO37" s="82" t="s">
        <v>301</v>
      </c>
      <c r="BP37" s="82" t="s">
        <v>301</v>
      </c>
      <c r="BQ37" s="82" t="s">
        <v>301</v>
      </c>
      <c r="BR37" s="82">
        <v>30</v>
      </c>
      <c r="BS37" s="82" t="s">
        <v>301</v>
      </c>
      <c r="BT37" s="82" t="s">
        <v>301</v>
      </c>
      <c r="BU37" s="82" t="s">
        <v>301</v>
      </c>
    </row>
    <row r="38" spans="1:73" s="24" customFormat="1" ht="12.75" customHeight="1" x14ac:dyDescent="0.2">
      <c r="A38" s="60"/>
      <c r="B38" s="62" t="s">
        <v>157</v>
      </c>
      <c r="C38" s="59"/>
      <c r="D38" s="63">
        <f t="shared" ref="D38:BO38" si="21">SUM(D33:D37)</f>
        <v>5819</v>
      </c>
      <c r="E38" s="63" t="s">
        <v>301</v>
      </c>
      <c r="F38" s="63">
        <f t="shared" si="21"/>
        <v>27</v>
      </c>
      <c r="G38" s="63">
        <f t="shared" si="21"/>
        <v>0</v>
      </c>
      <c r="H38" s="63">
        <f t="shared" si="21"/>
        <v>11</v>
      </c>
      <c r="I38" s="63">
        <f t="shared" si="21"/>
        <v>16</v>
      </c>
      <c r="J38" s="64">
        <f t="shared" si="21"/>
        <v>10.799999999999999</v>
      </c>
      <c r="K38" s="64">
        <f t="shared" si="21"/>
        <v>9.9499999999999993</v>
      </c>
      <c r="L38" s="64">
        <f t="shared" si="21"/>
        <v>0.8</v>
      </c>
      <c r="M38" s="64">
        <f t="shared" si="21"/>
        <v>0</v>
      </c>
      <c r="N38" s="63">
        <f t="shared" si="21"/>
        <v>349</v>
      </c>
      <c r="O38" s="63">
        <f t="shared" si="21"/>
        <v>1237</v>
      </c>
      <c r="P38" s="63">
        <f t="shared" si="21"/>
        <v>1032</v>
      </c>
      <c r="Q38" s="63">
        <f t="shared" si="21"/>
        <v>120</v>
      </c>
      <c r="R38" s="63">
        <f t="shared" si="21"/>
        <v>38</v>
      </c>
      <c r="S38" s="63">
        <f t="shared" si="21"/>
        <v>8</v>
      </c>
      <c r="T38" s="64">
        <f t="shared" si="21"/>
        <v>1208</v>
      </c>
      <c r="U38" s="64">
        <f t="shared" si="21"/>
        <v>212.5</v>
      </c>
      <c r="V38" s="63">
        <f t="shared" si="21"/>
        <v>83692</v>
      </c>
      <c r="W38" s="63">
        <f t="shared" si="21"/>
        <v>3833</v>
      </c>
      <c r="X38" s="63">
        <f t="shared" si="21"/>
        <v>0</v>
      </c>
      <c r="Y38" s="63">
        <f t="shared" si="21"/>
        <v>17536</v>
      </c>
      <c r="Z38" s="63">
        <f t="shared" si="21"/>
        <v>2219482.2000000002</v>
      </c>
      <c r="AA38" s="63">
        <f t="shared" si="21"/>
        <v>1061565.7</v>
      </c>
      <c r="AB38" s="63">
        <f t="shared" si="21"/>
        <v>1157916.3999999999</v>
      </c>
      <c r="AC38" s="63">
        <f t="shared" si="21"/>
        <v>62938.8</v>
      </c>
      <c r="AD38" s="63">
        <f t="shared" si="21"/>
        <v>401777.65</v>
      </c>
      <c r="AE38" s="63">
        <f t="shared" si="21"/>
        <v>127396.45</v>
      </c>
      <c r="AF38" s="63">
        <f t="shared" si="21"/>
        <v>305463.55</v>
      </c>
      <c r="AG38" s="63">
        <f t="shared" si="21"/>
        <v>6431</v>
      </c>
      <c r="AH38" s="63">
        <f t="shared" si="21"/>
        <v>1294003.8900000001</v>
      </c>
      <c r="AI38" s="63">
        <f t="shared" si="21"/>
        <v>128000</v>
      </c>
      <c r="AJ38" s="63">
        <f t="shared" si="21"/>
        <v>0</v>
      </c>
      <c r="AK38" s="63">
        <f t="shared" si="21"/>
        <v>27955.25</v>
      </c>
      <c r="AL38" s="63">
        <f t="shared" si="21"/>
        <v>120134</v>
      </c>
      <c r="AM38" s="63">
        <f t="shared" si="21"/>
        <v>103729</v>
      </c>
      <c r="AN38" s="63">
        <f t="shared" si="21"/>
        <v>0</v>
      </c>
      <c r="AO38" s="63">
        <f t="shared" si="21"/>
        <v>2</v>
      </c>
      <c r="AP38" s="63">
        <f t="shared" si="21"/>
        <v>0</v>
      </c>
      <c r="AQ38" s="63">
        <f t="shared" si="21"/>
        <v>0</v>
      </c>
      <c r="AR38" s="63">
        <f t="shared" si="21"/>
        <v>15134</v>
      </c>
      <c r="AS38" s="63">
        <f t="shared" si="21"/>
        <v>1269</v>
      </c>
      <c r="AT38" s="63">
        <f t="shared" si="21"/>
        <v>17500</v>
      </c>
      <c r="AU38" s="63">
        <f t="shared" si="21"/>
        <v>230</v>
      </c>
      <c r="AV38" s="63">
        <f t="shared" si="21"/>
        <v>65</v>
      </c>
      <c r="AW38" s="63">
        <f t="shared" si="21"/>
        <v>13441</v>
      </c>
      <c r="AX38" s="63">
        <f t="shared" si="21"/>
        <v>11798</v>
      </c>
      <c r="AY38" s="63">
        <f t="shared" si="21"/>
        <v>0</v>
      </c>
      <c r="AZ38" s="63">
        <f t="shared" si="21"/>
        <v>0</v>
      </c>
      <c r="BA38" s="63">
        <f t="shared" si="21"/>
        <v>0</v>
      </c>
      <c r="BB38" s="63">
        <f t="shared" si="21"/>
        <v>0</v>
      </c>
      <c r="BC38" s="63">
        <f t="shared" si="21"/>
        <v>1568</v>
      </c>
      <c r="BD38" s="63">
        <f t="shared" si="21"/>
        <v>75</v>
      </c>
      <c r="BE38" s="63">
        <f t="shared" si="21"/>
        <v>1520</v>
      </c>
      <c r="BF38" s="63">
        <f t="shared" si="21"/>
        <v>6</v>
      </c>
      <c r="BG38" s="63">
        <f t="shared" si="21"/>
        <v>114</v>
      </c>
      <c r="BH38" s="63">
        <f t="shared" si="21"/>
        <v>52656</v>
      </c>
      <c r="BI38" s="63">
        <f t="shared" si="21"/>
        <v>20</v>
      </c>
      <c r="BJ38" s="63">
        <f t="shared" si="21"/>
        <v>0</v>
      </c>
      <c r="BK38" s="63">
        <f t="shared" si="21"/>
        <v>0</v>
      </c>
      <c r="BL38" s="63">
        <f t="shared" si="21"/>
        <v>30</v>
      </c>
      <c r="BM38" s="63">
        <f t="shared" si="21"/>
        <v>0</v>
      </c>
      <c r="BN38" s="63">
        <f t="shared" si="21"/>
        <v>0</v>
      </c>
      <c r="BO38" s="63">
        <f t="shared" si="21"/>
        <v>0</v>
      </c>
      <c r="BP38" s="63">
        <f>SUM(BP33:BP37)</f>
        <v>30</v>
      </c>
      <c r="BQ38" s="63">
        <f>SUM(BQ33:BQ37)</f>
        <v>10</v>
      </c>
      <c r="BR38" s="63">
        <f>SUM(BR33:BR37)</f>
        <v>250</v>
      </c>
      <c r="BS38" s="63" t="s">
        <v>357</v>
      </c>
      <c r="BT38" s="63" t="s">
        <v>357</v>
      </c>
      <c r="BU38" s="63" t="s">
        <v>357</v>
      </c>
    </row>
    <row r="39" spans="1:73" s="24" customFormat="1" ht="12.75" customHeight="1" x14ac:dyDescent="0.2">
      <c r="A39" s="60"/>
      <c r="B39" s="25" t="s">
        <v>150</v>
      </c>
      <c r="C39" s="65">
        <v>5</v>
      </c>
      <c r="D39" s="65">
        <v>5</v>
      </c>
      <c r="E39" s="65">
        <v>5</v>
      </c>
      <c r="F39" s="65">
        <v>5</v>
      </c>
      <c r="G39" s="65">
        <v>5</v>
      </c>
      <c r="H39" s="65">
        <v>5</v>
      </c>
      <c r="I39" s="65">
        <v>5</v>
      </c>
      <c r="J39" s="65">
        <v>5</v>
      </c>
      <c r="K39" s="65">
        <v>5</v>
      </c>
      <c r="L39" s="65">
        <v>5</v>
      </c>
      <c r="M39" s="65">
        <v>5</v>
      </c>
      <c r="N39" s="65">
        <v>5</v>
      </c>
      <c r="O39" s="65">
        <v>5</v>
      </c>
      <c r="P39" s="65">
        <v>5</v>
      </c>
      <c r="Q39" s="65">
        <v>5</v>
      </c>
      <c r="R39" s="65">
        <v>5</v>
      </c>
      <c r="S39" s="65">
        <v>5</v>
      </c>
      <c r="T39" s="65">
        <v>5</v>
      </c>
      <c r="U39" s="65">
        <v>5</v>
      </c>
      <c r="V39" s="65">
        <v>5</v>
      </c>
      <c r="W39" s="65">
        <v>5</v>
      </c>
      <c r="X39" s="65">
        <v>5</v>
      </c>
      <c r="Y39" s="65">
        <v>5</v>
      </c>
      <c r="Z39" s="65">
        <v>5</v>
      </c>
      <c r="AA39" s="65">
        <v>5</v>
      </c>
      <c r="AB39" s="65">
        <v>5</v>
      </c>
      <c r="AC39" s="65">
        <v>5</v>
      </c>
      <c r="AD39" s="65">
        <v>5</v>
      </c>
      <c r="AE39" s="65">
        <v>5</v>
      </c>
      <c r="AF39" s="65">
        <v>5</v>
      </c>
      <c r="AG39" s="65">
        <v>5</v>
      </c>
      <c r="AH39" s="65">
        <v>5</v>
      </c>
      <c r="AI39" s="65">
        <v>5</v>
      </c>
      <c r="AJ39" s="65">
        <v>5</v>
      </c>
      <c r="AK39" s="65">
        <v>5</v>
      </c>
      <c r="AL39" s="65">
        <v>5</v>
      </c>
      <c r="AM39" s="65">
        <v>5</v>
      </c>
      <c r="AN39" s="65">
        <v>5</v>
      </c>
      <c r="AO39" s="65">
        <v>5</v>
      </c>
      <c r="AP39" s="65">
        <v>5</v>
      </c>
      <c r="AQ39" s="65">
        <v>5</v>
      </c>
      <c r="AR39" s="65">
        <v>5</v>
      </c>
      <c r="AS39" s="65">
        <v>5</v>
      </c>
      <c r="AT39" s="65">
        <v>5</v>
      </c>
      <c r="AU39" s="65">
        <v>5</v>
      </c>
      <c r="AV39" s="65">
        <v>5</v>
      </c>
      <c r="AW39" s="65">
        <v>5</v>
      </c>
      <c r="AX39" s="65">
        <v>5</v>
      </c>
      <c r="AY39" s="65">
        <v>5</v>
      </c>
      <c r="AZ39" s="65">
        <v>5</v>
      </c>
      <c r="BA39" s="65">
        <v>5</v>
      </c>
      <c r="BB39" s="65">
        <v>5</v>
      </c>
      <c r="BC39" s="65">
        <v>5</v>
      </c>
      <c r="BD39" s="65">
        <v>5</v>
      </c>
      <c r="BE39" s="65">
        <v>5</v>
      </c>
      <c r="BF39" s="65">
        <v>5</v>
      </c>
      <c r="BG39" s="65">
        <v>5</v>
      </c>
      <c r="BH39" s="65">
        <v>5</v>
      </c>
      <c r="BI39" s="65">
        <v>5</v>
      </c>
      <c r="BJ39" s="65">
        <v>5</v>
      </c>
      <c r="BK39" s="65">
        <v>5</v>
      </c>
      <c r="BL39" s="65">
        <v>5</v>
      </c>
      <c r="BM39" s="65">
        <v>5</v>
      </c>
      <c r="BN39" s="65">
        <v>5</v>
      </c>
      <c r="BO39" s="65">
        <v>5</v>
      </c>
      <c r="BP39" s="65">
        <v>5</v>
      </c>
      <c r="BQ39" s="65">
        <v>5</v>
      </c>
      <c r="BR39" s="65">
        <v>5</v>
      </c>
      <c r="BS39" s="65">
        <v>5</v>
      </c>
      <c r="BT39" s="65">
        <v>5</v>
      </c>
      <c r="BU39" s="65">
        <v>5</v>
      </c>
    </row>
    <row r="40" spans="1:73" s="24" customFormat="1" ht="12.75" customHeight="1" x14ac:dyDescent="0.2">
      <c r="A40" s="60"/>
      <c r="B40" s="25" t="s">
        <v>151</v>
      </c>
      <c r="C40" s="65">
        <v>5</v>
      </c>
      <c r="D40" s="65">
        <f>COUNT(D33:D37)</f>
        <v>5</v>
      </c>
      <c r="E40" s="65">
        <f>COUNT(E33:E37)</f>
        <v>0</v>
      </c>
      <c r="F40" s="65">
        <f t="shared" ref="F40:BQ40" si="22">COUNT(F33:F37)</f>
        <v>5</v>
      </c>
      <c r="G40" s="65">
        <f t="shared" si="22"/>
        <v>4</v>
      </c>
      <c r="H40" s="65">
        <f t="shared" si="22"/>
        <v>5</v>
      </c>
      <c r="I40" s="65">
        <f t="shared" si="22"/>
        <v>5</v>
      </c>
      <c r="J40" s="65">
        <f t="shared" si="22"/>
        <v>5</v>
      </c>
      <c r="K40" s="65">
        <f t="shared" si="22"/>
        <v>5</v>
      </c>
      <c r="L40" s="65">
        <f t="shared" si="22"/>
        <v>5</v>
      </c>
      <c r="M40" s="65">
        <f t="shared" si="22"/>
        <v>4</v>
      </c>
      <c r="N40" s="65">
        <f t="shared" si="22"/>
        <v>5</v>
      </c>
      <c r="O40" s="65">
        <f t="shared" si="22"/>
        <v>5</v>
      </c>
      <c r="P40" s="65">
        <f t="shared" si="22"/>
        <v>5</v>
      </c>
      <c r="Q40" s="65">
        <f t="shared" si="22"/>
        <v>5</v>
      </c>
      <c r="R40" s="65">
        <f t="shared" si="22"/>
        <v>5</v>
      </c>
      <c r="S40" s="65">
        <f t="shared" si="22"/>
        <v>4</v>
      </c>
      <c r="T40" s="65">
        <f t="shared" si="22"/>
        <v>5</v>
      </c>
      <c r="U40" s="65">
        <f t="shared" si="22"/>
        <v>5</v>
      </c>
      <c r="V40" s="65">
        <f t="shared" si="22"/>
        <v>4</v>
      </c>
      <c r="W40" s="65">
        <f t="shared" si="22"/>
        <v>4</v>
      </c>
      <c r="X40" s="65">
        <f t="shared" si="22"/>
        <v>2</v>
      </c>
      <c r="Y40" s="65">
        <f t="shared" si="22"/>
        <v>4</v>
      </c>
      <c r="Z40" s="65">
        <f t="shared" si="22"/>
        <v>5</v>
      </c>
      <c r="AA40" s="65">
        <f t="shared" si="22"/>
        <v>5</v>
      </c>
      <c r="AB40" s="65">
        <f t="shared" si="22"/>
        <v>5</v>
      </c>
      <c r="AC40" s="65">
        <f t="shared" si="22"/>
        <v>4</v>
      </c>
      <c r="AD40" s="65">
        <f t="shared" si="22"/>
        <v>4</v>
      </c>
      <c r="AE40" s="65">
        <f t="shared" si="22"/>
        <v>4</v>
      </c>
      <c r="AF40" s="65">
        <f t="shared" si="22"/>
        <v>4</v>
      </c>
      <c r="AG40" s="65">
        <f t="shared" si="22"/>
        <v>3</v>
      </c>
      <c r="AH40" s="65">
        <f t="shared" si="22"/>
        <v>4</v>
      </c>
      <c r="AI40" s="65">
        <f t="shared" si="22"/>
        <v>4</v>
      </c>
      <c r="AJ40" s="65">
        <f t="shared" si="22"/>
        <v>3</v>
      </c>
      <c r="AK40" s="65">
        <f t="shared" si="22"/>
        <v>5</v>
      </c>
      <c r="AL40" s="65">
        <f t="shared" si="22"/>
        <v>5</v>
      </c>
      <c r="AM40" s="65">
        <f t="shared" si="22"/>
        <v>5</v>
      </c>
      <c r="AN40" s="65">
        <f t="shared" si="22"/>
        <v>4</v>
      </c>
      <c r="AO40" s="65">
        <f t="shared" si="22"/>
        <v>3</v>
      </c>
      <c r="AP40" s="65">
        <f t="shared" si="22"/>
        <v>3</v>
      </c>
      <c r="AQ40" s="65">
        <f t="shared" si="22"/>
        <v>4</v>
      </c>
      <c r="AR40" s="65">
        <f t="shared" si="22"/>
        <v>5</v>
      </c>
      <c r="AS40" s="65">
        <f t="shared" si="22"/>
        <v>4</v>
      </c>
      <c r="AT40" s="65">
        <f t="shared" si="22"/>
        <v>5</v>
      </c>
      <c r="AU40" s="65">
        <f t="shared" si="22"/>
        <v>5</v>
      </c>
      <c r="AV40" s="65">
        <f t="shared" si="22"/>
        <v>3</v>
      </c>
      <c r="AW40" s="65">
        <f t="shared" si="22"/>
        <v>5</v>
      </c>
      <c r="AX40" s="65">
        <f t="shared" si="22"/>
        <v>5</v>
      </c>
      <c r="AY40" s="65">
        <f t="shared" si="22"/>
        <v>4</v>
      </c>
      <c r="AZ40" s="65">
        <f t="shared" si="22"/>
        <v>2</v>
      </c>
      <c r="BA40" s="65">
        <f t="shared" si="22"/>
        <v>3</v>
      </c>
      <c r="BB40" s="65">
        <f t="shared" si="22"/>
        <v>4</v>
      </c>
      <c r="BC40" s="65">
        <f t="shared" si="22"/>
        <v>5</v>
      </c>
      <c r="BD40" s="65">
        <f t="shared" si="22"/>
        <v>3</v>
      </c>
      <c r="BE40" s="65">
        <f t="shared" si="22"/>
        <v>3</v>
      </c>
      <c r="BF40" s="65">
        <f t="shared" si="22"/>
        <v>4</v>
      </c>
      <c r="BG40" s="65">
        <f t="shared" si="22"/>
        <v>5</v>
      </c>
      <c r="BH40" s="65">
        <f t="shared" si="22"/>
        <v>5</v>
      </c>
      <c r="BI40" s="65">
        <f t="shared" si="22"/>
        <v>2</v>
      </c>
      <c r="BJ40" s="65">
        <f t="shared" si="22"/>
        <v>1</v>
      </c>
      <c r="BK40" s="65">
        <f t="shared" si="22"/>
        <v>3</v>
      </c>
      <c r="BL40" s="65">
        <f t="shared" si="22"/>
        <v>5</v>
      </c>
      <c r="BM40" s="65">
        <f t="shared" si="22"/>
        <v>3</v>
      </c>
      <c r="BN40" s="65">
        <f t="shared" si="22"/>
        <v>3</v>
      </c>
      <c r="BO40" s="65">
        <f t="shared" si="22"/>
        <v>2</v>
      </c>
      <c r="BP40" s="65">
        <f t="shared" si="22"/>
        <v>3</v>
      </c>
      <c r="BQ40" s="65">
        <f t="shared" si="22"/>
        <v>3</v>
      </c>
      <c r="BR40" s="65">
        <f>COUNT(BR33:BR37)</f>
        <v>3</v>
      </c>
      <c r="BS40" s="65">
        <f>COUNT(BS33:BS37)</f>
        <v>0</v>
      </c>
      <c r="BT40" s="65">
        <f>COUNT(BT33:BT37)</f>
        <v>0</v>
      </c>
      <c r="BU40" s="65">
        <f>COUNT(BU33:BU37)</f>
        <v>0</v>
      </c>
    </row>
    <row r="41" spans="1:73" s="24" customFormat="1" ht="12.75" customHeight="1" x14ac:dyDescent="0.2">
      <c r="A41" s="61"/>
      <c r="B41" s="28" t="s">
        <v>149</v>
      </c>
      <c r="C41" s="86">
        <f>C40/C39</f>
        <v>1</v>
      </c>
      <c r="D41" s="86">
        <f t="shared" ref="D41:BO41" si="23">D40/D39</f>
        <v>1</v>
      </c>
      <c r="E41" s="86">
        <f t="shared" si="23"/>
        <v>0</v>
      </c>
      <c r="F41" s="86">
        <f t="shared" si="23"/>
        <v>1</v>
      </c>
      <c r="G41" s="86">
        <f t="shared" si="23"/>
        <v>0.8</v>
      </c>
      <c r="H41" s="86">
        <f t="shared" si="23"/>
        <v>1</v>
      </c>
      <c r="I41" s="86">
        <f t="shared" si="23"/>
        <v>1</v>
      </c>
      <c r="J41" s="86">
        <f t="shared" si="23"/>
        <v>1</v>
      </c>
      <c r="K41" s="86">
        <f t="shared" si="23"/>
        <v>1</v>
      </c>
      <c r="L41" s="86">
        <f t="shared" si="23"/>
        <v>1</v>
      </c>
      <c r="M41" s="86">
        <f t="shared" si="23"/>
        <v>0.8</v>
      </c>
      <c r="N41" s="86">
        <f t="shared" si="23"/>
        <v>1</v>
      </c>
      <c r="O41" s="86">
        <f t="shared" si="23"/>
        <v>1</v>
      </c>
      <c r="P41" s="86">
        <f t="shared" si="23"/>
        <v>1</v>
      </c>
      <c r="Q41" s="86">
        <f t="shared" si="23"/>
        <v>1</v>
      </c>
      <c r="R41" s="86">
        <f t="shared" si="23"/>
        <v>1</v>
      </c>
      <c r="S41" s="86">
        <f t="shared" si="23"/>
        <v>0.8</v>
      </c>
      <c r="T41" s="86">
        <f t="shared" si="23"/>
        <v>1</v>
      </c>
      <c r="U41" s="86">
        <f t="shared" si="23"/>
        <v>1</v>
      </c>
      <c r="V41" s="86">
        <f t="shared" si="23"/>
        <v>0.8</v>
      </c>
      <c r="W41" s="86">
        <f t="shared" si="23"/>
        <v>0.8</v>
      </c>
      <c r="X41" s="86">
        <f t="shared" si="23"/>
        <v>0.4</v>
      </c>
      <c r="Y41" s="86">
        <f t="shared" si="23"/>
        <v>0.8</v>
      </c>
      <c r="Z41" s="86">
        <f t="shared" si="23"/>
        <v>1</v>
      </c>
      <c r="AA41" s="86">
        <f t="shared" si="23"/>
        <v>1</v>
      </c>
      <c r="AB41" s="86">
        <f t="shared" si="23"/>
        <v>1</v>
      </c>
      <c r="AC41" s="86">
        <f t="shared" si="23"/>
        <v>0.8</v>
      </c>
      <c r="AD41" s="86">
        <f t="shared" si="23"/>
        <v>0.8</v>
      </c>
      <c r="AE41" s="86">
        <f t="shared" si="23"/>
        <v>0.8</v>
      </c>
      <c r="AF41" s="86">
        <f t="shared" si="23"/>
        <v>0.8</v>
      </c>
      <c r="AG41" s="86">
        <f t="shared" si="23"/>
        <v>0.6</v>
      </c>
      <c r="AH41" s="86">
        <f t="shared" si="23"/>
        <v>0.8</v>
      </c>
      <c r="AI41" s="86">
        <f t="shared" si="23"/>
        <v>0.8</v>
      </c>
      <c r="AJ41" s="86">
        <f t="shared" si="23"/>
        <v>0.6</v>
      </c>
      <c r="AK41" s="86">
        <f t="shared" si="23"/>
        <v>1</v>
      </c>
      <c r="AL41" s="86">
        <f t="shared" si="23"/>
        <v>1</v>
      </c>
      <c r="AM41" s="86">
        <f t="shared" si="23"/>
        <v>1</v>
      </c>
      <c r="AN41" s="86">
        <f t="shared" si="23"/>
        <v>0.8</v>
      </c>
      <c r="AO41" s="86">
        <f t="shared" si="23"/>
        <v>0.6</v>
      </c>
      <c r="AP41" s="86">
        <f t="shared" si="23"/>
        <v>0.6</v>
      </c>
      <c r="AQ41" s="86">
        <f t="shared" si="23"/>
        <v>0.8</v>
      </c>
      <c r="AR41" s="86">
        <f t="shared" si="23"/>
        <v>1</v>
      </c>
      <c r="AS41" s="86">
        <f t="shared" si="23"/>
        <v>0.8</v>
      </c>
      <c r="AT41" s="86">
        <f t="shared" si="23"/>
        <v>1</v>
      </c>
      <c r="AU41" s="86">
        <f t="shared" si="23"/>
        <v>1</v>
      </c>
      <c r="AV41" s="86">
        <f t="shared" si="23"/>
        <v>0.6</v>
      </c>
      <c r="AW41" s="86">
        <f t="shared" si="23"/>
        <v>1</v>
      </c>
      <c r="AX41" s="86">
        <f t="shared" si="23"/>
        <v>1</v>
      </c>
      <c r="AY41" s="86">
        <f t="shared" si="23"/>
        <v>0.8</v>
      </c>
      <c r="AZ41" s="86">
        <f t="shared" si="23"/>
        <v>0.4</v>
      </c>
      <c r="BA41" s="86">
        <f t="shared" si="23"/>
        <v>0.6</v>
      </c>
      <c r="BB41" s="86">
        <f t="shared" si="23"/>
        <v>0.8</v>
      </c>
      <c r="BC41" s="86">
        <f t="shared" si="23"/>
        <v>1</v>
      </c>
      <c r="BD41" s="86">
        <f t="shared" si="23"/>
        <v>0.6</v>
      </c>
      <c r="BE41" s="86">
        <f t="shared" si="23"/>
        <v>0.6</v>
      </c>
      <c r="BF41" s="86">
        <f t="shared" si="23"/>
        <v>0.8</v>
      </c>
      <c r="BG41" s="86">
        <f t="shared" si="23"/>
        <v>1</v>
      </c>
      <c r="BH41" s="86">
        <f t="shared" si="23"/>
        <v>1</v>
      </c>
      <c r="BI41" s="86">
        <f t="shared" si="23"/>
        <v>0.4</v>
      </c>
      <c r="BJ41" s="86">
        <f t="shared" si="23"/>
        <v>0.2</v>
      </c>
      <c r="BK41" s="86">
        <f t="shared" si="23"/>
        <v>0.6</v>
      </c>
      <c r="BL41" s="86">
        <f t="shared" si="23"/>
        <v>1</v>
      </c>
      <c r="BM41" s="86">
        <f t="shared" si="23"/>
        <v>0.6</v>
      </c>
      <c r="BN41" s="86">
        <f t="shared" si="23"/>
        <v>0.6</v>
      </c>
      <c r="BO41" s="86">
        <f t="shared" si="23"/>
        <v>0.4</v>
      </c>
      <c r="BP41" s="86">
        <f t="shared" ref="BP41:BU41" si="24">BP40/BP39</f>
        <v>0.6</v>
      </c>
      <c r="BQ41" s="86">
        <f t="shared" si="24"/>
        <v>0.6</v>
      </c>
      <c r="BR41" s="86">
        <f t="shared" si="24"/>
        <v>0.6</v>
      </c>
      <c r="BS41" s="86">
        <f t="shared" si="24"/>
        <v>0</v>
      </c>
      <c r="BT41" s="86">
        <f t="shared" si="24"/>
        <v>0</v>
      </c>
      <c r="BU41" s="86">
        <f t="shared" si="24"/>
        <v>0</v>
      </c>
    </row>
    <row r="42" spans="1:73" s="24" customFormat="1" ht="12.75" customHeight="1" x14ac:dyDescent="0.2">
      <c r="A42" s="69" t="s">
        <v>320</v>
      </c>
      <c r="B42" s="52" t="s">
        <v>255</v>
      </c>
      <c r="C42" s="53"/>
      <c r="D42" s="33">
        <v>3082</v>
      </c>
      <c r="E42" s="33" t="s">
        <v>301</v>
      </c>
      <c r="F42" s="33">
        <v>7</v>
      </c>
      <c r="G42" s="33">
        <v>4</v>
      </c>
      <c r="H42" s="33" t="s">
        <v>301</v>
      </c>
      <c r="I42" s="33">
        <v>3</v>
      </c>
      <c r="J42" s="34">
        <v>4.5999999999999996</v>
      </c>
      <c r="K42" s="35">
        <v>4.5999999999999996</v>
      </c>
      <c r="L42" s="35" t="s">
        <v>301</v>
      </c>
      <c r="M42" s="35" t="s">
        <v>301</v>
      </c>
      <c r="N42" s="36">
        <v>1</v>
      </c>
      <c r="O42" s="36">
        <v>350</v>
      </c>
      <c r="P42" s="36">
        <v>292</v>
      </c>
      <c r="Q42" s="36">
        <v>21</v>
      </c>
      <c r="R42" s="36">
        <v>5</v>
      </c>
      <c r="S42" s="36">
        <v>0</v>
      </c>
      <c r="T42" s="35">
        <v>245</v>
      </c>
      <c r="U42" s="35">
        <v>45.5</v>
      </c>
      <c r="V42" s="36">
        <v>25162</v>
      </c>
      <c r="W42" s="36" t="s">
        <v>301</v>
      </c>
      <c r="X42" s="36" t="s">
        <v>301</v>
      </c>
      <c r="Y42" s="36">
        <v>2000</v>
      </c>
      <c r="Z42" s="36">
        <v>657086</v>
      </c>
      <c r="AA42" s="36">
        <v>454944</v>
      </c>
      <c r="AB42" s="36">
        <v>202142</v>
      </c>
      <c r="AC42" s="36">
        <v>5369</v>
      </c>
      <c r="AD42" s="36" t="s">
        <v>301</v>
      </c>
      <c r="AE42" s="36" t="s">
        <v>301</v>
      </c>
      <c r="AF42" s="36">
        <v>196773</v>
      </c>
      <c r="AG42" s="36" t="s">
        <v>301</v>
      </c>
      <c r="AH42" s="36" t="s">
        <v>301</v>
      </c>
      <c r="AI42" s="36" t="s">
        <v>301</v>
      </c>
      <c r="AJ42" s="36" t="s">
        <v>301</v>
      </c>
      <c r="AK42" s="36" t="s">
        <v>301</v>
      </c>
      <c r="AL42" s="36">
        <v>27656</v>
      </c>
      <c r="AM42" s="36">
        <v>27162</v>
      </c>
      <c r="AN42" s="36">
        <v>0</v>
      </c>
      <c r="AO42" s="36">
        <v>0</v>
      </c>
      <c r="AP42" s="36">
        <v>0</v>
      </c>
      <c r="AQ42" s="36">
        <v>0</v>
      </c>
      <c r="AR42" s="36">
        <v>494</v>
      </c>
      <c r="AS42" s="36">
        <v>0</v>
      </c>
      <c r="AT42" s="36">
        <v>6</v>
      </c>
      <c r="AU42" s="36">
        <v>126</v>
      </c>
      <c r="AV42" s="36">
        <v>0</v>
      </c>
      <c r="AW42" s="36">
        <v>1781</v>
      </c>
      <c r="AX42" s="36">
        <v>1728</v>
      </c>
      <c r="AY42" s="36">
        <v>0</v>
      </c>
      <c r="AZ42" s="36">
        <v>0</v>
      </c>
      <c r="BA42" s="36">
        <v>0</v>
      </c>
      <c r="BB42" s="36">
        <v>0</v>
      </c>
      <c r="BC42" s="36">
        <v>43</v>
      </c>
      <c r="BD42" s="36">
        <v>10</v>
      </c>
      <c r="BE42" s="36">
        <v>100</v>
      </c>
      <c r="BF42" s="36">
        <v>0</v>
      </c>
      <c r="BG42" s="36">
        <v>40</v>
      </c>
      <c r="BH42" s="36">
        <v>19427</v>
      </c>
      <c r="BI42" s="36">
        <v>5127</v>
      </c>
      <c r="BJ42" s="36">
        <v>4045</v>
      </c>
      <c r="BK42" s="36">
        <v>5</v>
      </c>
      <c r="BL42" s="36">
        <v>0</v>
      </c>
      <c r="BM42" s="36">
        <v>0</v>
      </c>
      <c r="BN42" s="36">
        <v>0</v>
      </c>
      <c r="BO42" s="36">
        <v>0</v>
      </c>
      <c r="BP42" s="36">
        <v>0</v>
      </c>
      <c r="BQ42" s="36">
        <v>0</v>
      </c>
      <c r="BR42" s="36">
        <v>350</v>
      </c>
      <c r="BS42" s="36" t="s">
        <v>301</v>
      </c>
      <c r="BT42" s="36" t="s">
        <v>301</v>
      </c>
      <c r="BU42" s="36" t="s">
        <v>301</v>
      </c>
    </row>
    <row r="43" spans="1:73" s="24" customFormat="1" ht="12.75" customHeight="1" x14ac:dyDescent="0.2">
      <c r="A43" s="69" t="s">
        <v>321</v>
      </c>
      <c r="B43" s="501" t="s">
        <v>185</v>
      </c>
      <c r="C43" s="502"/>
      <c r="D43" s="79">
        <v>3700</v>
      </c>
      <c r="E43" s="79">
        <v>3700</v>
      </c>
      <c r="F43" s="79">
        <v>2</v>
      </c>
      <c r="G43" s="79">
        <v>1</v>
      </c>
      <c r="H43" s="79">
        <v>1</v>
      </c>
      <c r="I43" s="79">
        <v>0</v>
      </c>
      <c r="J43" s="80">
        <v>0</v>
      </c>
      <c r="K43" s="81">
        <v>0</v>
      </c>
      <c r="L43" s="81">
        <v>0</v>
      </c>
      <c r="M43" s="81">
        <v>0</v>
      </c>
      <c r="N43" s="82">
        <v>1</v>
      </c>
      <c r="O43" s="82">
        <v>280</v>
      </c>
      <c r="P43" s="82">
        <v>280</v>
      </c>
      <c r="Q43" s="82">
        <v>16</v>
      </c>
      <c r="R43" s="82">
        <v>12</v>
      </c>
      <c r="S43" s="82">
        <v>0</v>
      </c>
      <c r="T43" s="81">
        <v>365</v>
      </c>
      <c r="U43" s="81">
        <v>42</v>
      </c>
      <c r="V43" s="82">
        <v>26000</v>
      </c>
      <c r="W43" s="82">
        <v>0</v>
      </c>
      <c r="X43" s="82">
        <v>0</v>
      </c>
      <c r="Y43" s="82">
        <v>0</v>
      </c>
      <c r="Z43" s="82">
        <v>0</v>
      </c>
      <c r="AA43" s="82">
        <v>0</v>
      </c>
      <c r="AB43" s="82">
        <v>0</v>
      </c>
      <c r="AC43" s="82">
        <v>0</v>
      </c>
      <c r="AD43" s="82">
        <v>0</v>
      </c>
      <c r="AE43" s="82">
        <v>0</v>
      </c>
      <c r="AF43" s="82">
        <v>0</v>
      </c>
      <c r="AG43" s="82">
        <v>0</v>
      </c>
      <c r="AH43" s="82">
        <v>0</v>
      </c>
      <c r="AI43" s="82">
        <v>0</v>
      </c>
      <c r="AJ43" s="82">
        <v>0</v>
      </c>
      <c r="AK43" s="82">
        <v>0</v>
      </c>
      <c r="AL43" s="82">
        <v>0</v>
      </c>
      <c r="AM43" s="82">
        <v>0</v>
      </c>
      <c r="AN43" s="82">
        <v>0</v>
      </c>
      <c r="AO43" s="82">
        <v>0</v>
      </c>
      <c r="AP43" s="82">
        <v>0</v>
      </c>
      <c r="AQ43" s="82">
        <v>0</v>
      </c>
      <c r="AR43" s="82">
        <v>0</v>
      </c>
      <c r="AS43" s="82">
        <v>0</v>
      </c>
      <c r="AT43" s="82">
        <v>230</v>
      </c>
      <c r="AU43" s="82">
        <v>0</v>
      </c>
      <c r="AV43" s="82">
        <v>0</v>
      </c>
      <c r="AW43" s="82">
        <v>0</v>
      </c>
      <c r="AX43" s="82">
        <v>0</v>
      </c>
      <c r="AY43" s="82">
        <v>0</v>
      </c>
      <c r="AZ43" s="82">
        <v>0</v>
      </c>
      <c r="BA43" s="82">
        <v>0</v>
      </c>
      <c r="BB43" s="82">
        <v>0</v>
      </c>
      <c r="BC43" s="82">
        <v>0</v>
      </c>
      <c r="BD43" s="82">
        <v>0</v>
      </c>
      <c r="BE43" s="82">
        <v>0</v>
      </c>
      <c r="BF43" s="82">
        <v>8</v>
      </c>
      <c r="BG43" s="82">
        <v>150</v>
      </c>
      <c r="BH43" s="82">
        <v>4800</v>
      </c>
      <c r="BI43" s="82">
        <v>1300</v>
      </c>
      <c r="BJ43" s="82">
        <v>1600</v>
      </c>
      <c r="BK43" s="82">
        <v>0</v>
      </c>
      <c r="BL43" s="82">
        <v>0</v>
      </c>
      <c r="BM43" s="82">
        <v>0</v>
      </c>
      <c r="BN43" s="82">
        <v>0</v>
      </c>
      <c r="BO43" s="82">
        <v>0</v>
      </c>
      <c r="BP43" s="82">
        <v>0</v>
      </c>
      <c r="BQ43" s="82">
        <v>0</v>
      </c>
      <c r="BR43" s="82">
        <v>250</v>
      </c>
      <c r="BS43" s="82">
        <v>0</v>
      </c>
      <c r="BT43" s="82">
        <v>0</v>
      </c>
      <c r="BU43" s="82">
        <v>0</v>
      </c>
    </row>
    <row r="44" spans="1:73" s="24" customFormat="1" ht="12.75" customHeight="1" x14ac:dyDescent="0.2">
      <c r="A44" s="69" t="s">
        <v>322</v>
      </c>
      <c r="B44" s="501" t="s">
        <v>247</v>
      </c>
      <c r="C44" s="502"/>
      <c r="D44" s="79">
        <v>739</v>
      </c>
      <c r="E44" s="79" t="s">
        <v>301</v>
      </c>
      <c r="F44" s="79">
        <v>2</v>
      </c>
      <c r="G44" s="79">
        <v>0</v>
      </c>
      <c r="H44" s="79">
        <v>1</v>
      </c>
      <c r="I44" s="79">
        <v>1</v>
      </c>
      <c r="J44" s="80">
        <v>0.9</v>
      </c>
      <c r="K44" s="81" t="s">
        <v>301</v>
      </c>
      <c r="L44" s="81" t="s">
        <v>301</v>
      </c>
      <c r="M44" s="81" t="s">
        <v>301</v>
      </c>
      <c r="N44" s="82">
        <v>1</v>
      </c>
      <c r="O44" s="82">
        <v>90</v>
      </c>
      <c r="P44" s="82">
        <v>70</v>
      </c>
      <c r="Q44" s="82">
        <v>6</v>
      </c>
      <c r="R44" s="82">
        <v>2</v>
      </c>
      <c r="S44" s="82">
        <v>1</v>
      </c>
      <c r="T44" s="81">
        <v>2</v>
      </c>
      <c r="U44" s="81">
        <v>33</v>
      </c>
      <c r="V44" s="82">
        <v>9500</v>
      </c>
      <c r="W44" s="82">
        <v>250</v>
      </c>
      <c r="X44" s="82">
        <v>0</v>
      </c>
      <c r="Y44" s="82">
        <v>300</v>
      </c>
      <c r="Z44" s="82">
        <v>0</v>
      </c>
      <c r="AA44" s="82" t="s">
        <v>301</v>
      </c>
      <c r="AB44" s="82">
        <v>0</v>
      </c>
      <c r="AC44" s="82" t="s">
        <v>301</v>
      </c>
      <c r="AD44" s="82" t="s">
        <v>301</v>
      </c>
      <c r="AE44" s="82" t="s">
        <v>301</v>
      </c>
      <c r="AF44" s="82" t="s">
        <v>301</v>
      </c>
      <c r="AG44" s="82" t="s">
        <v>301</v>
      </c>
      <c r="AH44" s="82" t="s">
        <v>301</v>
      </c>
      <c r="AI44" s="82" t="s">
        <v>301</v>
      </c>
      <c r="AJ44" s="82" t="s">
        <v>301</v>
      </c>
      <c r="AK44" s="82" t="s">
        <v>301</v>
      </c>
      <c r="AL44" s="82">
        <v>9884</v>
      </c>
      <c r="AM44" s="82">
        <v>9158</v>
      </c>
      <c r="AN44" s="82">
        <v>0</v>
      </c>
      <c r="AO44" s="82">
        <v>0</v>
      </c>
      <c r="AP44" s="82">
        <v>0</v>
      </c>
      <c r="AQ44" s="82">
        <v>0</v>
      </c>
      <c r="AR44" s="82">
        <v>726</v>
      </c>
      <c r="AS44" s="82">
        <v>0</v>
      </c>
      <c r="AT44" s="82">
        <v>0</v>
      </c>
      <c r="AU44" s="82">
        <v>163</v>
      </c>
      <c r="AV44" s="82">
        <v>0</v>
      </c>
      <c r="AW44" s="82">
        <v>1684</v>
      </c>
      <c r="AX44" s="82">
        <v>1491</v>
      </c>
      <c r="AY44" s="82">
        <v>0</v>
      </c>
      <c r="AZ44" s="82">
        <v>0</v>
      </c>
      <c r="BA44" s="82">
        <v>0</v>
      </c>
      <c r="BB44" s="82">
        <v>0</v>
      </c>
      <c r="BC44" s="82">
        <v>166</v>
      </c>
      <c r="BD44" s="82">
        <v>27</v>
      </c>
      <c r="BE44" s="82" t="s">
        <v>301</v>
      </c>
      <c r="BF44" s="82">
        <v>0</v>
      </c>
      <c r="BG44" s="82">
        <v>8</v>
      </c>
      <c r="BH44" s="82">
        <v>7916</v>
      </c>
      <c r="BI44" s="82">
        <v>1172</v>
      </c>
      <c r="BJ44" s="82">
        <v>799</v>
      </c>
      <c r="BK44" s="82">
        <v>2</v>
      </c>
      <c r="BL44" s="82">
        <v>0</v>
      </c>
      <c r="BM44" s="82">
        <v>0</v>
      </c>
      <c r="BN44" s="82">
        <v>0</v>
      </c>
      <c r="BO44" s="82">
        <v>0</v>
      </c>
      <c r="BP44" s="82">
        <v>0</v>
      </c>
      <c r="BQ44" s="82">
        <v>0</v>
      </c>
      <c r="BR44" s="82" t="s">
        <v>301</v>
      </c>
      <c r="BS44" s="82" t="s">
        <v>301</v>
      </c>
      <c r="BT44" s="82" t="s">
        <v>301</v>
      </c>
      <c r="BU44" s="82" t="s">
        <v>301</v>
      </c>
    </row>
    <row r="45" spans="1:73" s="24" customFormat="1" ht="12.75" customHeight="1" x14ac:dyDescent="0.2">
      <c r="A45" s="69" t="s">
        <v>372</v>
      </c>
      <c r="B45" s="52" t="s">
        <v>230</v>
      </c>
      <c r="C45" s="53"/>
      <c r="D45" s="79">
        <v>350</v>
      </c>
      <c r="E45" s="79" t="s">
        <v>301</v>
      </c>
      <c r="F45" s="79">
        <v>1</v>
      </c>
      <c r="G45" s="79" t="s">
        <v>301</v>
      </c>
      <c r="H45" s="79" t="s">
        <v>301</v>
      </c>
      <c r="I45" s="79" t="s">
        <v>301</v>
      </c>
      <c r="J45" s="80">
        <v>0.5</v>
      </c>
      <c r="K45" s="81" t="s">
        <v>301</v>
      </c>
      <c r="L45" s="81" t="s">
        <v>301</v>
      </c>
      <c r="M45" s="81" t="s">
        <v>301</v>
      </c>
      <c r="N45" s="82">
        <v>1</v>
      </c>
      <c r="O45" s="82">
        <v>200</v>
      </c>
      <c r="P45" s="82">
        <v>100</v>
      </c>
      <c r="Q45" s="82">
        <v>16</v>
      </c>
      <c r="R45" s="82">
        <v>4</v>
      </c>
      <c r="S45" s="82">
        <v>0</v>
      </c>
      <c r="T45" s="81">
        <v>350</v>
      </c>
      <c r="U45" s="81">
        <v>60</v>
      </c>
      <c r="V45" s="82">
        <v>500</v>
      </c>
      <c r="W45" s="82">
        <v>5000</v>
      </c>
      <c r="X45" s="82" t="s">
        <v>301</v>
      </c>
      <c r="Y45" s="82">
        <v>200</v>
      </c>
      <c r="Z45" s="82">
        <v>0</v>
      </c>
      <c r="AA45" s="82" t="s">
        <v>301</v>
      </c>
      <c r="AB45" s="82">
        <v>0</v>
      </c>
      <c r="AC45" s="82" t="s">
        <v>301</v>
      </c>
      <c r="AD45" s="82" t="s">
        <v>301</v>
      </c>
      <c r="AE45" s="82" t="s">
        <v>301</v>
      </c>
      <c r="AF45" s="82" t="s">
        <v>301</v>
      </c>
      <c r="AG45" s="82" t="s">
        <v>301</v>
      </c>
      <c r="AH45" s="82" t="s">
        <v>301</v>
      </c>
      <c r="AI45" s="82" t="s">
        <v>301</v>
      </c>
      <c r="AJ45" s="82" t="s">
        <v>301</v>
      </c>
      <c r="AK45" s="82" t="s">
        <v>301</v>
      </c>
      <c r="AL45" s="82">
        <v>5200</v>
      </c>
      <c r="AM45" s="82">
        <v>5000</v>
      </c>
      <c r="AN45" s="82">
        <v>0</v>
      </c>
      <c r="AO45" s="82" t="s">
        <v>301</v>
      </c>
      <c r="AP45" s="82" t="s">
        <v>301</v>
      </c>
      <c r="AQ45" s="82">
        <v>0</v>
      </c>
      <c r="AR45" s="82">
        <v>50</v>
      </c>
      <c r="AS45" s="82">
        <v>150</v>
      </c>
      <c r="AT45" s="82">
        <v>8</v>
      </c>
      <c r="AU45" s="82">
        <v>2</v>
      </c>
      <c r="AV45" s="82">
        <v>4</v>
      </c>
      <c r="AW45" s="82">
        <v>333</v>
      </c>
      <c r="AX45" s="82">
        <v>300</v>
      </c>
      <c r="AY45" s="82">
        <v>0</v>
      </c>
      <c r="AZ45" s="82" t="s">
        <v>301</v>
      </c>
      <c r="BA45" s="82" t="s">
        <v>301</v>
      </c>
      <c r="BB45" s="82">
        <v>0</v>
      </c>
      <c r="BC45" s="82">
        <v>9</v>
      </c>
      <c r="BD45" s="82">
        <v>24</v>
      </c>
      <c r="BE45" s="82">
        <v>0</v>
      </c>
      <c r="BF45" s="82">
        <v>0</v>
      </c>
      <c r="BG45" s="82">
        <v>5</v>
      </c>
      <c r="BH45" s="82">
        <v>832</v>
      </c>
      <c r="BI45" s="82">
        <v>0</v>
      </c>
      <c r="BJ45" s="82">
        <v>249</v>
      </c>
      <c r="BK45" s="82">
        <v>600</v>
      </c>
      <c r="BL45" s="82">
        <v>0</v>
      </c>
      <c r="BM45" s="82">
        <v>0</v>
      </c>
      <c r="BN45" s="82">
        <v>0</v>
      </c>
      <c r="BO45" s="82">
        <v>0</v>
      </c>
      <c r="BP45" s="82">
        <v>0</v>
      </c>
      <c r="BQ45" s="82">
        <v>0</v>
      </c>
      <c r="BR45" s="82" t="s">
        <v>301</v>
      </c>
      <c r="BS45" s="82" t="s">
        <v>301</v>
      </c>
      <c r="BT45" s="82" t="s">
        <v>301</v>
      </c>
      <c r="BU45" s="82" t="s">
        <v>301</v>
      </c>
    </row>
    <row r="46" spans="1:73" s="24" customFormat="1" ht="12.75" customHeight="1" x14ac:dyDescent="0.2">
      <c r="A46" s="69" t="s">
        <v>324</v>
      </c>
      <c r="B46" s="52" t="s">
        <v>188</v>
      </c>
      <c r="C46" s="53"/>
      <c r="D46" s="79">
        <v>300</v>
      </c>
      <c r="E46" s="79">
        <v>300</v>
      </c>
      <c r="F46" s="79">
        <v>1</v>
      </c>
      <c r="G46" s="79" t="s">
        <v>301</v>
      </c>
      <c r="H46" s="79">
        <v>1</v>
      </c>
      <c r="I46" s="79" t="s">
        <v>301</v>
      </c>
      <c r="J46" s="80">
        <v>1</v>
      </c>
      <c r="K46" s="81">
        <v>1</v>
      </c>
      <c r="L46" s="81">
        <v>0</v>
      </c>
      <c r="M46" s="81">
        <v>0</v>
      </c>
      <c r="N46" s="82">
        <v>1</v>
      </c>
      <c r="O46" s="82">
        <v>50</v>
      </c>
      <c r="P46" s="82">
        <v>40</v>
      </c>
      <c r="Q46" s="82">
        <v>6</v>
      </c>
      <c r="R46" s="82">
        <v>1</v>
      </c>
      <c r="S46" s="82">
        <v>0</v>
      </c>
      <c r="T46" s="81">
        <v>340</v>
      </c>
      <c r="U46" s="81">
        <v>45</v>
      </c>
      <c r="V46" s="82">
        <v>10000</v>
      </c>
      <c r="W46" s="82">
        <v>150</v>
      </c>
      <c r="X46" s="82">
        <v>50</v>
      </c>
      <c r="Y46" s="82">
        <v>1300</v>
      </c>
      <c r="Z46" s="82">
        <v>0</v>
      </c>
      <c r="AA46" s="82" t="s">
        <v>301</v>
      </c>
      <c r="AB46" s="82">
        <v>0</v>
      </c>
      <c r="AC46" s="82" t="s">
        <v>301</v>
      </c>
      <c r="AD46" s="82" t="s">
        <v>301</v>
      </c>
      <c r="AE46" s="82" t="s">
        <v>301</v>
      </c>
      <c r="AF46" s="82" t="s">
        <v>301</v>
      </c>
      <c r="AG46" s="82" t="s">
        <v>301</v>
      </c>
      <c r="AH46" s="82" t="s">
        <v>301</v>
      </c>
      <c r="AI46" s="82" t="s">
        <v>301</v>
      </c>
      <c r="AJ46" s="82" t="s">
        <v>301</v>
      </c>
      <c r="AK46" s="82" t="s">
        <v>301</v>
      </c>
      <c r="AL46" s="82">
        <v>13400</v>
      </c>
      <c r="AM46" s="82">
        <v>12000</v>
      </c>
      <c r="AN46" s="82">
        <v>0</v>
      </c>
      <c r="AO46" s="82">
        <v>0</v>
      </c>
      <c r="AP46" s="82">
        <v>0</v>
      </c>
      <c r="AQ46" s="82">
        <v>0</v>
      </c>
      <c r="AR46" s="82">
        <v>100</v>
      </c>
      <c r="AS46" s="82">
        <v>1300</v>
      </c>
      <c r="AT46" s="82">
        <v>0</v>
      </c>
      <c r="AU46" s="82">
        <v>0</v>
      </c>
      <c r="AV46" s="82">
        <v>0</v>
      </c>
      <c r="AW46" s="82">
        <v>100</v>
      </c>
      <c r="AX46" s="82">
        <v>40</v>
      </c>
      <c r="AY46" s="82">
        <v>0</v>
      </c>
      <c r="AZ46" s="82">
        <v>0</v>
      </c>
      <c r="BA46" s="82">
        <v>0</v>
      </c>
      <c r="BB46" s="82">
        <v>0</v>
      </c>
      <c r="BC46" s="82">
        <v>0</v>
      </c>
      <c r="BD46" s="82">
        <v>60</v>
      </c>
      <c r="BE46" s="82">
        <v>0</v>
      </c>
      <c r="BF46" s="82">
        <v>0</v>
      </c>
      <c r="BG46" s="82">
        <v>0</v>
      </c>
      <c r="BH46" s="82" t="s">
        <v>301</v>
      </c>
      <c r="BI46" s="82">
        <v>10</v>
      </c>
      <c r="BJ46" s="82">
        <v>10</v>
      </c>
      <c r="BK46" s="82">
        <v>5</v>
      </c>
      <c r="BL46" s="82">
        <v>0</v>
      </c>
      <c r="BM46" s="82">
        <v>0</v>
      </c>
      <c r="BN46" s="82">
        <v>0</v>
      </c>
      <c r="BO46" s="82">
        <v>0</v>
      </c>
      <c r="BP46" s="82">
        <v>0</v>
      </c>
      <c r="BQ46" s="82">
        <v>0</v>
      </c>
      <c r="BR46" s="82">
        <v>0</v>
      </c>
      <c r="BS46" s="82" t="s">
        <v>301</v>
      </c>
      <c r="BT46" s="82">
        <v>0</v>
      </c>
      <c r="BU46" s="82">
        <v>0</v>
      </c>
    </row>
    <row r="47" spans="1:73" s="24" customFormat="1" ht="12.75" customHeight="1" x14ac:dyDescent="0.2">
      <c r="A47" s="69" t="s">
        <v>358</v>
      </c>
      <c r="B47" s="52" t="s">
        <v>256</v>
      </c>
      <c r="C47" s="53"/>
      <c r="D47" s="79">
        <v>655</v>
      </c>
      <c r="E47" s="79" t="s">
        <v>301</v>
      </c>
      <c r="F47" s="79">
        <v>1</v>
      </c>
      <c r="G47" s="79" t="s">
        <v>301</v>
      </c>
      <c r="H47" s="79">
        <v>1</v>
      </c>
      <c r="I47" s="79" t="s">
        <v>301</v>
      </c>
      <c r="J47" s="80">
        <v>0.8</v>
      </c>
      <c r="K47" s="81">
        <v>0.8</v>
      </c>
      <c r="L47" s="81" t="s">
        <v>301</v>
      </c>
      <c r="M47" s="81" t="s">
        <v>301</v>
      </c>
      <c r="N47" s="82">
        <v>1</v>
      </c>
      <c r="O47" s="82">
        <v>200</v>
      </c>
      <c r="P47" s="82">
        <v>190</v>
      </c>
      <c r="Q47" s="82">
        <v>30</v>
      </c>
      <c r="R47" s="82">
        <v>5</v>
      </c>
      <c r="S47" s="82">
        <v>0</v>
      </c>
      <c r="T47" s="81">
        <v>340</v>
      </c>
      <c r="U47" s="81">
        <v>45</v>
      </c>
      <c r="V47" s="82">
        <v>22000</v>
      </c>
      <c r="W47" s="82">
        <v>1000</v>
      </c>
      <c r="X47" s="82" t="s">
        <v>301</v>
      </c>
      <c r="Y47" s="82" t="s">
        <v>301</v>
      </c>
      <c r="Z47" s="82">
        <v>89000</v>
      </c>
      <c r="AA47" s="82">
        <v>65000</v>
      </c>
      <c r="AB47" s="82">
        <v>24000</v>
      </c>
      <c r="AC47" s="82" t="s">
        <v>301</v>
      </c>
      <c r="AD47" s="82" t="s">
        <v>301</v>
      </c>
      <c r="AE47" s="82">
        <v>12000</v>
      </c>
      <c r="AF47" s="82">
        <v>12000</v>
      </c>
      <c r="AG47" s="82" t="s">
        <v>301</v>
      </c>
      <c r="AH47" s="82" t="s">
        <v>301</v>
      </c>
      <c r="AI47" s="82" t="s">
        <v>301</v>
      </c>
      <c r="AJ47" s="82" t="s">
        <v>301</v>
      </c>
      <c r="AK47" s="82" t="s">
        <v>301</v>
      </c>
      <c r="AL47" s="82">
        <v>24500</v>
      </c>
      <c r="AM47" s="82">
        <v>23000</v>
      </c>
      <c r="AN47" s="82">
        <v>0</v>
      </c>
      <c r="AO47" s="82">
        <v>0</v>
      </c>
      <c r="AP47" s="82">
        <v>0</v>
      </c>
      <c r="AQ47" s="82">
        <v>0</v>
      </c>
      <c r="AR47" s="82">
        <v>1500</v>
      </c>
      <c r="AS47" s="82">
        <v>0</v>
      </c>
      <c r="AT47" s="82">
        <v>60</v>
      </c>
      <c r="AU47" s="82">
        <v>400</v>
      </c>
      <c r="AV47" s="82">
        <v>0</v>
      </c>
      <c r="AW47" s="82">
        <v>1100</v>
      </c>
      <c r="AX47" s="82">
        <v>1000</v>
      </c>
      <c r="AY47" s="82">
        <v>0</v>
      </c>
      <c r="AZ47" s="82">
        <v>0</v>
      </c>
      <c r="BA47" s="82">
        <v>0</v>
      </c>
      <c r="BB47" s="82">
        <v>0</v>
      </c>
      <c r="BC47" s="82">
        <v>100</v>
      </c>
      <c r="BD47" s="82">
        <v>0</v>
      </c>
      <c r="BE47" s="82">
        <v>1000</v>
      </c>
      <c r="BF47" s="82">
        <v>5</v>
      </c>
      <c r="BG47" s="82">
        <v>15</v>
      </c>
      <c r="BH47" s="82">
        <v>22500</v>
      </c>
      <c r="BI47" s="82">
        <v>500</v>
      </c>
      <c r="BJ47" s="82">
        <v>700</v>
      </c>
      <c r="BK47" s="82">
        <v>0</v>
      </c>
      <c r="BL47" s="82">
        <v>0</v>
      </c>
      <c r="BM47" s="82">
        <v>0</v>
      </c>
      <c r="BN47" s="82">
        <v>0</v>
      </c>
      <c r="BO47" s="82">
        <v>0</v>
      </c>
      <c r="BP47" s="82">
        <v>0</v>
      </c>
      <c r="BQ47" s="82">
        <v>0</v>
      </c>
      <c r="BR47" s="82">
        <v>100</v>
      </c>
      <c r="BS47" s="82" t="s">
        <v>301</v>
      </c>
      <c r="BT47" s="82" t="s">
        <v>301</v>
      </c>
      <c r="BU47" s="82" t="s">
        <v>301</v>
      </c>
    </row>
    <row r="48" spans="1:73" s="24" customFormat="1" ht="12.75" customHeight="1" x14ac:dyDescent="0.2">
      <c r="A48" s="69" t="s">
        <v>326</v>
      </c>
      <c r="B48" s="501" t="s">
        <v>238</v>
      </c>
      <c r="C48" s="502"/>
      <c r="D48" s="79">
        <v>1287</v>
      </c>
      <c r="E48" s="79" t="s">
        <v>301</v>
      </c>
      <c r="F48" s="79">
        <v>8</v>
      </c>
      <c r="G48" s="79">
        <v>1</v>
      </c>
      <c r="H48" s="79">
        <v>3</v>
      </c>
      <c r="I48" s="79">
        <v>4</v>
      </c>
      <c r="J48" s="80">
        <v>3.85</v>
      </c>
      <c r="K48" s="81" t="s">
        <v>301</v>
      </c>
      <c r="L48" s="81" t="s">
        <v>301</v>
      </c>
      <c r="M48" s="81" t="s">
        <v>301</v>
      </c>
      <c r="N48" s="82">
        <v>1</v>
      </c>
      <c r="O48" s="82">
        <v>648</v>
      </c>
      <c r="P48" s="82">
        <v>589</v>
      </c>
      <c r="Q48" s="82">
        <v>60</v>
      </c>
      <c r="R48" s="82">
        <v>9</v>
      </c>
      <c r="S48" s="82">
        <v>3</v>
      </c>
      <c r="T48" s="81">
        <v>272</v>
      </c>
      <c r="U48" s="81">
        <v>45</v>
      </c>
      <c r="V48" s="82">
        <v>26511</v>
      </c>
      <c r="W48" s="82">
        <v>0</v>
      </c>
      <c r="X48" s="82">
        <v>0</v>
      </c>
      <c r="Y48" s="82">
        <v>1274</v>
      </c>
      <c r="Z48" s="82">
        <v>585130</v>
      </c>
      <c r="AA48" s="82">
        <v>302130</v>
      </c>
      <c r="AB48" s="82">
        <v>283000</v>
      </c>
      <c r="AC48" s="82" t="s">
        <v>301</v>
      </c>
      <c r="AD48" s="82">
        <v>218000</v>
      </c>
      <c r="AE48" s="82" t="s">
        <v>301</v>
      </c>
      <c r="AF48" s="82">
        <v>65000</v>
      </c>
      <c r="AG48" s="82" t="s">
        <v>301</v>
      </c>
      <c r="AH48" s="82" t="s">
        <v>301</v>
      </c>
      <c r="AI48" s="82" t="s">
        <v>301</v>
      </c>
      <c r="AJ48" s="82" t="s">
        <v>301</v>
      </c>
      <c r="AK48" s="82" t="s">
        <v>301</v>
      </c>
      <c r="AL48" s="82">
        <v>28511</v>
      </c>
      <c r="AM48" s="82">
        <v>25445</v>
      </c>
      <c r="AN48" s="82">
        <v>0</v>
      </c>
      <c r="AO48" s="82">
        <v>63</v>
      </c>
      <c r="AP48" s="82">
        <v>100</v>
      </c>
      <c r="AQ48" s="82">
        <v>0</v>
      </c>
      <c r="AR48" s="82">
        <v>2325</v>
      </c>
      <c r="AS48" s="82">
        <v>578</v>
      </c>
      <c r="AT48" s="82">
        <v>0</v>
      </c>
      <c r="AU48" s="82">
        <v>0</v>
      </c>
      <c r="AV48" s="82">
        <v>0</v>
      </c>
      <c r="AW48" s="82">
        <v>1844</v>
      </c>
      <c r="AX48" s="82">
        <v>1650</v>
      </c>
      <c r="AY48" s="82">
        <v>0</v>
      </c>
      <c r="AZ48" s="82">
        <v>2</v>
      </c>
      <c r="BA48" s="82">
        <v>0</v>
      </c>
      <c r="BB48" s="82">
        <v>0</v>
      </c>
      <c r="BC48" s="82">
        <v>167</v>
      </c>
      <c r="BD48" s="82">
        <v>25</v>
      </c>
      <c r="BE48" s="82" t="s">
        <v>301</v>
      </c>
      <c r="BF48" s="82">
        <v>12</v>
      </c>
      <c r="BG48" s="82">
        <v>15</v>
      </c>
      <c r="BH48" s="82">
        <v>20423</v>
      </c>
      <c r="BI48" s="82">
        <v>1406</v>
      </c>
      <c r="BJ48" s="82">
        <v>1370</v>
      </c>
      <c r="BK48" s="82">
        <v>0</v>
      </c>
      <c r="BL48" s="82">
        <v>0</v>
      </c>
      <c r="BM48" s="82">
        <v>0</v>
      </c>
      <c r="BN48" s="82">
        <v>0</v>
      </c>
      <c r="BO48" s="82">
        <v>0</v>
      </c>
      <c r="BP48" s="82">
        <v>0</v>
      </c>
      <c r="BQ48" s="82">
        <v>0</v>
      </c>
      <c r="BR48" s="82" t="s">
        <v>301</v>
      </c>
      <c r="BS48" s="82" t="s">
        <v>301</v>
      </c>
      <c r="BT48" s="82">
        <v>0</v>
      </c>
      <c r="BU48" s="82">
        <v>0</v>
      </c>
    </row>
    <row r="49" spans="1:73" s="24" customFormat="1" ht="12.75" customHeight="1" x14ac:dyDescent="0.2">
      <c r="A49" s="69" t="s">
        <v>359</v>
      </c>
      <c r="B49" s="52" t="s">
        <v>191</v>
      </c>
      <c r="C49" s="53"/>
      <c r="D49" s="79">
        <v>920</v>
      </c>
      <c r="E49" s="79" t="s">
        <v>301</v>
      </c>
      <c r="F49" s="79">
        <v>3</v>
      </c>
      <c r="G49" s="79">
        <v>1</v>
      </c>
      <c r="H49" s="79">
        <v>2</v>
      </c>
      <c r="I49" s="79">
        <v>0</v>
      </c>
      <c r="J49" s="80">
        <v>3</v>
      </c>
      <c r="K49" s="81">
        <v>3</v>
      </c>
      <c r="L49" s="81">
        <v>0</v>
      </c>
      <c r="M49" s="81">
        <v>0</v>
      </c>
      <c r="N49" s="82">
        <v>1</v>
      </c>
      <c r="O49" s="82">
        <v>6000</v>
      </c>
      <c r="P49" s="82">
        <v>4000</v>
      </c>
      <c r="Q49" s="82">
        <v>80</v>
      </c>
      <c r="R49" s="82">
        <v>6</v>
      </c>
      <c r="S49" s="82">
        <v>4</v>
      </c>
      <c r="T49" s="81">
        <v>310</v>
      </c>
      <c r="U49" s="81">
        <v>45</v>
      </c>
      <c r="V49" s="82">
        <v>40000</v>
      </c>
      <c r="W49" s="82">
        <v>300</v>
      </c>
      <c r="X49" s="82">
        <v>0</v>
      </c>
      <c r="Y49" s="82">
        <v>50</v>
      </c>
      <c r="Z49" s="82">
        <v>102600</v>
      </c>
      <c r="AA49" s="82">
        <v>0</v>
      </c>
      <c r="AB49" s="82">
        <v>102600</v>
      </c>
      <c r="AC49" s="82">
        <v>63200</v>
      </c>
      <c r="AD49" s="82">
        <v>0</v>
      </c>
      <c r="AE49" s="82">
        <v>5000</v>
      </c>
      <c r="AF49" s="82">
        <v>34400</v>
      </c>
      <c r="AG49" s="82">
        <v>5000</v>
      </c>
      <c r="AH49" s="82">
        <v>0</v>
      </c>
      <c r="AI49" s="82">
        <v>0</v>
      </c>
      <c r="AJ49" s="82">
        <v>0</v>
      </c>
      <c r="AK49" s="82">
        <v>1000</v>
      </c>
      <c r="AL49" s="82">
        <v>40000</v>
      </c>
      <c r="AM49" s="82">
        <v>35616</v>
      </c>
      <c r="AN49" s="82">
        <v>0</v>
      </c>
      <c r="AO49" s="82">
        <v>300</v>
      </c>
      <c r="AP49" s="82">
        <v>0</v>
      </c>
      <c r="AQ49" s="82">
        <v>0</v>
      </c>
      <c r="AR49" s="82">
        <v>1850</v>
      </c>
      <c r="AS49" s="82">
        <v>2234</v>
      </c>
      <c r="AT49" s="82">
        <v>0</v>
      </c>
      <c r="AU49" s="82">
        <v>0</v>
      </c>
      <c r="AV49" s="82">
        <v>0</v>
      </c>
      <c r="AW49" s="82">
        <v>2348</v>
      </c>
      <c r="AX49" s="82">
        <v>1921</v>
      </c>
      <c r="AY49" s="82">
        <v>0</v>
      </c>
      <c r="AZ49" s="82" t="s">
        <v>301</v>
      </c>
      <c r="BA49" s="82" t="s">
        <v>301</v>
      </c>
      <c r="BB49" s="82">
        <v>0</v>
      </c>
      <c r="BC49" s="82">
        <v>300</v>
      </c>
      <c r="BD49" s="82">
        <v>127</v>
      </c>
      <c r="BE49" s="82">
        <v>500</v>
      </c>
      <c r="BF49" s="82">
        <v>1</v>
      </c>
      <c r="BG49" s="82">
        <v>16</v>
      </c>
      <c r="BH49" s="82">
        <v>15320</v>
      </c>
      <c r="BI49" s="82">
        <v>0</v>
      </c>
      <c r="BJ49" s="82">
        <v>5</v>
      </c>
      <c r="BK49" s="82">
        <v>0</v>
      </c>
      <c r="BL49" s="82">
        <v>0</v>
      </c>
      <c r="BM49" s="82">
        <v>0</v>
      </c>
      <c r="BN49" s="82">
        <v>0</v>
      </c>
      <c r="BO49" s="82">
        <v>0</v>
      </c>
      <c r="BP49" s="82">
        <v>0</v>
      </c>
      <c r="BQ49" s="82">
        <v>0</v>
      </c>
      <c r="BR49" s="82" t="s">
        <v>301</v>
      </c>
      <c r="BS49" s="82" t="s">
        <v>301</v>
      </c>
      <c r="BT49" s="82" t="s">
        <v>301</v>
      </c>
      <c r="BU49" s="82" t="s">
        <v>301</v>
      </c>
    </row>
    <row r="50" spans="1:73" s="24" customFormat="1" ht="12.75" customHeight="1" x14ac:dyDescent="0.2">
      <c r="A50" s="69" t="s">
        <v>360</v>
      </c>
      <c r="B50" s="503" t="s">
        <v>192</v>
      </c>
      <c r="C50" s="504"/>
      <c r="D50" s="38" t="s">
        <v>301</v>
      </c>
      <c r="E50" s="38" t="s">
        <v>301</v>
      </c>
      <c r="F50" s="38">
        <v>2</v>
      </c>
      <c r="G50" s="38">
        <v>2</v>
      </c>
      <c r="H50" s="38">
        <v>0</v>
      </c>
      <c r="I50" s="38">
        <v>0</v>
      </c>
      <c r="J50" s="39">
        <v>1.9</v>
      </c>
      <c r="K50" s="40">
        <v>1.9</v>
      </c>
      <c r="L50" s="40">
        <v>0</v>
      </c>
      <c r="M50" s="40">
        <v>0</v>
      </c>
      <c r="N50" s="41">
        <v>1</v>
      </c>
      <c r="O50" s="41">
        <v>480</v>
      </c>
      <c r="P50" s="41">
        <v>400</v>
      </c>
      <c r="Q50" s="41">
        <v>40</v>
      </c>
      <c r="R50" s="41">
        <v>7</v>
      </c>
      <c r="S50" s="41">
        <v>1</v>
      </c>
      <c r="T50" s="40">
        <v>344</v>
      </c>
      <c r="U50" s="40">
        <v>40.5</v>
      </c>
      <c r="V50" s="41">
        <v>23096</v>
      </c>
      <c r="W50" s="41">
        <v>576</v>
      </c>
      <c r="X50" s="41">
        <v>0</v>
      </c>
      <c r="Y50" s="41">
        <v>4560</v>
      </c>
      <c r="Z50" s="41">
        <v>187000</v>
      </c>
      <c r="AA50" s="41" t="s">
        <v>301</v>
      </c>
      <c r="AB50" s="41">
        <v>187000</v>
      </c>
      <c r="AC50" s="41">
        <v>20000</v>
      </c>
      <c r="AD50" s="41" t="s">
        <v>301</v>
      </c>
      <c r="AE50" s="41">
        <v>2000</v>
      </c>
      <c r="AF50" s="41">
        <v>165000</v>
      </c>
      <c r="AG50" s="41">
        <v>0</v>
      </c>
      <c r="AH50" s="41">
        <v>170000</v>
      </c>
      <c r="AI50" s="41">
        <v>0</v>
      </c>
      <c r="AJ50" s="41">
        <v>0</v>
      </c>
      <c r="AK50" s="41">
        <v>5000</v>
      </c>
      <c r="AL50" s="41">
        <v>28332</v>
      </c>
      <c r="AM50" s="41">
        <v>26869</v>
      </c>
      <c r="AN50" s="41">
        <v>0</v>
      </c>
      <c r="AO50" s="41">
        <v>421</v>
      </c>
      <c r="AP50" s="41">
        <v>0</v>
      </c>
      <c r="AQ50" s="41">
        <v>0</v>
      </c>
      <c r="AR50" s="41">
        <v>1042</v>
      </c>
      <c r="AS50" s="41">
        <v>0</v>
      </c>
      <c r="AT50" s="41">
        <v>5500</v>
      </c>
      <c r="AU50" s="41">
        <v>0</v>
      </c>
      <c r="AV50" s="41">
        <v>49</v>
      </c>
      <c r="AW50" s="41">
        <v>1590</v>
      </c>
      <c r="AX50" s="41">
        <v>1402</v>
      </c>
      <c r="AY50" s="41">
        <v>0</v>
      </c>
      <c r="AZ50" s="41">
        <v>51</v>
      </c>
      <c r="BA50" s="41">
        <v>0</v>
      </c>
      <c r="BB50" s="41">
        <v>0</v>
      </c>
      <c r="BC50" s="41">
        <v>137</v>
      </c>
      <c r="BD50" s="41">
        <v>0</v>
      </c>
      <c r="BE50" s="41">
        <v>300</v>
      </c>
      <c r="BF50" s="41">
        <v>0</v>
      </c>
      <c r="BG50" s="41">
        <v>12</v>
      </c>
      <c r="BH50" s="41">
        <v>18529</v>
      </c>
      <c r="BI50" s="41">
        <v>3954</v>
      </c>
      <c r="BJ50" s="41">
        <v>2742</v>
      </c>
      <c r="BK50" s="41">
        <v>24</v>
      </c>
      <c r="BL50" s="41">
        <v>0</v>
      </c>
      <c r="BM50" s="41">
        <v>0</v>
      </c>
      <c r="BN50" s="41">
        <v>0</v>
      </c>
      <c r="BO50" s="41" t="s">
        <v>301</v>
      </c>
      <c r="BP50" s="41">
        <v>0</v>
      </c>
      <c r="BQ50" s="41" t="s">
        <v>301</v>
      </c>
      <c r="BR50" s="41">
        <v>23</v>
      </c>
      <c r="BS50" s="41" t="s">
        <v>301</v>
      </c>
      <c r="BT50" s="41" t="s">
        <v>301</v>
      </c>
      <c r="BU50" s="41" t="s">
        <v>301</v>
      </c>
    </row>
    <row r="51" spans="1:73" s="24" customFormat="1" ht="12.75" customHeight="1" x14ac:dyDescent="0.2">
      <c r="A51" s="14"/>
      <c r="B51" s="62" t="s">
        <v>158</v>
      </c>
      <c r="C51" s="59"/>
      <c r="D51" s="63">
        <f t="shared" ref="D51:AI51" si="25">SUM(D42:D50)</f>
        <v>11033</v>
      </c>
      <c r="E51" s="63">
        <f t="shared" si="25"/>
        <v>4000</v>
      </c>
      <c r="F51" s="63">
        <f t="shared" si="25"/>
        <v>27</v>
      </c>
      <c r="G51" s="63">
        <f t="shared" si="25"/>
        <v>9</v>
      </c>
      <c r="H51" s="63">
        <f t="shared" si="25"/>
        <v>9</v>
      </c>
      <c r="I51" s="63">
        <f t="shared" si="25"/>
        <v>8</v>
      </c>
      <c r="J51" s="64">
        <f t="shared" si="25"/>
        <v>16.55</v>
      </c>
      <c r="K51" s="64">
        <f t="shared" si="25"/>
        <v>11.299999999999999</v>
      </c>
      <c r="L51" s="64">
        <f t="shared" si="25"/>
        <v>0</v>
      </c>
      <c r="M51" s="64">
        <f t="shared" si="25"/>
        <v>0</v>
      </c>
      <c r="N51" s="63">
        <f t="shared" si="25"/>
        <v>9</v>
      </c>
      <c r="O51" s="63">
        <f t="shared" si="25"/>
        <v>8298</v>
      </c>
      <c r="P51" s="63">
        <f t="shared" si="25"/>
        <v>5961</v>
      </c>
      <c r="Q51" s="63">
        <f t="shared" si="25"/>
        <v>275</v>
      </c>
      <c r="R51" s="63">
        <f t="shared" si="25"/>
        <v>51</v>
      </c>
      <c r="S51" s="63">
        <f t="shared" si="25"/>
        <v>9</v>
      </c>
      <c r="T51" s="64">
        <f t="shared" si="25"/>
        <v>2568</v>
      </c>
      <c r="U51" s="64">
        <f t="shared" si="25"/>
        <v>401</v>
      </c>
      <c r="V51" s="63">
        <f t="shared" si="25"/>
        <v>182769</v>
      </c>
      <c r="W51" s="63">
        <f t="shared" si="25"/>
        <v>7276</v>
      </c>
      <c r="X51" s="63">
        <f t="shared" si="25"/>
        <v>50</v>
      </c>
      <c r="Y51" s="63">
        <f t="shared" si="25"/>
        <v>9684</v>
      </c>
      <c r="Z51" s="63">
        <f t="shared" si="25"/>
        <v>1620816</v>
      </c>
      <c r="AA51" s="63">
        <f t="shared" si="25"/>
        <v>822074</v>
      </c>
      <c r="AB51" s="63">
        <f t="shared" si="25"/>
        <v>798742</v>
      </c>
      <c r="AC51" s="63">
        <f t="shared" si="25"/>
        <v>88569</v>
      </c>
      <c r="AD51" s="63">
        <f t="shared" si="25"/>
        <v>218000</v>
      </c>
      <c r="AE51" s="63">
        <f t="shared" si="25"/>
        <v>19000</v>
      </c>
      <c r="AF51" s="63">
        <f t="shared" si="25"/>
        <v>473173</v>
      </c>
      <c r="AG51" s="63">
        <f t="shared" si="25"/>
        <v>5000</v>
      </c>
      <c r="AH51" s="63">
        <f t="shared" si="25"/>
        <v>170000</v>
      </c>
      <c r="AI51" s="63">
        <f t="shared" si="25"/>
        <v>0</v>
      </c>
      <c r="AJ51" s="63">
        <f t="shared" ref="AJ51:BO51" si="26">SUM(AJ42:AJ50)</f>
        <v>0</v>
      </c>
      <c r="AK51" s="63">
        <f t="shared" si="26"/>
        <v>6000</v>
      </c>
      <c r="AL51" s="63">
        <f t="shared" si="26"/>
        <v>177483</v>
      </c>
      <c r="AM51" s="63">
        <f t="shared" si="26"/>
        <v>164250</v>
      </c>
      <c r="AN51" s="63">
        <f t="shared" si="26"/>
        <v>0</v>
      </c>
      <c r="AO51" s="63">
        <f t="shared" si="26"/>
        <v>784</v>
      </c>
      <c r="AP51" s="63">
        <f t="shared" si="26"/>
        <v>100</v>
      </c>
      <c r="AQ51" s="63">
        <f t="shared" si="26"/>
        <v>0</v>
      </c>
      <c r="AR51" s="63">
        <f t="shared" si="26"/>
        <v>8087</v>
      </c>
      <c r="AS51" s="63">
        <f t="shared" si="26"/>
        <v>4262</v>
      </c>
      <c r="AT51" s="63">
        <f t="shared" si="26"/>
        <v>5804</v>
      </c>
      <c r="AU51" s="63">
        <f t="shared" si="26"/>
        <v>691</v>
      </c>
      <c r="AV51" s="63">
        <f t="shared" si="26"/>
        <v>53</v>
      </c>
      <c r="AW51" s="63">
        <f t="shared" si="26"/>
        <v>10780</v>
      </c>
      <c r="AX51" s="63">
        <f t="shared" si="26"/>
        <v>9532</v>
      </c>
      <c r="AY51" s="63">
        <f t="shared" si="26"/>
        <v>0</v>
      </c>
      <c r="AZ51" s="63">
        <f t="shared" si="26"/>
        <v>53</v>
      </c>
      <c r="BA51" s="63">
        <f t="shared" si="26"/>
        <v>0</v>
      </c>
      <c r="BB51" s="63">
        <f t="shared" si="26"/>
        <v>0</v>
      </c>
      <c r="BC51" s="63">
        <f t="shared" si="26"/>
        <v>922</v>
      </c>
      <c r="BD51" s="63">
        <f t="shared" si="26"/>
        <v>273</v>
      </c>
      <c r="BE51" s="63">
        <f t="shared" si="26"/>
        <v>1900</v>
      </c>
      <c r="BF51" s="63">
        <f t="shared" si="26"/>
        <v>26</v>
      </c>
      <c r="BG51" s="63">
        <f t="shared" si="26"/>
        <v>261</v>
      </c>
      <c r="BH51" s="63">
        <f t="shared" si="26"/>
        <v>109747</v>
      </c>
      <c r="BI51" s="63">
        <f t="shared" si="26"/>
        <v>13469</v>
      </c>
      <c r="BJ51" s="63">
        <f t="shared" si="26"/>
        <v>11520</v>
      </c>
      <c r="BK51" s="63">
        <f t="shared" si="26"/>
        <v>636</v>
      </c>
      <c r="BL51" s="63">
        <f t="shared" si="26"/>
        <v>0</v>
      </c>
      <c r="BM51" s="63">
        <f t="shared" si="26"/>
        <v>0</v>
      </c>
      <c r="BN51" s="63">
        <f t="shared" si="26"/>
        <v>0</v>
      </c>
      <c r="BO51" s="63">
        <f t="shared" si="26"/>
        <v>0</v>
      </c>
      <c r="BP51" s="63">
        <f t="shared" ref="BP51:BU51" si="27">SUM(BP42:BP50)</f>
        <v>0</v>
      </c>
      <c r="BQ51" s="63">
        <f t="shared" si="27"/>
        <v>0</v>
      </c>
      <c r="BR51" s="63">
        <f t="shared" si="27"/>
        <v>723</v>
      </c>
      <c r="BS51" s="63">
        <f t="shared" si="27"/>
        <v>0</v>
      </c>
      <c r="BT51" s="63">
        <f t="shared" si="27"/>
        <v>0</v>
      </c>
      <c r="BU51" s="63">
        <f t="shared" si="27"/>
        <v>0</v>
      </c>
    </row>
    <row r="52" spans="1:73" s="24" customFormat="1" ht="12.75" customHeight="1" x14ac:dyDescent="0.2">
      <c r="A52" s="60"/>
      <c r="B52" s="25" t="s">
        <v>150</v>
      </c>
      <c r="C52" s="65">
        <v>13</v>
      </c>
      <c r="D52" s="65">
        <v>13</v>
      </c>
      <c r="E52" s="65">
        <v>13</v>
      </c>
      <c r="F52" s="65">
        <v>13</v>
      </c>
      <c r="G52" s="65">
        <v>13</v>
      </c>
      <c r="H52" s="65">
        <v>13</v>
      </c>
      <c r="I52" s="65">
        <v>13</v>
      </c>
      <c r="J52" s="65">
        <v>13</v>
      </c>
      <c r="K52" s="65">
        <v>13</v>
      </c>
      <c r="L52" s="65">
        <v>13</v>
      </c>
      <c r="M52" s="65">
        <v>13</v>
      </c>
      <c r="N52" s="65">
        <v>13</v>
      </c>
      <c r="O52" s="65">
        <v>13</v>
      </c>
      <c r="P52" s="65">
        <v>13</v>
      </c>
      <c r="Q52" s="65">
        <v>13</v>
      </c>
      <c r="R52" s="65">
        <v>13</v>
      </c>
      <c r="S52" s="65">
        <v>13</v>
      </c>
      <c r="T52" s="65">
        <v>13</v>
      </c>
      <c r="U52" s="65">
        <v>13</v>
      </c>
      <c r="V52" s="65">
        <v>13</v>
      </c>
      <c r="W52" s="65">
        <v>13</v>
      </c>
      <c r="X52" s="65">
        <v>13</v>
      </c>
      <c r="Y52" s="65">
        <v>13</v>
      </c>
      <c r="Z52" s="65">
        <v>13</v>
      </c>
      <c r="AA52" s="65">
        <v>13</v>
      </c>
      <c r="AB52" s="65">
        <v>13</v>
      </c>
      <c r="AC52" s="65">
        <v>13</v>
      </c>
      <c r="AD52" s="65">
        <v>13</v>
      </c>
      <c r="AE52" s="65">
        <v>13</v>
      </c>
      <c r="AF52" s="65">
        <v>13</v>
      </c>
      <c r="AG52" s="65">
        <v>13</v>
      </c>
      <c r="AH52" s="65">
        <v>13</v>
      </c>
      <c r="AI52" s="65">
        <v>13</v>
      </c>
      <c r="AJ52" s="65">
        <v>13</v>
      </c>
      <c r="AK52" s="65">
        <v>13</v>
      </c>
      <c r="AL52" s="65">
        <v>13</v>
      </c>
      <c r="AM52" s="65">
        <v>13</v>
      </c>
      <c r="AN52" s="65">
        <v>13</v>
      </c>
      <c r="AO52" s="65">
        <v>13</v>
      </c>
      <c r="AP52" s="65">
        <v>13</v>
      </c>
      <c r="AQ52" s="65">
        <v>13</v>
      </c>
      <c r="AR52" s="65">
        <v>13</v>
      </c>
      <c r="AS52" s="65">
        <v>13</v>
      </c>
      <c r="AT52" s="65">
        <v>13</v>
      </c>
      <c r="AU52" s="65">
        <v>13</v>
      </c>
      <c r="AV52" s="65">
        <v>13</v>
      </c>
      <c r="AW52" s="65">
        <v>13</v>
      </c>
      <c r="AX52" s="65">
        <v>13</v>
      </c>
      <c r="AY52" s="65">
        <v>13</v>
      </c>
      <c r="AZ52" s="65">
        <v>13</v>
      </c>
      <c r="BA52" s="65">
        <v>13</v>
      </c>
      <c r="BB52" s="65">
        <v>13</v>
      </c>
      <c r="BC52" s="65">
        <v>13</v>
      </c>
      <c r="BD52" s="65">
        <v>13</v>
      </c>
      <c r="BE52" s="65">
        <v>13</v>
      </c>
      <c r="BF52" s="65">
        <v>13</v>
      </c>
      <c r="BG52" s="65">
        <v>13</v>
      </c>
      <c r="BH52" s="65">
        <v>13</v>
      </c>
      <c r="BI52" s="65">
        <v>13</v>
      </c>
      <c r="BJ52" s="65">
        <v>13</v>
      </c>
      <c r="BK52" s="65">
        <v>13</v>
      </c>
      <c r="BL52" s="65">
        <v>13</v>
      </c>
      <c r="BM52" s="65">
        <v>13</v>
      </c>
      <c r="BN52" s="65">
        <v>13</v>
      </c>
      <c r="BO52" s="65">
        <v>13</v>
      </c>
      <c r="BP52" s="65">
        <v>13</v>
      </c>
      <c r="BQ52" s="65">
        <v>13</v>
      </c>
      <c r="BR52" s="65">
        <v>13</v>
      </c>
      <c r="BS52" s="65">
        <v>13</v>
      </c>
      <c r="BT52" s="65">
        <v>13</v>
      </c>
      <c r="BU52" s="65">
        <v>13</v>
      </c>
    </row>
    <row r="53" spans="1:73" s="24" customFormat="1" ht="12.75" customHeight="1" x14ac:dyDescent="0.2">
      <c r="A53" s="60"/>
      <c r="B53" s="25" t="s">
        <v>151</v>
      </c>
      <c r="C53" s="65">
        <v>9</v>
      </c>
      <c r="D53" s="65">
        <f t="shared" ref="D53:AI53" si="28">COUNT(D42:D50)</f>
        <v>8</v>
      </c>
      <c r="E53" s="65">
        <f t="shared" si="28"/>
        <v>2</v>
      </c>
      <c r="F53" s="65">
        <f t="shared" si="28"/>
        <v>9</v>
      </c>
      <c r="G53" s="65">
        <f t="shared" si="28"/>
        <v>6</v>
      </c>
      <c r="H53" s="65">
        <f t="shared" si="28"/>
        <v>7</v>
      </c>
      <c r="I53" s="65">
        <f t="shared" si="28"/>
        <v>6</v>
      </c>
      <c r="J53" s="65">
        <f t="shared" si="28"/>
        <v>9</v>
      </c>
      <c r="K53" s="65">
        <f t="shared" si="28"/>
        <v>6</v>
      </c>
      <c r="L53" s="65">
        <f t="shared" si="28"/>
        <v>4</v>
      </c>
      <c r="M53" s="65">
        <f t="shared" si="28"/>
        <v>4</v>
      </c>
      <c r="N53" s="65">
        <f t="shared" si="28"/>
        <v>9</v>
      </c>
      <c r="O53" s="65">
        <f t="shared" si="28"/>
        <v>9</v>
      </c>
      <c r="P53" s="65">
        <f t="shared" si="28"/>
        <v>9</v>
      </c>
      <c r="Q53" s="65">
        <f t="shared" si="28"/>
        <v>9</v>
      </c>
      <c r="R53" s="65">
        <f t="shared" si="28"/>
        <v>9</v>
      </c>
      <c r="S53" s="65">
        <f t="shared" si="28"/>
        <v>9</v>
      </c>
      <c r="T53" s="65">
        <f t="shared" si="28"/>
        <v>9</v>
      </c>
      <c r="U53" s="65">
        <f t="shared" si="28"/>
        <v>9</v>
      </c>
      <c r="V53" s="65">
        <f t="shared" si="28"/>
        <v>9</v>
      </c>
      <c r="W53" s="65">
        <f t="shared" si="28"/>
        <v>8</v>
      </c>
      <c r="X53" s="65">
        <f t="shared" si="28"/>
        <v>6</v>
      </c>
      <c r="Y53" s="65">
        <f t="shared" si="28"/>
        <v>8</v>
      </c>
      <c r="Z53" s="65">
        <f t="shared" si="28"/>
        <v>9</v>
      </c>
      <c r="AA53" s="65">
        <f t="shared" si="28"/>
        <v>5</v>
      </c>
      <c r="AB53" s="65">
        <f t="shared" si="28"/>
        <v>9</v>
      </c>
      <c r="AC53" s="65">
        <f t="shared" si="28"/>
        <v>4</v>
      </c>
      <c r="AD53" s="65">
        <f t="shared" si="28"/>
        <v>3</v>
      </c>
      <c r="AE53" s="65">
        <f t="shared" si="28"/>
        <v>4</v>
      </c>
      <c r="AF53" s="65">
        <f t="shared" si="28"/>
        <v>6</v>
      </c>
      <c r="AG53" s="65">
        <f t="shared" si="28"/>
        <v>3</v>
      </c>
      <c r="AH53" s="65">
        <f t="shared" si="28"/>
        <v>3</v>
      </c>
      <c r="AI53" s="65">
        <f t="shared" si="28"/>
        <v>3</v>
      </c>
      <c r="AJ53" s="65">
        <f t="shared" ref="AJ53:BO53" si="29">COUNT(AJ42:AJ50)</f>
        <v>3</v>
      </c>
      <c r="AK53" s="65">
        <f t="shared" si="29"/>
        <v>3</v>
      </c>
      <c r="AL53" s="65">
        <f t="shared" si="29"/>
        <v>9</v>
      </c>
      <c r="AM53" s="65">
        <f t="shared" si="29"/>
        <v>9</v>
      </c>
      <c r="AN53" s="65">
        <f t="shared" si="29"/>
        <v>9</v>
      </c>
      <c r="AO53" s="65">
        <f t="shared" si="29"/>
        <v>8</v>
      </c>
      <c r="AP53" s="65">
        <f t="shared" si="29"/>
        <v>8</v>
      </c>
      <c r="AQ53" s="65">
        <f t="shared" si="29"/>
        <v>9</v>
      </c>
      <c r="AR53" s="65">
        <f t="shared" si="29"/>
        <v>9</v>
      </c>
      <c r="AS53" s="65">
        <f t="shared" si="29"/>
        <v>9</v>
      </c>
      <c r="AT53" s="65">
        <f t="shared" si="29"/>
        <v>9</v>
      </c>
      <c r="AU53" s="65">
        <f t="shared" si="29"/>
        <v>9</v>
      </c>
      <c r="AV53" s="65">
        <f t="shared" si="29"/>
        <v>9</v>
      </c>
      <c r="AW53" s="65">
        <f t="shared" si="29"/>
        <v>9</v>
      </c>
      <c r="AX53" s="65">
        <f t="shared" si="29"/>
        <v>9</v>
      </c>
      <c r="AY53" s="65">
        <f t="shared" si="29"/>
        <v>9</v>
      </c>
      <c r="AZ53" s="65">
        <f t="shared" si="29"/>
        <v>7</v>
      </c>
      <c r="BA53" s="65">
        <f t="shared" si="29"/>
        <v>7</v>
      </c>
      <c r="BB53" s="65">
        <f t="shared" si="29"/>
        <v>9</v>
      </c>
      <c r="BC53" s="65">
        <f t="shared" si="29"/>
        <v>9</v>
      </c>
      <c r="BD53" s="65">
        <f t="shared" si="29"/>
        <v>9</v>
      </c>
      <c r="BE53" s="65">
        <f t="shared" si="29"/>
        <v>7</v>
      </c>
      <c r="BF53" s="65">
        <f t="shared" si="29"/>
        <v>9</v>
      </c>
      <c r="BG53" s="65">
        <f t="shared" si="29"/>
        <v>9</v>
      </c>
      <c r="BH53" s="65">
        <f t="shared" si="29"/>
        <v>8</v>
      </c>
      <c r="BI53" s="65">
        <f t="shared" si="29"/>
        <v>9</v>
      </c>
      <c r="BJ53" s="65">
        <f t="shared" si="29"/>
        <v>9</v>
      </c>
      <c r="BK53" s="65">
        <f t="shared" si="29"/>
        <v>9</v>
      </c>
      <c r="BL53" s="65">
        <f t="shared" si="29"/>
        <v>9</v>
      </c>
      <c r="BM53" s="65">
        <f t="shared" si="29"/>
        <v>9</v>
      </c>
      <c r="BN53" s="65">
        <f t="shared" si="29"/>
        <v>9</v>
      </c>
      <c r="BO53" s="65">
        <f t="shared" si="29"/>
        <v>8</v>
      </c>
      <c r="BP53" s="65">
        <f t="shared" ref="BP53:BU53" si="30">COUNT(BP42:BP50)</f>
        <v>9</v>
      </c>
      <c r="BQ53" s="65">
        <f t="shared" si="30"/>
        <v>8</v>
      </c>
      <c r="BR53" s="65">
        <f t="shared" si="30"/>
        <v>5</v>
      </c>
      <c r="BS53" s="65">
        <f t="shared" si="30"/>
        <v>1</v>
      </c>
      <c r="BT53" s="65">
        <f t="shared" si="30"/>
        <v>3</v>
      </c>
      <c r="BU53" s="65">
        <f t="shared" si="30"/>
        <v>3</v>
      </c>
    </row>
    <row r="54" spans="1:73" s="24" customFormat="1" ht="12.75" customHeight="1" x14ac:dyDescent="0.2">
      <c r="A54" s="61"/>
      <c r="B54" s="28" t="s">
        <v>149</v>
      </c>
      <c r="C54" s="86">
        <f>C53/C52</f>
        <v>0.69230769230769229</v>
      </c>
      <c r="D54" s="86">
        <f t="shared" ref="D54:BO54" si="31">D53/D52</f>
        <v>0.61538461538461542</v>
      </c>
      <c r="E54" s="86">
        <f t="shared" si="31"/>
        <v>0.15384615384615385</v>
      </c>
      <c r="F54" s="86">
        <f t="shared" si="31"/>
        <v>0.69230769230769229</v>
      </c>
      <c r="G54" s="86">
        <f t="shared" si="31"/>
        <v>0.46153846153846156</v>
      </c>
      <c r="H54" s="86">
        <f t="shared" si="31"/>
        <v>0.53846153846153844</v>
      </c>
      <c r="I54" s="86">
        <f t="shared" si="31"/>
        <v>0.46153846153846156</v>
      </c>
      <c r="J54" s="86">
        <f t="shared" si="31"/>
        <v>0.69230769230769229</v>
      </c>
      <c r="K54" s="86">
        <f t="shared" si="31"/>
        <v>0.46153846153846156</v>
      </c>
      <c r="L54" s="86">
        <f t="shared" si="31"/>
        <v>0.30769230769230771</v>
      </c>
      <c r="M54" s="86">
        <f t="shared" si="31"/>
        <v>0.30769230769230771</v>
      </c>
      <c r="N54" s="86">
        <f t="shared" si="31"/>
        <v>0.69230769230769229</v>
      </c>
      <c r="O54" s="86">
        <f t="shared" si="31"/>
        <v>0.69230769230769229</v>
      </c>
      <c r="P54" s="86">
        <f t="shared" si="31"/>
        <v>0.69230769230769229</v>
      </c>
      <c r="Q54" s="86">
        <f t="shared" si="31"/>
        <v>0.69230769230769229</v>
      </c>
      <c r="R54" s="86">
        <f t="shared" si="31"/>
        <v>0.69230769230769229</v>
      </c>
      <c r="S54" s="86">
        <f t="shared" si="31"/>
        <v>0.69230769230769229</v>
      </c>
      <c r="T54" s="86">
        <f t="shared" si="31"/>
        <v>0.69230769230769229</v>
      </c>
      <c r="U54" s="86">
        <f t="shared" si="31"/>
        <v>0.69230769230769229</v>
      </c>
      <c r="V54" s="86">
        <f t="shared" si="31"/>
        <v>0.69230769230769229</v>
      </c>
      <c r="W54" s="86">
        <f t="shared" si="31"/>
        <v>0.61538461538461542</v>
      </c>
      <c r="X54" s="86">
        <f t="shared" si="31"/>
        <v>0.46153846153846156</v>
      </c>
      <c r="Y54" s="86">
        <f t="shared" si="31"/>
        <v>0.61538461538461542</v>
      </c>
      <c r="Z54" s="86">
        <f t="shared" si="31"/>
        <v>0.69230769230769229</v>
      </c>
      <c r="AA54" s="86">
        <f t="shared" si="31"/>
        <v>0.38461538461538464</v>
      </c>
      <c r="AB54" s="86">
        <f t="shared" si="31"/>
        <v>0.69230769230769229</v>
      </c>
      <c r="AC54" s="86">
        <f t="shared" si="31"/>
        <v>0.30769230769230771</v>
      </c>
      <c r="AD54" s="86">
        <f t="shared" si="31"/>
        <v>0.23076923076923078</v>
      </c>
      <c r="AE54" s="86">
        <f t="shared" si="31"/>
        <v>0.30769230769230771</v>
      </c>
      <c r="AF54" s="86">
        <f t="shared" si="31"/>
        <v>0.46153846153846156</v>
      </c>
      <c r="AG54" s="86">
        <f t="shared" si="31"/>
        <v>0.23076923076923078</v>
      </c>
      <c r="AH54" s="86">
        <f t="shared" si="31"/>
        <v>0.23076923076923078</v>
      </c>
      <c r="AI54" s="86">
        <f t="shared" si="31"/>
        <v>0.23076923076923078</v>
      </c>
      <c r="AJ54" s="86">
        <f t="shared" si="31"/>
        <v>0.23076923076923078</v>
      </c>
      <c r="AK54" s="86">
        <f t="shared" si="31"/>
        <v>0.23076923076923078</v>
      </c>
      <c r="AL54" s="86">
        <f t="shared" si="31"/>
        <v>0.69230769230769229</v>
      </c>
      <c r="AM54" s="86">
        <f t="shared" si="31"/>
        <v>0.69230769230769229</v>
      </c>
      <c r="AN54" s="86">
        <f t="shared" si="31"/>
        <v>0.69230769230769229</v>
      </c>
      <c r="AO54" s="86">
        <f t="shared" si="31"/>
        <v>0.61538461538461542</v>
      </c>
      <c r="AP54" s="86">
        <f t="shared" si="31"/>
        <v>0.61538461538461542</v>
      </c>
      <c r="AQ54" s="86">
        <f t="shared" si="31"/>
        <v>0.69230769230769229</v>
      </c>
      <c r="AR54" s="86">
        <f t="shared" si="31"/>
        <v>0.69230769230769229</v>
      </c>
      <c r="AS54" s="86">
        <f t="shared" si="31"/>
        <v>0.69230769230769229</v>
      </c>
      <c r="AT54" s="86">
        <f t="shared" si="31"/>
        <v>0.69230769230769229</v>
      </c>
      <c r="AU54" s="86">
        <f t="shared" si="31"/>
        <v>0.69230769230769229</v>
      </c>
      <c r="AV54" s="86">
        <f t="shared" si="31"/>
        <v>0.69230769230769229</v>
      </c>
      <c r="AW54" s="86">
        <f t="shared" si="31"/>
        <v>0.69230769230769229</v>
      </c>
      <c r="AX54" s="86">
        <f t="shared" si="31"/>
        <v>0.69230769230769229</v>
      </c>
      <c r="AY54" s="86">
        <f t="shared" si="31"/>
        <v>0.69230769230769229</v>
      </c>
      <c r="AZ54" s="86">
        <f t="shared" si="31"/>
        <v>0.53846153846153844</v>
      </c>
      <c r="BA54" s="86">
        <f t="shared" si="31"/>
        <v>0.53846153846153844</v>
      </c>
      <c r="BB54" s="86">
        <f t="shared" si="31"/>
        <v>0.69230769230769229</v>
      </c>
      <c r="BC54" s="86">
        <f t="shared" si="31"/>
        <v>0.69230769230769229</v>
      </c>
      <c r="BD54" s="86">
        <f t="shared" si="31"/>
        <v>0.69230769230769229</v>
      </c>
      <c r="BE54" s="86">
        <f t="shared" si="31"/>
        <v>0.53846153846153844</v>
      </c>
      <c r="BF54" s="86">
        <f t="shared" si="31"/>
        <v>0.69230769230769229</v>
      </c>
      <c r="BG54" s="86">
        <f t="shared" si="31"/>
        <v>0.69230769230769229</v>
      </c>
      <c r="BH54" s="86">
        <f t="shared" si="31"/>
        <v>0.61538461538461542</v>
      </c>
      <c r="BI54" s="86">
        <f t="shared" si="31"/>
        <v>0.69230769230769229</v>
      </c>
      <c r="BJ54" s="86">
        <f t="shared" si="31"/>
        <v>0.69230769230769229</v>
      </c>
      <c r="BK54" s="86">
        <f t="shared" si="31"/>
        <v>0.69230769230769229</v>
      </c>
      <c r="BL54" s="86">
        <f t="shared" si="31"/>
        <v>0.69230769230769229</v>
      </c>
      <c r="BM54" s="86">
        <f t="shared" si="31"/>
        <v>0.69230769230769229</v>
      </c>
      <c r="BN54" s="86">
        <f t="shared" si="31"/>
        <v>0.69230769230769229</v>
      </c>
      <c r="BO54" s="86">
        <f t="shared" si="31"/>
        <v>0.61538461538461542</v>
      </c>
      <c r="BP54" s="86">
        <f t="shared" ref="BP54:BU54" si="32">BP53/BP52</f>
        <v>0.69230769230769229</v>
      </c>
      <c r="BQ54" s="86">
        <f t="shared" si="32"/>
        <v>0.61538461538461542</v>
      </c>
      <c r="BR54" s="86">
        <f t="shared" si="32"/>
        <v>0.38461538461538464</v>
      </c>
      <c r="BS54" s="86">
        <f t="shared" si="32"/>
        <v>7.6923076923076927E-2</v>
      </c>
      <c r="BT54" s="86">
        <f t="shared" si="32"/>
        <v>0.23076923076923078</v>
      </c>
      <c r="BU54" s="86">
        <f t="shared" si="32"/>
        <v>0.23076923076923078</v>
      </c>
    </row>
    <row r="55" spans="1:73" s="24" customFormat="1" ht="12.75" customHeight="1" x14ac:dyDescent="0.2">
      <c r="A55" s="51" t="s">
        <v>368</v>
      </c>
      <c r="B55" s="52" t="s">
        <v>193</v>
      </c>
      <c r="C55" s="53"/>
      <c r="D55" s="33" t="s">
        <v>301</v>
      </c>
      <c r="E55" s="33" t="s">
        <v>301</v>
      </c>
      <c r="F55" s="33">
        <v>0</v>
      </c>
      <c r="G55" s="33" t="s">
        <v>301</v>
      </c>
      <c r="H55" s="33" t="s">
        <v>301</v>
      </c>
      <c r="I55" s="33" t="s">
        <v>301</v>
      </c>
      <c r="J55" s="34">
        <v>0</v>
      </c>
      <c r="K55" s="35" t="s">
        <v>301</v>
      </c>
      <c r="L55" s="35" t="s">
        <v>301</v>
      </c>
      <c r="M55" s="35" t="s">
        <v>301</v>
      </c>
      <c r="N55" s="36" t="s">
        <v>301</v>
      </c>
      <c r="O55" s="36" t="s">
        <v>301</v>
      </c>
      <c r="P55" s="36" t="s">
        <v>301</v>
      </c>
      <c r="Q55" s="36" t="s">
        <v>301</v>
      </c>
      <c r="R55" s="36" t="s">
        <v>301</v>
      </c>
      <c r="S55" s="36" t="s">
        <v>301</v>
      </c>
      <c r="T55" s="35" t="s">
        <v>301</v>
      </c>
      <c r="U55" s="35" t="s">
        <v>301</v>
      </c>
      <c r="V55" s="36" t="s">
        <v>301</v>
      </c>
      <c r="W55" s="36" t="s">
        <v>301</v>
      </c>
      <c r="X55" s="36" t="s">
        <v>301</v>
      </c>
      <c r="Y55" s="36" t="s">
        <v>301</v>
      </c>
      <c r="Z55" s="36">
        <v>5197084</v>
      </c>
      <c r="AA55" s="36">
        <v>4000925</v>
      </c>
      <c r="AB55" s="36">
        <v>1196159</v>
      </c>
      <c r="AC55" s="36" t="s">
        <v>301</v>
      </c>
      <c r="AD55" s="36" t="s">
        <v>301</v>
      </c>
      <c r="AE55" s="36" t="s">
        <v>301</v>
      </c>
      <c r="AF55" s="36" t="s">
        <v>301</v>
      </c>
      <c r="AG55" s="36" t="s">
        <v>301</v>
      </c>
      <c r="AH55" s="36" t="s">
        <v>301</v>
      </c>
      <c r="AI55" s="36" t="s">
        <v>301</v>
      </c>
      <c r="AJ55" s="36" t="s">
        <v>301</v>
      </c>
      <c r="AK55" s="36" t="s">
        <v>301</v>
      </c>
      <c r="AL55" s="36">
        <v>0</v>
      </c>
      <c r="AM55" s="36" t="s">
        <v>301</v>
      </c>
      <c r="AN55" s="36" t="s">
        <v>301</v>
      </c>
      <c r="AO55" s="36" t="s">
        <v>301</v>
      </c>
      <c r="AP55" s="36" t="s">
        <v>301</v>
      </c>
      <c r="AQ55" s="36" t="s">
        <v>301</v>
      </c>
      <c r="AR55" s="36" t="s">
        <v>301</v>
      </c>
      <c r="AS55" s="36" t="s">
        <v>301</v>
      </c>
      <c r="AT55" s="36">
        <v>3380</v>
      </c>
      <c r="AU55" s="36" t="s">
        <v>301</v>
      </c>
      <c r="AV55" s="36">
        <v>46</v>
      </c>
      <c r="AW55" s="36">
        <v>0</v>
      </c>
      <c r="AX55" s="36" t="s">
        <v>301</v>
      </c>
      <c r="AY55" s="36" t="s">
        <v>301</v>
      </c>
      <c r="AZ55" s="36" t="s">
        <v>301</v>
      </c>
      <c r="BA55" s="36" t="s">
        <v>301</v>
      </c>
      <c r="BB55" s="36" t="s">
        <v>301</v>
      </c>
      <c r="BC55" s="36" t="s">
        <v>301</v>
      </c>
      <c r="BD55" s="36" t="s">
        <v>301</v>
      </c>
      <c r="BE55" s="36" t="s">
        <v>301</v>
      </c>
      <c r="BF55" s="36" t="s">
        <v>301</v>
      </c>
      <c r="BG55" s="36" t="s">
        <v>301</v>
      </c>
      <c r="BH55" s="36" t="s">
        <v>301</v>
      </c>
      <c r="BI55" s="36" t="s">
        <v>301</v>
      </c>
      <c r="BJ55" s="36" t="s">
        <v>301</v>
      </c>
      <c r="BK55" s="36" t="s">
        <v>301</v>
      </c>
      <c r="BL55" s="36">
        <v>0</v>
      </c>
      <c r="BM55" s="36" t="s">
        <v>301</v>
      </c>
      <c r="BN55" s="36" t="s">
        <v>301</v>
      </c>
      <c r="BO55" s="36" t="s">
        <v>301</v>
      </c>
      <c r="BP55" s="36" t="s">
        <v>301</v>
      </c>
      <c r="BQ55" s="36" t="s">
        <v>301</v>
      </c>
      <c r="BR55" s="36" t="s">
        <v>301</v>
      </c>
      <c r="BS55" s="36" t="s">
        <v>301</v>
      </c>
      <c r="BT55" s="36" t="s">
        <v>301</v>
      </c>
      <c r="BU55" s="36" t="s">
        <v>301</v>
      </c>
    </row>
    <row r="56" spans="1:73" s="24" customFormat="1" ht="12.75" customHeight="1" x14ac:dyDescent="0.2">
      <c r="A56" s="51" t="s">
        <v>329</v>
      </c>
      <c r="B56" s="52" t="s">
        <v>239</v>
      </c>
      <c r="C56" s="53"/>
      <c r="D56" s="79">
        <v>460</v>
      </c>
      <c r="E56" s="79" t="s">
        <v>301</v>
      </c>
      <c r="F56" s="79">
        <v>2</v>
      </c>
      <c r="G56" s="79">
        <v>0</v>
      </c>
      <c r="H56" s="79">
        <v>1</v>
      </c>
      <c r="I56" s="79">
        <v>1</v>
      </c>
      <c r="J56" s="80">
        <v>1.1000000000000001</v>
      </c>
      <c r="K56" s="81">
        <v>1.1000000000000001</v>
      </c>
      <c r="L56" s="81">
        <v>0</v>
      </c>
      <c r="M56" s="81">
        <v>0</v>
      </c>
      <c r="N56" s="82">
        <v>1</v>
      </c>
      <c r="O56" s="82">
        <v>100</v>
      </c>
      <c r="P56" s="82">
        <v>100</v>
      </c>
      <c r="Q56" s="82">
        <v>23</v>
      </c>
      <c r="R56" s="82">
        <v>2</v>
      </c>
      <c r="S56" s="82">
        <v>1</v>
      </c>
      <c r="T56" s="81">
        <v>220</v>
      </c>
      <c r="U56" s="81">
        <v>45</v>
      </c>
      <c r="V56" s="82">
        <v>8592</v>
      </c>
      <c r="W56" s="82">
        <v>262</v>
      </c>
      <c r="X56" s="82">
        <v>0</v>
      </c>
      <c r="Y56" s="82">
        <v>0</v>
      </c>
      <c r="Z56" s="82">
        <v>0</v>
      </c>
      <c r="AA56" s="82" t="s">
        <v>301</v>
      </c>
      <c r="AB56" s="82">
        <v>0</v>
      </c>
      <c r="AC56" s="82" t="s">
        <v>301</v>
      </c>
      <c r="AD56" s="82" t="s">
        <v>301</v>
      </c>
      <c r="AE56" s="82" t="s">
        <v>301</v>
      </c>
      <c r="AF56" s="82" t="s">
        <v>301</v>
      </c>
      <c r="AG56" s="82" t="s">
        <v>301</v>
      </c>
      <c r="AH56" s="82">
        <v>0</v>
      </c>
      <c r="AI56" s="82">
        <v>0</v>
      </c>
      <c r="AJ56" s="82">
        <v>0</v>
      </c>
      <c r="AK56" s="82">
        <v>0</v>
      </c>
      <c r="AL56" s="82">
        <v>8592</v>
      </c>
      <c r="AM56" s="82">
        <v>8292</v>
      </c>
      <c r="AN56" s="82">
        <v>0</v>
      </c>
      <c r="AO56" s="82">
        <v>0</v>
      </c>
      <c r="AP56" s="82">
        <v>0</v>
      </c>
      <c r="AQ56" s="82">
        <v>0</v>
      </c>
      <c r="AR56" s="82">
        <v>300</v>
      </c>
      <c r="AS56" s="82">
        <v>0</v>
      </c>
      <c r="AT56" s="82" t="s">
        <v>301</v>
      </c>
      <c r="AU56" s="82" t="s">
        <v>301</v>
      </c>
      <c r="AV56" s="82" t="s">
        <v>301</v>
      </c>
      <c r="AW56" s="82">
        <v>420</v>
      </c>
      <c r="AX56" s="82">
        <v>400</v>
      </c>
      <c r="AY56" s="82">
        <v>0</v>
      </c>
      <c r="AZ56" s="82">
        <v>0</v>
      </c>
      <c r="BA56" s="82">
        <v>0</v>
      </c>
      <c r="BB56" s="82">
        <v>0</v>
      </c>
      <c r="BC56" s="82">
        <v>20</v>
      </c>
      <c r="BD56" s="82">
        <v>0</v>
      </c>
      <c r="BE56" s="82">
        <v>100</v>
      </c>
      <c r="BF56" s="82">
        <v>0</v>
      </c>
      <c r="BG56" s="82">
        <v>15</v>
      </c>
      <c r="BH56" s="82">
        <v>5264</v>
      </c>
      <c r="BI56" s="82">
        <v>177</v>
      </c>
      <c r="BJ56" s="82" t="s">
        <v>301</v>
      </c>
      <c r="BK56" s="82" t="s">
        <v>301</v>
      </c>
      <c r="BL56" s="82">
        <v>0</v>
      </c>
      <c r="BM56" s="82">
        <v>0</v>
      </c>
      <c r="BN56" s="82">
        <v>0</v>
      </c>
      <c r="BO56" s="82">
        <v>0</v>
      </c>
      <c r="BP56" s="82">
        <v>0</v>
      </c>
      <c r="BQ56" s="82">
        <v>0</v>
      </c>
      <c r="BR56" s="82">
        <v>150</v>
      </c>
      <c r="BS56" s="82" t="s">
        <v>301</v>
      </c>
      <c r="BT56" s="82" t="s">
        <v>301</v>
      </c>
      <c r="BU56" s="82" t="s">
        <v>301</v>
      </c>
    </row>
    <row r="57" spans="1:73" s="24" customFormat="1" ht="12.75" customHeight="1" x14ac:dyDescent="0.2">
      <c r="A57" s="51" t="s">
        <v>330</v>
      </c>
      <c r="B57" s="52" t="s">
        <v>240</v>
      </c>
      <c r="C57" s="53"/>
      <c r="D57" s="79">
        <v>411</v>
      </c>
      <c r="E57" s="79" t="s">
        <v>301</v>
      </c>
      <c r="F57" s="79">
        <v>5</v>
      </c>
      <c r="G57" s="79">
        <v>0</v>
      </c>
      <c r="H57" s="79">
        <v>1</v>
      </c>
      <c r="I57" s="79">
        <v>4</v>
      </c>
      <c r="J57" s="80">
        <v>1.4</v>
      </c>
      <c r="K57" s="81">
        <v>1.35</v>
      </c>
      <c r="L57" s="81">
        <v>0</v>
      </c>
      <c r="M57" s="81">
        <v>0</v>
      </c>
      <c r="N57" s="82">
        <v>1</v>
      </c>
      <c r="O57" s="82" t="s">
        <v>301</v>
      </c>
      <c r="P57" s="82" t="s">
        <v>301</v>
      </c>
      <c r="Q57" s="82">
        <v>15</v>
      </c>
      <c r="R57" s="82">
        <v>8</v>
      </c>
      <c r="S57" s="82">
        <v>0</v>
      </c>
      <c r="T57" s="81">
        <v>200</v>
      </c>
      <c r="U57" s="81">
        <v>49.3</v>
      </c>
      <c r="V57" s="82">
        <v>6944</v>
      </c>
      <c r="W57" s="82">
        <v>1000</v>
      </c>
      <c r="X57" s="82">
        <v>0</v>
      </c>
      <c r="Y57" s="82">
        <v>0</v>
      </c>
      <c r="Z57" s="82">
        <v>0</v>
      </c>
      <c r="AA57" s="82" t="s">
        <v>301</v>
      </c>
      <c r="AB57" s="82">
        <v>0</v>
      </c>
      <c r="AC57" s="82" t="s">
        <v>301</v>
      </c>
      <c r="AD57" s="82" t="s">
        <v>301</v>
      </c>
      <c r="AE57" s="82" t="s">
        <v>301</v>
      </c>
      <c r="AF57" s="82" t="s">
        <v>301</v>
      </c>
      <c r="AG57" s="82" t="s">
        <v>301</v>
      </c>
      <c r="AH57" s="82" t="s">
        <v>301</v>
      </c>
      <c r="AI57" s="82">
        <v>0</v>
      </c>
      <c r="AJ57" s="82">
        <v>0</v>
      </c>
      <c r="AK57" s="82">
        <v>0</v>
      </c>
      <c r="AL57" s="82">
        <v>6944</v>
      </c>
      <c r="AM57" s="82">
        <v>6923</v>
      </c>
      <c r="AN57" s="82">
        <v>0</v>
      </c>
      <c r="AO57" s="82">
        <v>0</v>
      </c>
      <c r="AP57" s="82">
        <v>0</v>
      </c>
      <c r="AQ57" s="82">
        <v>0</v>
      </c>
      <c r="AR57" s="82">
        <v>21</v>
      </c>
      <c r="AS57" s="82">
        <v>0</v>
      </c>
      <c r="AT57" s="82">
        <v>0</v>
      </c>
      <c r="AU57" s="82">
        <v>0</v>
      </c>
      <c r="AV57" s="82">
        <v>0</v>
      </c>
      <c r="AW57" s="82">
        <v>950</v>
      </c>
      <c r="AX57" s="82">
        <v>930</v>
      </c>
      <c r="AY57" s="82">
        <v>0</v>
      </c>
      <c r="AZ57" s="82">
        <v>0</v>
      </c>
      <c r="BA57" s="82">
        <v>0</v>
      </c>
      <c r="BB57" s="82">
        <v>0</v>
      </c>
      <c r="BC57" s="82">
        <v>20</v>
      </c>
      <c r="BD57" s="82">
        <v>0</v>
      </c>
      <c r="BE57" s="82">
        <v>0</v>
      </c>
      <c r="BF57" s="82">
        <v>0</v>
      </c>
      <c r="BG57" s="82">
        <v>15</v>
      </c>
      <c r="BH57" s="82">
        <v>3466</v>
      </c>
      <c r="BI57" s="82" t="s">
        <v>301</v>
      </c>
      <c r="BJ57" s="82" t="s">
        <v>301</v>
      </c>
      <c r="BK57" s="82" t="s">
        <v>301</v>
      </c>
      <c r="BL57" s="82">
        <v>0</v>
      </c>
      <c r="BM57" s="82">
        <v>0</v>
      </c>
      <c r="BN57" s="82">
        <v>0</v>
      </c>
      <c r="BO57" s="82">
        <v>0</v>
      </c>
      <c r="BP57" s="82">
        <v>0</v>
      </c>
      <c r="BQ57" s="82">
        <v>3</v>
      </c>
      <c r="BR57" s="82">
        <v>100</v>
      </c>
      <c r="BS57" s="82" t="s">
        <v>301</v>
      </c>
      <c r="BT57" s="82" t="s">
        <v>301</v>
      </c>
      <c r="BU57" s="82" t="s">
        <v>301</v>
      </c>
    </row>
    <row r="58" spans="1:73" s="24" customFormat="1" ht="12.75" customHeight="1" x14ac:dyDescent="0.2">
      <c r="A58" s="51" t="s">
        <v>331</v>
      </c>
      <c r="B58" s="52" t="s">
        <v>196</v>
      </c>
      <c r="C58" s="53"/>
      <c r="D58" s="79">
        <v>1696</v>
      </c>
      <c r="E58" s="79">
        <v>14364</v>
      </c>
      <c r="F58" s="79">
        <v>6</v>
      </c>
      <c r="G58" s="79">
        <v>2</v>
      </c>
      <c r="H58" s="79">
        <v>4</v>
      </c>
      <c r="I58" s="79">
        <v>0</v>
      </c>
      <c r="J58" s="80">
        <v>4.7</v>
      </c>
      <c r="K58" s="81">
        <v>3.7</v>
      </c>
      <c r="L58" s="81">
        <v>0</v>
      </c>
      <c r="M58" s="81">
        <v>1</v>
      </c>
      <c r="N58" s="82">
        <v>1</v>
      </c>
      <c r="O58" s="82">
        <v>608</v>
      </c>
      <c r="P58" s="82">
        <v>352</v>
      </c>
      <c r="Q58" s="82">
        <v>58</v>
      </c>
      <c r="R58" s="82">
        <v>18</v>
      </c>
      <c r="S58" s="82">
        <v>3</v>
      </c>
      <c r="T58" s="81">
        <v>213</v>
      </c>
      <c r="U58" s="81">
        <v>37.5</v>
      </c>
      <c r="V58" s="82">
        <v>22763</v>
      </c>
      <c r="W58" s="82">
        <v>393</v>
      </c>
      <c r="X58" s="82">
        <v>19743</v>
      </c>
      <c r="Y58" s="82">
        <v>3020</v>
      </c>
      <c r="Z58" s="82">
        <v>0</v>
      </c>
      <c r="AA58" s="82" t="s">
        <v>301</v>
      </c>
      <c r="AB58" s="82">
        <v>0</v>
      </c>
      <c r="AC58" s="82" t="s">
        <v>301</v>
      </c>
      <c r="AD58" s="82" t="s">
        <v>301</v>
      </c>
      <c r="AE58" s="82" t="s">
        <v>301</v>
      </c>
      <c r="AF58" s="82" t="s">
        <v>301</v>
      </c>
      <c r="AG58" s="82" t="s">
        <v>301</v>
      </c>
      <c r="AH58" s="82" t="s">
        <v>301</v>
      </c>
      <c r="AI58" s="82" t="s">
        <v>301</v>
      </c>
      <c r="AJ58" s="82" t="s">
        <v>301</v>
      </c>
      <c r="AK58" s="82">
        <v>14260</v>
      </c>
      <c r="AL58" s="82">
        <v>23701</v>
      </c>
      <c r="AM58" s="82">
        <v>22088</v>
      </c>
      <c r="AN58" s="82">
        <v>0</v>
      </c>
      <c r="AO58" s="82">
        <v>0</v>
      </c>
      <c r="AP58" s="82">
        <v>0</v>
      </c>
      <c r="AQ58" s="82">
        <v>0</v>
      </c>
      <c r="AR58" s="82">
        <v>1593</v>
      </c>
      <c r="AS58" s="82">
        <v>20</v>
      </c>
      <c r="AT58" s="82" t="s">
        <v>301</v>
      </c>
      <c r="AU58" s="82" t="s">
        <v>301</v>
      </c>
      <c r="AV58" s="82">
        <v>0</v>
      </c>
      <c r="AW58" s="82">
        <v>1616</v>
      </c>
      <c r="AX58" s="82">
        <v>1293</v>
      </c>
      <c r="AY58" s="82">
        <v>0</v>
      </c>
      <c r="AZ58" s="82">
        <v>0</v>
      </c>
      <c r="BA58" s="82">
        <v>0</v>
      </c>
      <c r="BB58" s="82">
        <v>0</v>
      </c>
      <c r="BC58" s="82">
        <v>323</v>
      </c>
      <c r="BD58" s="82">
        <v>0</v>
      </c>
      <c r="BE58" s="82">
        <v>250</v>
      </c>
      <c r="BF58" s="82">
        <v>0</v>
      </c>
      <c r="BG58" s="82">
        <v>25</v>
      </c>
      <c r="BH58" s="82">
        <v>17338</v>
      </c>
      <c r="BI58" s="82">
        <v>700</v>
      </c>
      <c r="BJ58" s="82">
        <v>50</v>
      </c>
      <c r="BK58" s="82" t="s">
        <v>301</v>
      </c>
      <c r="BL58" s="82">
        <v>0</v>
      </c>
      <c r="BM58" s="82">
        <v>0</v>
      </c>
      <c r="BN58" s="82">
        <v>0</v>
      </c>
      <c r="BO58" s="82">
        <v>0</v>
      </c>
      <c r="BP58" s="82">
        <v>0</v>
      </c>
      <c r="BQ58" s="82">
        <v>0</v>
      </c>
      <c r="BR58" s="82" t="s">
        <v>301</v>
      </c>
      <c r="BS58" s="82" t="s">
        <v>301</v>
      </c>
      <c r="BT58" s="82" t="s">
        <v>301</v>
      </c>
      <c r="BU58" s="82" t="s">
        <v>301</v>
      </c>
    </row>
    <row r="59" spans="1:73" s="24" customFormat="1" ht="12.75" customHeight="1" x14ac:dyDescent="0.2">
      <c r="A59" s="51" t="s">
        <v>332</v>
      </c>
      <c r="B59" s="52" t="s">
        <v>197</v>
      </c>
      <c r="C59" s="53"/>
      <c r="D59" s="79">
        <v>1032</v>
      </c>
      <c r="E59" s="79">
        <v>8000</v>
      </c>
      <c r="F59" s="79">
        <v>4</v>
      </c>
      <c r="G59" s="79">
        <v>0</v>
      </c>
      <c r="H59" s="79">
        <v>4</v>
      </c>
      <c r="I59" s="79">
        <v>0</v>
      </c>
      <c r="J59" s="80">
        <v>2.6</v>
      </c>
      <c r="K59" s="81">
        <v>2.6</v>
      </c>
      <c r="L59" s="81">
        <v>0</v>
      </c>
      <c r="M59" s="81">
        <v>0</v>
      </c>
      <c r="N59" s="82">
        <v>1</v>
      </c>
      <c r="O59" s="82">
        <v>567</v>
      </c>
      <c r="P59" s="82">
        <v>500</v>
      </c>
      <c r="Q59" s="82">
        <v>113</v>
      </c>
      <c r="R59" s="82">
        <v>36</v>
      </c>
      <c r="S59" s="82">
        <v>3</v>
      </c>
      <c r="T59" s="81">
        <v>225</v>
      </c>
      <c r="U59" s="81">
        <v>53</v>
      </c>
      <c r="V59" s="82">
        <v>8993</v>
      </c>
      <c r="W59" s="82">
        <v>474</v>
      </c>
      <c r="X59" s="82">
        <v>0</v>
      </c>
      <c r="Y59" s="82">
        <v>400</v>
      </c>
      <c r="Z59" s="82">
        <v>0</v>
      </c>
      <c r="AA59" s="82" t="s">
        <v>301</v>
      </c>
      <c r="AB59" s="82">
        <v>0</v>
      </c>
      <c r="AC59" s="82" t="s">
        <v>301</v>
      </c>
      <c r="AD59" s="82" t="s">
        <v>301</v>
      </c>
      <c r="AE59" s="82" t="s">
        <v>301</v>
      </c>
      <c r="AF59" s="82" t="s">
        <v>301</v>
      </c>
      <c r="AG59" s="82" t="s">
        <v>301</v>
      </c>
      <c r="AH59" s="82" t="s">
        <v>301</v>
      </c>
      <c r="AI59" s="82" t="s">
        <v>301</v>
      </c>
      <c r="AJ59" s="82" t="s">
        <v>301</v>
      </c>
      <c r="AK59" s="82">
        <v>4400</v>
      </c>
      <c r="AL59" s="82">
        <v>10290</v>
      </c>
      <c r="AM59" s="82">
        <v>9440</v>
      </c>
      <c r="AN59" s="82">
        <v>0</v>
      </c>
      <c r="AO59" s="82">
        <v>0</v>
      </c>
      <c r="AP59" s="82">
        <v>0</v>
      </c>
      <c r="AQ59" s="82">
        <v>0</v>
      </c>
      <c r="AR59" s="82">
        <v>850</v>
      </c>
      <c r="AS59" s="82">
        <v>0</v>
      </c>
      <c r="AT59" s="82">
        <v>33</v>
      </c>
      <c r="AU59" s="82">
        <v>0</v>
      </c>
      <c r="AV59" s="82">
        <v>0</v>
      </c>
      <c r="AW59" s="82">
        <v>996</v>
      </c>
      <c r="AX59" s="82">
        <v>708</v>
      </c>
      <c r="AY59" s="82">
        <v>0</v>
      </c>
      <c r="AZ59" s="82">
        <v>0</v>
      </c>
      <c r="BA59" s="82">
        <v>0</v>
      </c>
      <c r="BB59" s="82">
        <v>0</v>
      </c>
      <c r="BC59" s="82">
        <v>288</v>
      </c>
      <c r="BD59" s="82">
        <v>0</v>
      </c>
      <c r="BE59" s="82">
        <v>500</v>
      </c>
      <c r="BF59" s="82">
        <v>12</v>
      </c>
      <c r="BG59" s="82">
        <v>40</v>
      </c>
      <c r="BH59" s="82">
        <v>10176</v>
      </c>
      <c r="BI59" s="82">
        <v>131</v>
      </c>
      <c r="BJ59" s="82">
        <v>40</v>
      </c>
      <c r="BK59" s="82" t="s">
        <v>301</v>
      </c>
      <c r="BL59" s="82">
        <v>0</v>
      </c>
      <c r="BM59" s="82">
        <v>0</v>
      </c>
      <c r="BN59" s="82">
        <v>0</v>
      </c>
      <c r="BO59" s="82">
        <v>0</v>
      </c>
      <c r="BP59" s="82">
        <v>0</v>
      </c>
      <c r="BQ59" s="82">
        <v>0</v>
      </c>
      <c r="BR59" s="82">
        <v>495</v>
      </c>
      <c r="BS59" s="82" t="s">
        <v>301</v>
      </c>
      <c r="BT59" s="82" t="s">
        <v>301</v>
      </c>
      <c r="BU59" s="82" t="s">
        <v>301</v>
      </c>
    </row>
    <row r="60" spans="1:73" s="24" customFormat="1" ht="12.75" customHeight="1" x14ac:dyDescent="0.2">
      <c r="A60" s="51" t="s">
        <v>333</v>
      </c>
      <c r="B60" s="52" t="s">
        <v>198</v>
      </c>
      <c r="C60" s="53"/>
      <c r="D60" s="79" t="s">
        <v>301</v>
      </c>
      <c r="E60" s="79" t="s">
        <v>301</v>
      </c>
      <c r="F60" s="79">
        <v>8</v>
      </c>
      <c r="G60" s="79">
        <v>0</v>
      </c>
      <c r="H60" s="79">
        <v>6</v>
      </c>
      <c r="I60" s="79">
        <v>2</v>
      </c>
      <c r="J60" s="80">
        <v>5.0999999999999996</v>
      </c>
      <c r="K60" s="81">
        <v>3.05</v>
      </c>
      <c r="L60" s="81">
        <v>1.8</v>
      </c>
      <c r="M60" s="81">
        <v>0.2</v>
      </c>
      <c r="N60" s="82">
        <v>1</v>
      </c>
      <c r="O60" s="82">
        <v>804</v>
      </c>
      <c r="P60" s="82">
        <v>695</v>
      </c>
      <c r="Q60" s="82">
        <v>80</v>
      </c>
      <c r="R60" s="82">
        <v>23</v>
      </c>
      <c r="S60" s="82">
        <v>2</v>
      </c>
      <c r="T60" s="81">
        <v>220</v>
      </c>
      <c r="U60" s="81">
        <v>43</v>
      </c>
      <c r="V60" s="82">
        <v>27177</v>
      </c>
      <c r="W60" s="82">
        <v>780</v>
      </c>
      <c r="X60" s="82">
        <v>21177</v>
      </c>
      <c r="Y60" s="82">
        <v>3810</v>
      </c>
      <c r="Z60" s="82">
        <v>0</v>
      </c>
      <c r="AA60" s="82" t="s">
        <v>301</v>
      </c>
      <c r="AB60" s="82">
        <v>0</v>
      </c>
      <c r="AC60" s="82" t="s">
        <v>301</v>
      </c>
      <c r="AD60" s="82" t="s">
        <v>301</v>
      </c>
      <c r="AE60" s="82" t="s">
        <v>301</v>
      </c>
      <c r="AF60" s="82" t="s">
        <v>301</v>
      </c>
      <c r="AG60" s="82" t="s">
        <v>301</v>
      </c>
      <c r="AH60" s="82" t="s">
        <v>301</v>
      </c>
      <c r="AI60" s="82" t="s">
        <v>301</v>
      </c>
      <c r="AJ60" s="82" t="s">
        <v>301</v>
      </c>
      <c r="AK60" s="82">
        <v>3000</v>
      </c>
      <c r="AL60" s="82">
        <v>33747</v>
      </c>
      <c r="AM60" s="82">
        <v>30987</v>
      </c>
      <c r="AN60" s="82">
        <v>0</v>
      </c>
      <c r="AO60" s="82">
        <v>0</v>
      </c>
      <c r="AP60" s="82">
        <v>0</v>
      </c>
      <c r="AQ60" s="82">
        <v>0</v>
      </c>
      <c r="AR60" s="82">
        <v>2760</v>
      </c>
      <c r="AS60" s="82">
        <v>0</v>
      </c>
      <c r="AT60" s="82" t="s">
        <v>301</v>
      </c>
      <c r="AU60" s="82">
        <v>200</v>
      </c>
      <c r="AV60" s="82" t="s">
        <v>301</v>
      </c>
      <c r="AW60" s="82">
        <v>2819</v>
      </c>
      <c r="AX60" s="82">
        <v>1311</v>
      </c>
      <c r="AY60" s="82">
        <v>0</v>
      </c>
      <c r="AZ60" s="82">
        <v>0</v>
      </c>
      <c r="BA60" s="82">
        <v>135</v>
      </c>
      <c r="BB60" s="82">
        <v>27</v>
      </c>
      <c r="BC60" s="82">
        <v>135</v>
      </c>
      <c r="BD60" s="82">
        <v>1211</v>
      </c>
      <c r="BE60" s="82">
        <v>1300</v>
      </c>
      <c r="BF60" s="82">
        <v>0</v>
      </c>
      <c r="BG60" s="82">
        <v>74</v>
      </c>
      <c r="BH60" s="82">
        <v>26372</v>
      </c>
      <c r="BI60" s="82">
        <v>20</v>
      </c>
      <c r="BJ60" s="82">
        <v>144</v>
      </c>
      <c r="BK60" s="82">
        <v>88</v>
      </c>
      <c r="BL60" s="82">
        <v>0</v>
      </c>
      <c r="BM60" s="82">
        <v>0</v>
      </c>
      <c r="BN60" s="82">
        <v>0</v>
      </c>
      <c r="BO60" s="82">
        <v>0</v>
      </c>
      <c r="BP60" s="82">
        <v>0</v>
      </c>
      <c r="BQ60" s="82" t="s">
        <v>301</v>
      </c>
      <c r="BR60" s="82">
        <v>671</v>
      </c>
      <c r="BS60" s="82" t="s">
        <v>301</v>
      </c>
      <c r="BT60" s="82">
        <v>2000</v>
      </c>
      <c r="BU60" s="82">
        <v>5000</v>
      </c>
    </row>
    <row r="61" spans="1:73" s="24" customFormat="1" ht="12.75" customHeight="1" x14ac:dyDescent="0.2">
      <c r="A61" s="51" t="s">
        <v>334</v>
      </c>
      <c r="B61" s="52" t="s">
        <v>199</v>
      </c>
      <c r="C61" s="53"/>
      <c r="D61" s="79">
        <v>1007</v>
      </c>
      <c r="E61" s="79" t="s">
        <v>301</v>
      </c>
      <c r="F61" s="79">
        <v>4</v>
      </c>
      <c r="G61" s="79">
        <v>3</v>
      </c>
      <c r="H61" s="79">
        <v>1</v>
      </c>
      <c r="I61" s="79">
        <v>0</v>
      </c>
      <c r="J61" s="80">
        <v>2.8</v>
      </c>
      <c r="K61" s="81">
        <v>2.5</v>
      </c>
      <c r="L61" s="81">
        <v>0.3</v>
      </c>
      <c r="M61" s="81">
        <v>0</v>
      </c>
      <c r="N61" s="82">
        <v>2</v>
      </c>
      <c r="O61" s="82">
        <v>351.7</v>
      </c>
      <c r="P61" s="82">
        <v>297.3</v>
      </c>
      <c r="Q61" s="82">
        <v>104</v>
      </c>
      <c r="R61" s="82">
        <v>37</v>
      </c>
      <c r="S61" s="82">
        <v>4</v>
      </c>
      <c r="T61" s="81">
        <v>224</v>
      </c>
      <c r="U61" s="81">
        <v>59.25</v>
      </c>
      <c r="V61" s="82">
        <v>13030</v>
      </c>
      <c r="W61" s="82">
        <v>1387</v>
      </c>
      <c r="X61" s="82">
        <v>0</v>
      </c>
      <c r="Y61" s="82">
        <v>4522</v>
      </c>
      <c r="Z61" s="82">
        <v>0</v>
      </c>
      <c r="AA61" s="82" t="s">
        <v>301</v>
      </c>
      <c r="AB61" s="82">
        <v>0</v>
      </c>
      <c r="AC61" s="82" t="s">
        <v>301</v>
      </c>
      <c r="AD61" s="82" t="s">
        <v>301</v>
      </c>
      <c r="AE61" s="82" t="s">
        <v>301</v>
      </c>
      <c r="AF61" s="82" t="s">
        <v>301</v>
      </c>
      <c r="AG61" s="82" t="s">
        <v>301</v>
      </c>
      <c r="AH61" s="82" t="s">
        <v>301</v>
      </c>
      <c r="AI61" s="82" t="s">
        <v>301</v>
      </c>
      <c r="AJ61" s="82" t="s">
        <v>301</v>
      </c>
      <c r="AK61" s="82" t="s">
        <v>301</v>
      </c>
      <c r="AL61" s="82">
        <v>17524</v>
      </c>
      <c r="AM61" s="82">
        <v>14434</v>
      </c>
      <c r="AN61" s="82">
        <v>1888</v>
      </c>
      <c r="AO61" s="82">
        <v>0</v>
      </c>
      <c r="AP61" s="82">
        <v>0</v>
      </c>
      <c r="AQ61" s="82">
        <v>0</v>
      </c>
      <c r="AR61" s="82">
        <v>778</v>
      </c>
      <c r="AS61" s="82">
        <v>424</v>
      </c>
      <c r="AT61" s="82">
        <v>396</v>
      </c>
      <c r="AU61" s="82">
        <v>0</v>
      </c>
      <c r="AV61" s="82">
        <v>0</v>
      </c>
      <c r="AW61" s="82">
        <v>1240</v>
      </c>
      <c r="AX61" s="82">
        <v>1106</v>
      </c>
      <c r="AY61" s="82">
        <v>71</v>
      </c>
      <c r="AZ61" s="82">
        <v>0</v>
      </c>
      <c r="BA61" s="82">
        <v>0</v>
      </c>
      <c r="BB61" s="82">
        <v>0</v>
      </c>
      <c r="BC61" s="82">
        <v>63</v>
      </c>
      <c r="BD61" s="82">
        <v>0</v>
      </c>
      <c r="BE61" s="82">
        <v>450</v>
      </c>
      <c r="BF61" s="82">
        <v>0</v>
      </c>
      <c r="BG61" s="82">
        <v>183</v>
      </c>
      <c r="BH61" s="82">
        <v>15533</v>
      </c>
      <c r="BI61" s="82">
        <v>58</v>
      </c>
      <c r="BJ61" s="82">
        <v>12</v>
      </c>
      <c r="BK61" s="82">
        <v>151</v>
      </c>
      <c r="BL61" s="82">
        <v>0</v>
      </c>
      <c r="BM61" s="82">
        <v>0</v>
      </c>
      <c r="BN61" s="82">
        <v>0</v>
      </c>
      <c r="BO61" s="82">
        <v>0</v>
      </c>
      <c r="BP61" s="82">
        <v>0</v>
      </c>
      <c r="BQ61" s="82" t="s">
        <v>301</v>
      </c>
      <c r="BR61" s="82" t="s">
        <v>301</v>
      </c>
      <c r="BS61" s="82" t="s">
        <v>301</v>
      </c>
      <c r="BT61" s="82" t="s">
        <v>301</v>
      </c>
      <c r="BU61" s="82" t="s">
        <v>301</v>
      </c>
    </row>
    <row r="62" spans="1:73" s="24" customFormat="1" ht="12.75" customHeight="1" x14ac:dyDescent="0.2">
      <c r="A62" s="51" t="s">
        <v>335</v>
      </c>
      <c r="B62" s="52" t="s">
        <v>200</v>
      </c>
      <c r="C62" s="53"/>
      <c r="D62" s="79">
        <v>650</v>
      </c>
      <c r="E62" s="79" t="s">
        <v>301</v>
      </c>
      <c r="F62" s="79">
        <v>4</v>
      </c>
      <c r="G62" s="79">
        <v>0</v>
      </c>
      <c r="H62" s="79">
        <v>3</v>
      </c>
      <c r="I62" s="79">
        <v>1</v>
      </c>
      <c r="J62" s="80">
        <v>2.1</v>
      </c>
      <c r="K62" s="81">
        <v>1.85</v>
      </c>
      <c r="L62" s="81">
        <v>0.26</v>
      </c>
      <c r="M62" s="81">
        <v>0</v>
      </c>
      <c r="N62" s="82">
        <v>1</v>
      </c>
      <c r="O62" s="82">
        <v>155</v>
      </c>
      <c r="P62" s="82">
        <v>140</v>
      </c>
      <c r="Q62" s="82">
        <v>38</v>
      </c>
      <c r="R62" s="82">
        <v>3</v>
      </c>
      <c r="S62" s="82">
        <v>0</v>
      </c>
      <c r="T62" s="81">
        <v>240</v>
      </c>
      <c r="U62" s="81">
        <v>50.5</v>
      </c>
      <c r="V62" s="82">
        <v>6376</v>
      </c>
      <c r="W62" s="82">
        <v>100</v>
      </c>
      <c r="X62" s="82">
        <v>0</v>
      </c>
      <c r="Y62" s="82">
        <v>1364</v>
      </c>
      <c r="Z62" s="82">
        <v>0</v>
      </c>
      <c r="AA62" s="82" t="s">
        <v>301</v>
      </c>
      <c r="AB62" s="82">
        <v>0</v>
      </c>
      <c r="AC62" s="82" t="s">
        <v>301</v>
      </c>
      <c r="AD62" s="82" t="s">
        <v>301</v>
      </c>
      <c r="AE62" s="82" t="s">
        <v>301</v>
      </c>
      <c r="AF62" s="82" t="s">
        <v>301</v>
      </c>
      <c r="AG62" s="82" t="s">
        <v>301</v>
      </c>
      <c r="AH62" s="82" t="s">
        <v>301</v>
      </c>
      <c r="AI62" s="82" t="s">
        <v>301</v>
      </c>
      <c r="AJ62" s="82" t="s">
        <v>301</v>
      </c>
      <c r="AK62" s="82">
        <v>300</v>
      </c>
      <c r="AL62" s="82">
        <v>7660</v>
      </c>
      <c r="AM62" s="82">
        <v>6820</v>
      </c>
      <c r="AN62" s="82">
        <v>0</v>
      </c>
      <c r="AO62" s="82">
        <v>0</v>
      </c>
      <c r="AP62" s="82">
        <v>0</v>
      </c>
      <c r="AQ62" s="82">
        <v>0</v>
      </c>
      <c r="AR62" s="82">
        <v>840</v>
      </c>
      <c r="AS62" s="82">
        <v>0</v>
      </c>
      <c r="AT62" s="82" t="s">
        <v>301</v>
      </c>
      <c r="AU62" s="82">
        <v>63</v>
      </c>
      <c r="AV62" s="82">
        <v>0</v>
      </c>
      <c r="AW62" s="82">
        <v>568</v>
      </c>
      <c r="AX62" s="82">
        <v>438</v>
      </c>
      <c r="AY62" s="82">
        <v>0</v>
      </c>
      <c r="AZ62" s="82">
        <v>0</v>
      </c>
      <c r="BA62" s="82">
        <v>0</v>
      </c>
      <c r="BB62" s="82">
        <v>0</v>
      </c>
      <c r="BC62" s="82">
        <v>130</v>
      </c>
      <c r="BD62" s="82">
        <v>0</v>
      </c>
      <c r="BE62" s="82">
        <v>597</v>
      </c>
      <c r="BF62" s="82">
        <v>1</v>
      </c>
      <c r="BG62" s="82">
        <v>40</v>
      </c>
      <c r="BH62" s="82">
        <v>11921</v>
      </c>
      <c r="BI62" s="82">
        <v>13</v>
      </c>
      <c r="BJ62" s="82">
        <v>52</v>
      </c>
      <c r="BK62" s="82">
        <v>47</v>
      </c>
      <c r="BL62" s="82">
        <v>0</v>
      </c>
      <c r="BM62" s="82">
        <v>0</v>
      </c>
      <c r="BN62" s="82">
        <v>0</v>
      </c>
      <c r="BO62" s="82">
        <v>0</v>
      </c>
      <c r="BP62" s="82">
        <v>0</v>
      </c>
      <c r="BQ62" s="82">
        <v>0</v>
      </c>
      <c r="BR62" s="82">
        <v>57</v>
      </c>
      <c r="BS62" s="82">
        <v>1664</v>
      </c>
      <c r="BT62" s="82" t="s">
        <v>301</v>
      </c>
      <c r="BU62" s="82" t="s">
        <v>301</v>
      </c>
    </row>
    <row r="63" spans="1:73" s="24" customFormat="1" ht="12.75" customHeight="1" x14ac:dyDescent="0.2">
      <c r="A63" s="51" t="s">
        <v>336</v>
      </c>
      <c r="B63" s="52" t="s">
        <v>241</v>
      </c>
      <c r="C63" s="53"/>
      <c r="D63" s="38" t="s">
        <v>301</v>
      </c>
      <c r="E63" s="38" t="s">
        <v>301</v>
      </c>
      <c r="F63" s="38">
        <v>4</v>
      </c>
      <c r="G63" s="38">
        <v>1</v>
      </c>
      <c r="H63" s="38">
        <v>1</v>
      </c>
      <c r="I63" s="38">
        <v>2</v>
      </c>
      <c r="J63" s="39">
        <v>2.4</v>
      </c>
      <c r="K63" s="40">
        <v>1.2</v>
      </c>
      <c r="L63" s="40">
        <v>0.2</v>
      </c>
      <c r="M63" s="40">
        <v>1</v>
      </c>
      <c r="N63" s="41">
        <v>4</v>
      </c>
      <c r="O63" s="41">
        <v>420</v>
      </c>
      <c r="P63" s="41">
        <v>371</v>
      </c>
      <c r="Q63" s="41">
        <v>57</v>
      </c>
      <c r="R63" s="41">
        <v>36</v>
      </c>
      <c r="S63" s="41">
        <v>9</v>
      </c>
      <c r="T63" s="40">
        <v>222</v>
      </c>
      <c r="U63" s="40">
        <v>50</v>
      </c>
      <c r="V63" s="41">
        <v>18601</v>
      </c>
      <c r="W63" s="41">
        <v>1324</v>
      </c>
      <c r="X63" s="41">
        <v>0</v>
      </c>
      <c r="Y63" s="41" t="s">
        <v>301</v>
      </c>
      <c r="Z63" s="41">
        <v>0</v>
      </c>
      <c r="AA63" s="41" t="s">
        <v>301</v>
      </c>
      <c r="AB63" s="41">
        <v>0</v>
      </c>
      <c r="AC63" s="41" t="s">
        <v>301</v>
      </c>
      <c r="AD63" s="41" t="s">
        <v>301</v>
      </c>
      <c r="AE63" s="41" t="s">
        <v>301</v>
      </c>
      <c r="AF63" s="41" t="s">
        <v>301</v>
      </c>
      <c r="AG63" s="41" t="s">
        <v>301</v>
      </c>
      <c r="AH63" s="41" t="s">
        <v>301</v>
      </c>
      <c r="AI63" s="41">
        <v>0</v>
      </c>
      <c r="AJ63" s="41">
        <v>0</v>
      </c>
      <c r="AK63" s="41" t="s">
        <v>301</v>
      </c>
      <c r="AL63" s="41">
        <v>21452</v>
      </c>
      <c r="AM63" s="41">
        <v>19900</v>
      </c>
      <c r="AN63" s="41">
        <v>0</v>
      </c>
      <c r="AO63" s="41">
        <v>2</v>
      </c>
      <c r="AP63" s="41">
        <v>0</v>
      </c>
      <c r="AQ63" s="41">
        <v>0</v>
      </c>
      <c r="AR63" s="41">
        <v>1500</v>
      </c>
      <c r="AS63" s="41">
        <v>50</v>
      </c>
      <c r="AT63" s="41">
        <v>18</v>
      </c>
      <c r="AU63" s="41">
        <v>0</v>
      </c>
      <c r="AV63" s="41">
        <v>19</v>
      </c>
      <c r="AW63" s="41">
        <v>1282</v>
      </c>
      <c r="AX63" s="41">
        <v>1240</v>
      </c>
      <c r="AY63" s="41">
        <v>0</v>
      </c>
      <c r="AZ63" s="41">
        <v>0</v>
      </c>
      <c r="BA63" s="41">
        <v>0</v>
      </c>
      <c r="BB63" s="41">
        <v>0</v>
      </c>
      <c r="BC63" s="41">
        <v>42</v>
      </c>
      <c r="BD63" s="41">
        <v>0</v>
      </c>
      <c r="BE63" s="41" t="s">
        <v>301</v>
      </c>
      <c r="BF63" s="41">
        <v>1</v>
      </c>
      <c r="BG63" s="41">
        <v>21</v>
      </c>
      <c r="BH63" s="41">
        <v>14405</v>
      </c>
      <c r="BI63" s="41">
        <v>697</v>
      </c>
      <c r="BJ63" s="41">
        <v>357</v>
      </c>
      <c r="BK63" s="41">
        <v>211</v>
      </c>
      <c r="BL63" s="41">
        <v>0</v>
      </c>
      <c r="BM63" s="41">
        <v>0</v>
      </c>
      <c r="BN63" s="41">
        <v>0</v>
      </c>
      <c r="BO63" s="41">
        <v>0</v>
      </c>
      <c r="BP63" s="41">
        <v>0</v>
      </c>
      <c r="BQ63" s="41">
        <v>31</v>
      </c>
      <c r="BR63" s="41">
        <v>41</v>
      </c>
      <c r="BS63" s="41" t="s">
        <v>301</v>
      </c>
      <c r="BT63" s="41" t="s">
        <v>301</v>
      </c>
      <c r="BU63" s="41" t="s">
        <v>301</v>
      </c>
    </row>
    <row r="64" spans="1:73" s="24" customFormat="1" ht="12.75" customHeight="1" x14ac:dyDescent="0.2">
      <c r="A64" s="51" t="s">
        <v>337</v>
      </c>
      <c r="B64" s="52" t="s">
        <v>202</v>
      </c>
      <c r="C64" s="53"/>
      <c r="D64" s="38">
        <v>969</v>
      </c>
      <c r="E64" s="38">
        <v>1000</v>
      </c>
      <c r="F64" s="38">
        <v>3</v>
      </c>
      <c r="G64" s="38">
        <v>1</v>
      </c>
      <c r="H64" s="38">
        <v>1</v>
      </c>
      <c r="I64" s="38">
        <v>1</v>
      </c>
      <c r="J64" s="39">
        <v>2.1</v>
      </c>
      <c r="K64" s="40">
        <v>2.1</v>
      </c>
      <c r="L64" s="40">
        <v>0</v>
      </c>
      <c r="M64" s="40">
        <v>0</v>
      </c>
      <c r="N64" s="41">
        <v>1</v>
      </c>
      <c r="O64" s="41">
        <v>550</v>
      </c>
      <c r="P64" s="41">
        <v>460</v>
      </c>
      <c r="Q64" s="41">
        <v>50</v>
      </c>
      <c r="R64" s="41">
        <v>2</v>
      </c>
      <c r="S64" s="41">
        <v>1</v>
      </c>
      <c r="T64" s="40">
        <v>244</v>
      </c>
      <c r="U64" s="40">
        <v>32.5</v>
      </c>
      <c r="V64" s="41">
        <v>16721</v>
      </c>
      <c r="W64" s="41">
        <v>400</v>
      </c>
      <c r="X64" s="41">
        <v>200</v>
      </c>
      <c r="Y64" s="41" t="s">
        <v>301</v>
      </c>
      <c r="Z64" s="41">
        <v>0</v>
      </c>
      <c r="AA64" s="41" t="s">
        <v>301</v>
      </c>
      <c r="AB64" s="41">
        <v>0</v>
      </c>
      <c r="AC64" s="41" t="s">
        <v>301</v>
      </c>
      <c r="AD64" s="41" t="s">
        <v>301</v>
      </c>
      <c r="AE64" s="41" t="s">
        <v>301</v>
      </c>
      <c r="AF64" s="41" t="s">
        <v>301</v>
      </c>
      <c r="AG64" s="41" t="s">
        <v>301</v>
      </c>
      <c r="AH64" s="41" t="s">
        <v>301</v>
      </c>
      <c r="AI64" s="41" t="s">
        <v>301</v>
      </c>
      <c r="AJ64" s="41" t="s">
        <v>301</v>
      </c>
      <c r="AK64" s="41" t="s">
        <v>301</v>
      </c>
      <c r="AL64" s="41">
        <v>16035</v>
      </c>
      <c r="AM64" s="41">
        <v>16000</v>
      </c>
      <c r="AN64" s="41">
        <v>0</v>
      </c>
      <c r="AO64" s="41">
        <v>20</v>
      </c>
      <c r="AP64" s="41">
        <v>0</v>
      </c>
      <c r="AQ64" s="41">
        <v>0</v>
      </c>
      <c r="AR64" s="41">
        <v>15</v>
      </c>
      <c r="AS64" s="41">
        <v>0</v>
      </c>
      <c r="AT64" s="41" t="s">
        <v>301</v>
      </c>
      <c r="AU64" s="41">
        <v>10</v>
      </c>
      <c r="AV64" s="41">
        <v>30</v>
      </c>
      <c r="AW64" s="41">
        <v>668</v>
      </c>
      <c r="AX64" s="41">
        <v>660</v>
      </c>
      <c r="AY64" s="41">
        <v>0</v>
      </c>
      <c r="AZ64" s="41">
        <v>8</v>
      </c>
      <c r="BA64" s="41">
        <v>0</v>
      </c>
      <c r="BB64" s="41">
        <v>0</v>
      </c>
      <c r="BC64" s="41">
        <v>0</v>
      </c>
      <c r="BD64" s="41">
        <v>0</v>
      </c>
      <c r="BE64" s="41">
        <v>50</v>
      </c>
      <c r="BF64" s="41">
        <v>5</v>
      </c>
      <c r="BG64" s="41">
        <v>8</v>
      </c>
      <c r="BH64" s="41">
        <v>8174</v>
      </c>
      <c r="BI64" s="41">
        <v>837</v>
      </c>
      <c r="BJ64" s="41">
        <v>1581</v>
      </c>
      <c r="BK64" s="41">
        <v>20</v>
      </c>
      <c r="BL64" s="41">
        <v>5</v>
      </c>
      <c r="BM64" s="41">
        <v>0</v>
      </c>
      <c r="BN64" s="41">
        <v>0</v>
      </c>
      <c r="BO64" s="41">
        <v>5</v>
      </c>
      <c r="BP64" s="41">
        <v>0</v>
      </c>
      <c r="BQ64" s="41">
        <v>10</v>
      </c>
      <c r="BR64" s="41">
        <v>300</v>
      </c>
      <c r="BS64" s="41" t="s">
        <v>301</v>
      </c>
      <c r="BT64" s="41" t="s">
        <v>301</v>
      </c>
      <c r="BU64" s="41" t="s">
        <v>301</v>
      </c>
    </row>
    <row r="65" spans="1:73" s="24" customFormat="1" ht="12.75" customHeight="1" x14ac:dyDescent="0.2">
      <c r="A65" s="51" t="s">
        <v>338</v>
      </c>
      <c r="B65" s="52" t="s">
        <v>203</v>
      </c>
      <c r="C65" s="53"/>
      <c r="D65" s="79">
        <v>380</v>
      </c>
      <c r="E65" s="79" t="s">
        <v>301</v>
      </c>
      <c r="F65" s="79">
        <v>1</v>
      </c>
      <c r="G65" s="79">
        <v>1</v>
      </c>
      <c r="H65" s="79">
        <v>0</v>
      </c>
      <c r="I65" s="79">
        <v>0</v>
      </c>
      <c r="J65" s="80">
        <v>1</v>
      </c>
      <c r="K65" s="81">
        <v>1</v>
      </c>
      <c r="L65" s="81">
        <v>0</v>
      </c>
      <c r="M65" s="81">
        <v>0</v>
      </c>
      <c r="N65" s="82">
        <v>1</v>
      </c>
      <c r="O65" s="82">
        <v>114</v>
      </c>
      <c r="P65" s="82">
        <v>108</v>
      </c>
      <c r="Q65" s="82">
        <v>18</v>
      </c>
      <c r="R65" s="82">
        <v>1</v>
      </c>
      <c r="S65" s="82">
        <v>1</v>
      </c>
      <c r="T65" s="81">
        <v>220</v>
      </c>
      <c r="U65" s="81">
        <v>41</v>
      </c>
      <c r="V65" s="82">
        <v>9980</v>
      </c>
      <c r="W65" s="82">
        <v>245</v>
      </c>
      <c r="X65" s="82">
        <v>0</v>
      </c>
      <c r="Y65" s="82" t="s">
        <v>301</v>
      </c>
      <c r="Z65" s="82">
        <v>23000</v>
      </c>
      <c r="AA65" s="82" t="s">
        <v>301</v>
      </c>
      <c r="AB65" s="82">
        <v>23000</v>
      </c>
      <c r="AC65" s="82" t="s">
        <v>301</v>
      </c>
      <c r="AD65" s="82" t="s">
        <v>301</v>
      </c>
      <c r="AE65" s="82" t="s">
        <v>301</v>
      </c>
      <c r="AF65" s="82">
        <v>23000</v>
      </c>
      <c r="AG65" s="82">
        <v>300</v>
      </c>
      <c r="AH65" s="82" t="s">
        <v>301</v>
      </c>
      <c r="AI65" s="82" t="s">
        <v>301</v>
      </c>
      <c r="AJ65" s="82" t="s">
        <v>301</v>
      </c>
      <c r="AK65" s="82">
        <v>1150</v>
      </c>
      <c r="AL65" s="82">
        <v>9980</v>
      </c>
      <c r="AM65" s="82">
        <v>9765</v>
      </c>
      <c r="AN65" s="82">
        <v>0</v>
      </c>
      <c r="AO65" s="82">
        <v>0</v>
      </c>
      <c r="AP65" s="82">
        <v>0</v>
      </c>
      <c r="AQ65" s="82">
        <v>0</v>
      </c>
      <c r="AR65" s="82">
        <v>215</v>
      </c>
      <c r="AS65" s="82">
        <v>0</v>
      </c>
      <c r="AT65" s="82" t="s">
        <v>301</v>
      </c>
      <c r="AU65" s="82">
        <v>0</v>
      </c>
      <c r="AV65" s="82">
        <v>0</v>
      </c>
      <c r="AW65" s="82">
        <v>485</v>
      </c>
      <c r="AX65" s="82">
        <v>478</v>
      </c>
      <c r="AY65" s="82">
        <v>0</v>
      </c>
      <c r="AZ65" s="82">
        <v>0</v>
      </c>
      <c r="BA65" s="82">
        <v>0</v>
      </c>
      <c r="BB65" s="82">
        <v>0</v>
      </c>
      <c r="BC65" s="82">
        <v>7</v>
      </c>
      <c r="BD65" s="82">
        <v>0</v>
      </c>
      <c r="BE65" s="82">
        <v>0</v>
      </c>
      <c r="BF65" s="82">
        <v>0</v>
      </c>
      <c r="BG65" s="82">
        <v>20</v>
      </c>
      <c r="BH65" s="82">
        <v>4920</v>
      </c>
      <c r="BI65" s="82">
        <v>0</v>
      </c>
      <c r="BJ65" s="82">
        <v>0</v>
      </c>
      <c r="BK65" s="82">
        <v>0</v>
      </c>
      <c r="BL65" s="82">
        <v>0</v>
      </c>
      <c r="BM65" s="82">
        <v>0</v>
      </c>
      <c r="BN65" s="82">
        <v>0</v>
      </c>
      <c r="BO65" s="82">
        <v>0</v>
      </c>
      <c r="BP65" s="82">
        <v>0</v>
      </c>
      <c r="BQ65" s="82">
        <v>0</v>
      </c>
      <c r="BR65" s="82">
        <v>0</v>
      </c>
      <c r="BS65" s="82">
        <v>0</v>
      </c>
      <c r="BT65" s="82">
        <v>0</v>
      </c>
      <c r="BU65" s="82" t="s">
        <v>301</v>
      </c>
    </row>
    <row r="66" spans="1:73" s="24" customFormat="1" ht="12.75" customHeight="1" x14ac:dyDescent="0.2">
      <c r="A66" s="51" t="s">
        <v>361</v>
      </c>
      <c r="B66" s="52" t="s">
        <v>204</v>
      </c>
      <c r="C66" s="53"/>
      <c r="D66" s="79">
        <v>45</v>
      </c>
      <c r="E66" s="79" t="s">
        <v>301</v>
      </c>
      <c r="F66" s="79">
        <v>1</v>
      </c>
      <c r="G66" s="79">
        <v>0</v>
      </c>
      <c r="H66" s="79">
        <v>0</v>
      </c>
      <c r="I66" s="79">
        <v>1</v>
      </c>
      <c r="J66" s="80">
        <v>0</v>
      </c>
      <c r="K66" s="81">
        <v>0</v>
      </c>
      <c r="L66" s="81">
        <v>0</v>
      </c>
      <c r="M66" s="81">
        <v>0</v>
      </c>
      <c r="N66" s="82">
        <v>1</v>
      </c>
      <c r="O66" s="82" t="s">
        <v>301</v>
      </c>
      <c r="P66" s="82" t="s">
        <v>301</v>
      </c>
      <c r="Q66" s="82">
        <v>11</v>
      </c>
      <c r="R66" s="82">
        <v>1</v>
      </c>
      <c r="S66" s="82">
        <v>0</v>
      </c>
      <c r="T66" s="81">
        <v>230</v>
      </c>
      <c r="U66" s="81">
        <v>30</v>
      </c>
      <c r="V66" s="82" t="s">
        <v>301</v>
      </c>
      <c r="W66" s="82" t="s">
        <v>301</v>
      </c>
      <c r="X66" s="82">
        <v>1110</v>
      </c>
      <c r="Y66" s="82">
        <v>50</v>
      </c>
      <c r="Z66" s="82">
        <v>14208</v>
      </c>
      <c r="AA66" s="82">
        <v>13200</v>
      </c>
      <c r="AB66" s="82">
        <v>1008</v>
      </c>
      <c r="AC66" s="82" t="s">
        <v>301</v>
      </c>
      <c r="AD66" s="82" t="s">
        <v>301</v>
      </c>
      <c r="AE66" s="82" t="s">
        <v>301</v>
      </c>
      <c r="AF66" s="82">
        <v>1008</v>
      </c>
      <c r="AG66" s="82">
        <v>33</v>
      </c>
      <c r="AH66" s="82" t="s">
        <v>301</v>
      </c>
      <c r="AI66" s="82" t="s">
        <v>301</v>
      </c>
      <c r="AJ66" s="82" t="s">
        <v>301</v>
      </c>
      <c r="AK66" s="82" t="s">
        <v>301</v>
      </c>
      <c r="AL66" s="82">
        <v>2282</v>
      </c>
      <c r="AM66" s="82">
        <v>2260</v>
      </c>
      <c r="AN66" s="82">
        <v>0</v>
      </c>
      <c r="AO66" s="82">
        <v>11</v>
      </c>
      <c r="AP66" s="82">
        <v>0</v>
      </c>
      <c r="AQ66" s="82">
        <v>0</v>
      </c>
      <c r="AR66" s="82">
        <v>11</v>
      </c>
      <c r="AS66" s="82">
        <v>0</v>
      </c>
      <c r="AT66" s="82" t="s">
        <v>301</v>
      </c>
      <c r="AU66" s="82" t="s">
        <v>301</v>
      </c>
      <c r="AV66" s="82" t="s">
        <v>301</v>
      </c>
      <c r="AW66" s="82">
        <v>12</v>
      </c>
      <c r="AX66" s="82">
        <v>10</v>
      </c>
      <c r="AY66" s="82">
        <v>0</v>
      </c>
      <c r="AZ66" s="82">
        <v>1</v>
      </c>
      <c r="BA66" s="82">
        <v>0</v>
      </c>
      <c r="BB66" s="82">
        <v>0</v>
      </c>
      <c r="BC66" s="82">
        <v>1</v>
      </c>
      <c r="BD66" s="82">
        <v>0</v>
      </c>
      <c r="BE66" s="82">
        <v>0</v>
      </c>
      <c r="BF66" s="82">
        <v>0</v>
      </c>
      <c r="BG66" s="82">
        <v>2</v>
      </c>
      <c r="BH66" s="82">
        <v>50</v>
      </c>
      <c r="BI66" s="82">
        <v>0</v>
      </c>
      <c r="BJ66" s="82">
        <v>38</v>
      </c>
      <c r="BK66" s="82">
        <v>140</v>
      </c>
      <c r="BL66" s="82">
        <v>0</v>
      </c>
      <c r="BM66" s="82">
        <v>0</v>
      </c>
      <c r="BN66" s="82">
        <v>0</v>
      </c>
      <c r="BO66" s="82">
        <v>0</v>
      </c>
      <c r="BP66" s="82">
        <v>0</v>
      </c>
      <c r="BQ66" s="82">
        <v>0</v>
      </c>
      <c r="BR66" s="82">
        <v>12</v>
      </c>
      <c r="BS66" s="82" t="s">
        <v>301</v>
      </c>
      <c r="BT66" s="82" t="s">
        <v>301</v>
      </c>
      <c r="BU66" s="82" t="s">
        <v>301</v>
      </c>
    </row>
    <row r="67" spans="1:73" s="24" customFormat="1" ht="12.75" customHeight="1" x14ac:dyDescent="0.2">
      <c r="A67" s="51" t="s">
        <v>339</v>
      </c>
      <c r="B67" s="52" t="s">
        <v>232</v>
      </c>
      <c r="C67" s="53"/>
      <c r="D67" s="79">
        <v>775</v>
      </c>
      <c r="E67" s="79" t="s">
        <v>301</v>
      </c>
      <c r="F67" s="79">
        <v>3</v>
      </c>
      <c r="G67" s="79">
        <v>2</v>
      </c>
      <c r="H67" s="79">
        <v>1</v>
      </c>
      <c r="I67" s="79">
        <v>0</v>
      </c>
      <c r="J67" s="80">
        <v>2.2999999999999998</v>
      </c>
      <c r="K67" s="81">
        <v>2.1</v>
      </c>
      <c r="L67" s="81">
        <v>0.15</v>
      </c>
      <c r="M67" s="81">
        <v>0</v>
      </c>
      <c r="N67" s="82">
        <v>1</v>
      </c>
      <c r="O67" s="82">
        <v>300</v>
      </c>
      <c r="P67" s="82">
        <v>270</v>
      </c>
      <c r="Q67" s="82">
        <v>40</v>
      </c>
      <c r="R67" s="82">
        <v>7</v>
      </c>
      <c r="S67" s="82">
        <v>7</v>
      </c>
      <c r="T67" s="81">
        <v>182</v>
      </c>
      <c r="U67" s="81">
        <v>43</v>
      </c>
      <c r="V67" s="82">
        <v>11870</v>
      </c>
      <c r="W67" s="82">
        <v>260</v>
      </c>
      <c r="X67" s="82">
        <v>294</v>
      </c>
      <c r="Y67" s="82">
        <v>633</v>
      </c>
      <c r="Z67" s="82">
        <v>0</v>
      </c>
      <c r="AA67" s="82" t="s">
        <v>301</v>
      </c>
      <c r="AB67" s="82">
        <v>0</v>
      </c>
      <c r="AC67" s="82" t="s">
        <v>301</v>
      </c>
      <c r="AD67" s="82" t="s">
        <v>301</v>
      </c>
      <c r="AE67" s="82" t="s">
        <v>301</v>
      </c>
      <c r="AF67" s="82" t="s">
        <v>301</v>
      </c>
      <c r="AG67" s="82" t="s">
        <v>301</v>
      </c>
      <c r="AH67" s="82">
        <v>46295</v>
      </c>
      <c r="AI67" s="82">
        <v>0</v>
      </c>
      <c r="AJ67" s="82">
        <v>0</v>
      </c>
      <c r="AK67" s="82">
        <v>0</v>
      </c>
      <c r="AL67" s="82">
        <v>13577</v>
      </c>
      <c r="AM67" s="82">
        <v>12817</v>
      </c>
      <c r="AN67" s="82">
        <v>0</v>
      </c>
      <c r="AO67" s="82">
        <v>294</v>
      </c>
      <c r="AP67" s="82">
        <v>86</v>
      </c>
      <c r="AQ67" s="82">
        <v>0</v>
      </c>
      <c r="AR67" s="82">
        <v>380</v>
      </c>
      <c r="AS67" s="82">
        <v>0</v>
      </c>
      <c r="AT67" s="82">
        <v>3</v>
      </c>
      <c r="AU67" s="82">
        <v>70</v>
      </c>
      <c r="AV67" s="82">
        <v>17</v>
      </c>
      <c r="AW67" s="82">
        <v>255</v>
      </c>
      <c r="AX67" s="82">
        <v>248</v>
      </c>
      <c r="AY67" s="82">
        <v>0</v>
      </c>
      <c r="AZ67" s="82">
        <v>0</v>
      </c>
      <c r="BA67" s="82">
        <v>0</v>
      </c>
      <c r="BB67" s="82">
        <v>0</v>
      </c>
      <c r="BC67" s="82">
        <v>7</v>
      </c>
      <c r="BD67" s="82">
        <v>0</v>
      </c>
      <c r="BE67" s="82">
        <v>40</v>
      </c>
      <c r="BF67" s="82">
        <v>5</v>
      </c>
      <c r="BG67" s="82">
        <v>16</v>
      </c>
      <c r="BH67" s="82">
        <v>4377</v>
      </c>
      <c r="BI67" s="82">
        <v>277</v>
      </c>
      <c r="BJ67" s="82">
        <v>374</v>
      </c>
      <c r="BK67" s="82">
        <v>17</v>
      </c>
      <c r="BL67" s="82">
        <v>0</v>
      </c>
      <c r="BM67" s="82">
        <v>0</v>
      </c>
      <c r="BN67" s="82">
        <v>0</v>
      </c>
      <c r="BO67" s="82">
        <v>0</v>
      </c>
      <c r="BP67" s="82">
        <v>0</v>
      </c>
      <c r="BQ67" s="82">
        <v>50</v>
      </c>
      <c r="BR67" s="82">
        <v>25</v>
      </c>
      <c r="BS67" s="82">
        <v>80</v>
      </c>
      <c r="BT67" s="82">
        <v>50</v>
      </c>
      <c r="BU67" s="82">
        <v>20</v>
      </c>
    </row>
    <row r="68" spans="1:73" s="24" customFormat="1" ht="12.75" customHeight="1" x14ac:dyDescent="0.2">
      <c r="A68" s="51" t="s">
        <v>340</v>
      </c>
      <c r="B68" s="52" t="s">
        <v>206</v>
      </c>
      <c r="C68" s="53"/>
      <c r="D68" s="79">
        <v>784</v>
      </c>
      <c r="E68" s="79" t="s">
        <v>301</v>
      </c>
      <c r="F68" s="79">
        <v>6</v>
      </c>
      <c r="G68" s="79">
        <v>0</v>
      </c>
      <c r="H68" s="79">
        <v>5</v>
      </c>
      <c r="I68" s="79">
        <v>1</v>
      </c>
      <c r="J68" s="80">
        <v>2.8</v>
      </c>
      <c r="K68" s="81">
        <v>2.6</v>
      </c>
      <c r="L68" s="81">
        <v>0.2</v>
      </c>
      <c r="M68" s="81">
        <v>0</v>
      </c>
      <c r="N68" s="82">
        <v>1</v>
      </c>
      <c r="O68" s="82">
        <v>383</v>
      </c>
      <c r="P68" s="82">
        <v>329</v>
      </c>
      <c r="Q68" s="82">
        <v>56</v>
      </c>
      <c r="R68" s="82">
        <v>4</v>
      </c>
      <c r="S68" s="82">
        <v>0</v>
      </c>
      <c r="T68" s="81">
        <v>240</v>
      </c>
      <c r="U68" s="81">
        <v>46.5</v>
      </c>
      <c r="V68" s="82">
        <v>21099</v>
      </c>
      <c r="W68" s="82">
        <v>160</v>
      </c>
      <c r="X68" s="82">
        <v>0</v>
      </c>
      <c r="Y68" s="82">
        <v>1332</v>
      </c>
      <c r="Z68" s="82">
        <v>545400</v>
      </c>
      <c r="AA68" s="82">
        <v>296684</v>
      </c>
      <c r="AB68" s="82">
        <v>248716</v>
      </c>
      <c r="AC68" s="82">
        <v>17096</v>
      </c>
      <c r="AD68" s="82">
        <v>112200</v>
      </c>
      <c r="AE68" s="82">
        <v>25200</v>
      </c>
      <c r="AF68" s="82">
        <v>94220</v>
      </c>
      <c r="AG68" s="82">
        <v>1193</v>
      </c>
      <c r="AH68" s="82">
        <v>0</v>
      </c>
      <c r="AI68" s="82">
        <v>0</v>
      </c>
      <c r="AJ68" s="82">
        <v>0</v>
      </c>
      <c r="AK68" s="82">
        <v>1500</v>
      </c>
      <c r="AL68" s="82">
        <v>22431</v>
      </c>
      <c r="AM68" s="82">
        <v>22136</v>
      </c>
      <c r="AN68" s="82">
        <v>0</v>
      </c>
      <c r="AO68" s="82">
        <v>52</v>
      </c>
      <c r="AP68" s="82">
        <v>0</v>
      </c>
      <c r="AQ68" s="82">
        <v>0</v>
      </c>
      <c r="AR68" s="82">
        <v>243</v>
      </c>
      <c r="AS68" s="82">
        <v>0</v>
      </c>
      <c r="AT68" s="82">
        <v>0</v>
      </c>
      <c r="AU68" s="82">
        <v>0</v>
      </c>
      <c r="AV68" s="82">
        <v>15</v>
      </c>
      <c r="AW68" s="82">
        <v>2099</v>
      </c>
      <c r="AX68" s="82">
        <v>2003</v>
      </c>
      <c r="AY68" s="82">
        <v>0</v>
      </c>
      <c r="AZ68" s="82">
        <v>0</v>
      </c>
      <c r="BA68" s="82">
        <v>0</v>
      </c>
      <c r="BB68" s="82">
        <v>0</v>
      </c>
      <c r="BC68" s="82">
        <v>83</v>
      </c>
      <c r="BD68" s="82">
        <v>13</v>
      </c>
      <c r="BE68" s="82">
        <v>550</v>
      </c>
      <c r="BF68" s="82">
        <v>2</v>
      </c>
      <c r="BG68" s="82">
        <v>3</v>
      </c>
      <c r="BH68" s="82">
        <v>5003</v>
      </c>
      <c r="BI68" s="82">
        <v>340</v>
      </c>
      <c r="BJ68" s="82">
        <v>1178</v>
      </c>
      <c r="BK68" s="82">
        <v>10</v>
      </c>
      <c r="BL68" s="82">
        <v>0</v>
      </c>
      <c r="BM68" s="82">
        <v>0</v>
      </c>
      <c r="BN68" s="82">
        <v>0</v>
      </c>
      <c r="BO68" s="82">
        <v>0</v>
      </c>
      <c r="BP68" s="82">
        <v>0</v>
      </c>
      <c r="BQ68" s="82">
        <v>0</v>
      </c>
      <c r="BR68" s="82">
        <v>417</v>
      </c>
      <c r="BS68" s="82">
        <v>2900</v>
      </c>
      <c r="BT68" s="82" t="s">
        <v>301</v>
      </c>
      <c r="BU68" s="82" t="s">
        <v>301</v>
      </c>
    </row>
    <row r="69" spans="1:73" s="24" customFormat="1" ht="12.75" customHeight="1" x14ac:dyDescent="0.2">
      <c r="A69" s="51" t="s">
        <v>341</v>
      </c>
      <c r="B69" s="52" t="s">
        <v>242</v>
      </c>
      <c r="C69" s="53"/>
      <c r="D69" s="79">
        <v>460</v>
      </c>
      <c r="E69" s="79">
        <v>4510</v>
      </c>
      <c r="F69" s="79">
        <v>2</v>
      </c>
      <c r="G69" s="79">
        <v>0</v>
      </c>
      <c r="H69" s="79">
        <v>2</v>
      </c>
      <c r="I69" s="79">
        <v>0</v>
      </c>
      <c r="J69" s="80">
        <v>1.3</v>
      </c>
      <c r="K69" s="81">
        <v>1.3</v>
      </c>
      <c r="L69" s="81">
        <v>0</v>
      </c>
      <c r="M69" s="81">
        <v>0</v>
      </c>
      <c r="N69" s="82">
        <v>1</v>
      </c>
      <c r="O69" s="82">
        <v>214.6</v>
      </c>
      <c r="P69" s="82">
        <v>139</v>
      </c>
      <c r="Q69" s="82">
        <v>20</v>
      </c>
      <c r="R69" s="82">
        <v>2</v>
      </c>
      <c r="S69" s="82">
        <v>1</v>
      </c>
      <c r="T69" s="81">
        <v>237</v>
      </c>
      <c r="U69" s="81">
        <v>33.450000000000003</v>
      </c>
      <c r="V69" s="82">
        <v>8816</v>
      </c>
      <c r="W69" s="82">
        <v>1049</v>
      </c>
      <c r="X69" s="82">
        <v>0</v>
      </c>
      <c r="Y69" s="82">
        <v>3352</v>
      </c>
      <c r="Z69" s="82">
        <v>0</v>
      </c>
      <c r="AA69" s="82" t="s">
        <v>301</v>
      </c>
      <c r="AB69" s="82">
        <v>0</v>
      </c>
      <c r="AC69" s="82" t="s">
        <v>301</v>
      </c>
      <c r="AD69" s="82" t="s">
        <v>301</v>
      </c>
      <c r="AE69" s="82" t="s">
        <v>301</v>
      </c>
      <c r="AF69" s="82" t="s">
        <v>301</v>
      </c>
      <c r="AG69" s="82" t="s">
        <v>301</v>
      </c>
      <c r="AH69" s="82">
        <v>78900</v>
      </c>
      <c r="AI69" s="82">
        <v>0</v>
      </c>
      <c r="AJ69" s="82">
        <v>0</v>
      </c>
      <c r="AK69" s="82">
        <v>1714</v>
      </c>
      <c r="AL69" s="82">
        <v>12168</v>
      </c>
      <c r="AM69" s="82">
        <v>11499</v>
      </c>
      <c r="AN69" s="82">
        <v>0</v>
      </c>
      <c r="AO69" s="82">
        <v>0</v>
      </c>
      <c r="AP69" s="82">
        <v>0</v>
      </c>
      <c r="AQ69" s="82">
        <v>0</v>
      </c>
      <c r="AR69" s="82">
        <v>669</v>
      </c>
      <c r="AS69" s="82">
        <v>0</v>
      </c>
      <c r="AT69" s="82">
        <v>7</v>
      </c>
      <c r="AU69" s="82" t="s">
        <v>301</v>
      </c>
      <c r="AV69" s="82">
        <v>1200</v>
      </c>
      <c r="AW69" s="82">
        <v>493</v>
      </c>
      <c r="AX69" s="82">
        <v>483</v>
      </c>
      <c r="AY69" s="82">
        <v>0</v>
      </c>
      <c r="AZ69" s="82">
        <v>0</v>
      </c>
      <c r="BA69" s="82">
        <v>0</v>
      </c>
      <c r="BB69" s="82">
        <v>0</v>
      </c>
      <c r="BC69" s="82">
        <v>10</v>
      </c>
      <c r="BD69" s="82">
        <v>0</v>
      </c>
      <c r="BE69" s="82" t="s">
        <v>301</v>
      </c>
      <c r="BF69" s="82">
        <v>0</v>
      </c>
      <c r="BG69" s="82">
        <v>10</v>
      </c>
      <c r="BH69" s="82">
        <v>3429</v>
      </c>
      <c r="BI69" s="82">
        <v>407</v>
      </c>
      <c r="BJ69" s="82">
        <v>955</v>
      </c>
      <c r="BK69" s="82">
        <v>20</v>
      </c>
      <c r="BL69" s="82">
        <v>0</v>
      </c>
      <c r="BM69" s="82">
        <v>0</v>
      </c>
      <c r="BN69" s="82">
        <v>0</v>
      </c>
      <c r="BO69" s="82">
        <v>0</v>
      </c>
      <c r="BP69" s="82">
        <v>0</v>
      </c>
      <c r="BQ69" s="82" t="s">
        <v>301</v>
      </c>
      <c r="BR69" s="82">
        <v>166</v>
      </c>
      <c r="BS69" s="82" t="s">
        <v>301</v>
      </c>
      <c r="BT69" s="82" t="s">
        <v>301</v>
      </c>
      <c r="BU69" s="82" t="s">
        <v>301</v>
      </c>
    </row>
    <row r="70" spans="1:73" s="24" customFormat="1" ht="12.75" customHeight="1" x14ac:dyDescent="0.2">
      <c r="A70" s="51" t="s">
        <v>373</v>
      </c>
      <c r="B70" s="52" t="s">
        <v>233</v>
      </c>
      <c r="C70" s="53"/>
      <c r="D70" s="79">
        <v>1031</v>
      </c>
      <c r="E70" s="79">
        <v>27848</v>
      </c>
      <c r="F70" s="79">
        <v>3</v>
      </c>
      <c r="G70" s="79">
        <v>3</v>
      </c>
      <c r="H70" s="79">
        <v>0</v>
      </c>
      <c r="I70" s="79">
        <v>0</v>
      </c>
      <c r="J70" s="80">
        <v>3</v>
      </c>
      <c r="K70" s="81">
        <v>2</v>
      </c>
      <c r="L70" s="81">
        <v>0</v>
      </c>
      <c r="M70" s="81">
        <v>1</v>
      </c>
      <c r="N70" s="82">
        <v>1</v>
      </c>
      <c r="O70" s="82">
        <v>180</v>
      </c>
      <c r="P70" s="82">
        <v>180</v>
      </c>
      <c r="Q70" s="82">
        <v>10</v>
      </c>
      <c r="R70" s="82">
        <v>4</v>
      </c>
      <c r="S70" s="82">
        <v>0</v>
      </c>
      <c r="T70" s="81">
        <v>355</v>
      </c>
      <c r="U70" s="81">
        <v>49</v>
      </c>
      <c r="V70" s="82">
        <v>10467</v>
      </c>
      <c r="W70" s="82">
        <v>0</v>
      </c>
      <c r="X70" s="82">
        <v>10467</v>
      </c>
      <c r="Y70" s="82" t="s">
        <v>301</v>
      </c>
      <c r="Z70" s="82">
        <v>70386.3</v>
      </c>
      <c r="AA70" s="82" t="s">
        <v>301</v>
      </c>
      <c r="AB70" s="82">
        <v>70386.3</v>
      </c>
      <c r="AC70" s="82" t="s">
        <v>301</v>
      </c>
      <c r="AD70" s="82" t="s">
        <v>301</v>
      </c>
      <c r="AE70" s="82" t="s">
        <v>301</v>
      </c>
      <c r="AF70" s="82">
        <v>70386.25</v>
      </c>
      <c r="AG70" s="82" t="s">
        <v>301</v>
      </c>
      <c r="AH70" s="82" t="s">
        <v>301</v>
      </c>
      <c r="AI70" s="82" t="s">
        <v>301</v>
      </c>
      <c r="AJ70" s="82" t="s">
        <v>301</v>
      </c>
      <c r="AK70" s="82">
        <v>3937.55</v>
      </c>
      <c r="AL70" s="82">
        <v>11035</v>
      </c>
      <c r="AM70" s="82">
        <v>10467</v>
      </c>
      <c r="AN70" s="82">
        <v>0</v>
      </c>
      <c r="AO70" s="82">
        <v>380</v>
      </c>
      <c r="AP70" s="82">
        <v>0</v>
      </c>
      <c r="AQ70" s="82">
        <v>0</v>
      </c>
      <c r="AR70" s="82">
        <v>187</v>
      </c>
      <c r="AS70" s="82">
        <v>1</v>
      </c>
      <c r="AT70" s="82">
        <v>193</v>
      </c>
      <c r="AU70" s="82" t="s">
        <v>301</v>
      </c>
      <c r="AV70" s="82" t="s">
        <v>301</v>
      </c>
      <c r="AW70" s="82">
        <v>970</v>
      </c>
      <c r="AX70" s="82">
        <v>922</v>
      </c>
      <c r="AY70" s="82">
        <v>0</v>
      </c>
      <c r="AZ70" s="82" t="s">
        <v>301</v>
      </c>
      <c r="BA70" s="82" t="s">
        <v>301</v>
      </c>
      <c r="BB70" s="82">
        <v>0</v>
      </c>
      <c r="BC70" s="82">
        <v>44</v>
      </c>
      <c r="BD70" s="82">
        <v>4</v>
      </c>
      <c r="BE70" s="82" t="s">
        <v>301</v>
      </c>
      <c r="BF70" s="82">
        <v>1</v>
      </c>
      <c r="BG70" s="82" t="s">
        <v>301</v>
      </c>
      <c r="BH70" s="82">
        <v>12390</v>
      </c>
      <c r="BI70" s="82">
        <v>683</v>
      </c>
      <c r="BJ70" s="82">
        <v>1329</v>
      </c>
      <c r="BK70" s="82" t="s">
        <v>301</v>
      </c>
      <c r="BL70" s="82">
        <v>0</v>
      </c>
      <c r="BM70" s="82">
        <v>0</v>
      </c>
      <c r="BN70" s="82">
        <v>0</v>
      </c>
      <c r="BO70" s="82" t="s">
        <v>301</v>
      </c>
      <c r="BP70" s="82" t="s">
        <v>301</v>
      </c>
      <c r="BQ70" s="82">
        <v>27</v>
      </c>
      <c r="BR70" s="82" t="s">
        <v>301</v>
      </c>
      <c r="BS70" s="82" t="s">
        <v>301</v>
      </c>
      <c r="BT70" s="82" t="s">
        <v>301</v>
      </c>
      <c r="BU70" s="82" t="s">
        <v>301</v>
      </c>
    </row>
    <row r="71" spans="1:73" s="24" customFormat="1" ht="12.75" customHeight="1" x14ac:dyDescent="0.2">
      <c r="A71" s="51" t="s">
        <v>342</v>
      </c>
      <c r="B71" s="52" t="s">
        <v>257</v>
      </c>
      <c r="C71" s="53"/>
      <c r="D71" s="79">
        <v>547</v>
      </c>
      <c r="E71" s="79">
        <v>800</v>
      </c>
      <c r="F71" s="79">
        <v>4</v>
      </c>
      <c r="G71" s="79">
        <v>0</v>
      </c>
      <c r="H71" s="79">
        <v>3</v>
      </c>
      <c r="I71" s="79">
        <v>1</v>
      </c>
      <c r="J71" s="80">
        <v>3</v>
      </c>
      <c r="K71" s="81">
        <v>2</v>
      </c>
      <c r="L71" s="81">
        <v>0</v>
      </c>
      <c r="M71" s="81">
        <v>1</v>
      </c>
      <c r="N71" s="82">
        <v>2</v>
      </c>
      <c r="O71" s="82">
        <v>350</v>
      </c>
      <c r="P71" s="82">
        <v>350</v>
      </c>
      <c r="Q71" s="82">
        <v>35</v>
      </c>
      <c r="R71" s="82">
        <v>15</v>
      </c>
      <c r="S71" s="82">
        <v>1</v>
      </c>
      <c r="T71" s="81">
        <v>240</v>
      </c>
      <c r="U71" s="81">
        <v>36</v>
      </c>
      <c r="V71" s="82">
        <v>11000</v>
      </c>
      <c r="W71" s="82">
        <v>270</v>
      </c>
      <c r="X71" s="82">
        <v>0</v>
      </c>
      <c r="Y71" s="82">
        <v>600</v>
      </c>
      <c r="Z71" s="82">
        <v>0</v>
      </c>
      <c r="AA71" s="82" t="s">
        <v>301</v>
      </c>
      <c r="AB71" s="82">
        <v>0</v>
      </c>
      <c r="AC71" s="82" t="s">
        <v>301</v>
      </c>
      <c r="AD71" s="82" t="s">
        <v>301</v>
      </c>
      <c r="AE71" s="82" t="s">
        <v>301</v>
      </c>
      <c r="AF71" s="82" t="s">
        <v>301</v>
      </c>
      <c r="AG71" s="82" t="s">
        <v>301</v>
      </c>
      <c r="AH71" s="82" t="s">
        <v>301</v>
      </c>
      <c r="AI71" s="82" t="s">
        <v>301</v>
      </c>
      <c r="AJ71" s="82" t="s">
        <v>301</v>
      </c>
      <c r="AK71" s="82" t="s">
        <v>301</v>
      </c>
      <c r="AL71" s="82">
        <v>11528</v>
      </c>
      <c r="AM71" s="82">
        <v>11278</v>
      </c>
      <c r="AN71" s="82">
        <v>0</v>
      </c>
      <c r="AO71" s="82">
        <v>10</v>
      </c>
      <c r="AP71" s="82">
        <v>0</v>
      </c>
      <c r="AQ71" s="82">
        <v>0</v>
      </c>
      <c r="AR71" s="82">
        <v>240</v>
      </c>
      <c r="AS71" s="82">
        <v>0</v>
      </c>
      <c r="AT71" s="82">
        <v>2</v>
      </c>
      <c r="AU71" s="82">
        <v>1</v>
      </c>
      <c r="AV71" s="82">
        <v>8</v>
      </c>
      <c r="AW71" s="82">
        <v>250</v>
      </c>
      <c r="AX71" s="82">
        <v>240</v>
      </c>
      <c r="AY71" s="82">
        <v>0</v>
      </c>
      <c r="AZ71" s="82">
        <v>0</v>
      </c>
      <c r="BA71" s="82">
        <v>0</v>
      </c>
      <c r="BB71" s="82">
        <v>0</v>
      </c>
      <c r="BC71" s="82">
        <v>10</v>
      </c>
      <c r="BD71" s="82">
        <v>0</v>
      </c>
      <c r="BE71" s="82">
        <v>10</v>
      </c>
      <c r="BF71" s="82">
        <v>4</v>
      </c>
      <c r="BG71" s="82">
        <v>20</v>
      </c>
      <c r="BH71" s="82">
        <v>3462</v>
      </c>
      <c r="BI71" s="82">
        <v>388</v>
      </c>
      <c r="BJ71" s="82">
        <v>719</v>
      </c>
      <c r="BK71" s="82">
        <v>20</v>
      </c>
      <c r="BL71" s="82">
        <v>10</v>
      </c>
      <c r="BM71" s="82">
        <v>10</v>
      </c>
      <c r="BN71" s="82">
        <v>0</v>
      </c>
      <c r="BO71" s="82">
        <v>0</v>
      </c>
      <c r="BP71" s="82">
        <v>0</v>
      </c>
      <c r="BQ71" s="82">
        <v>10</v>
      </c>
      <c r="BR71" s="82">
        <v>200</v>
      </c>
      <c r="BS71" s="82">
        <v>3000</v>
      </c>
      <c r="BT71" s="82">
        <v>100</v>
      </c>
      <c r="BU71" s="82">
        <v>60</v>
      </c>
    </row>
    <row r="72" spans="1:73" s="24" customFormat="1" ht="12.75" customHeight="1" x14ac:dyDescent="0.2">
      <c r="A72" s="51" t="s">
        <v>343</v>
      </c>
      <c r="B72" s="52" t="s">
        <v>209</v>
      </c>
      <c r="C72" s="53"/>
      <c r="D72" s="79">
        <v>541</v>
      </c>
      <c r="E72" s="79" t="s">
        <v>301</v>
      </c>
      <c r="F72" s="79">
        <v>3</v>
      </c>
      <c r="G72" s="79">
        <v>0</v>
      </c>
      <c r="H72" s="79">
        <v>0</v>
      </c>
      <c r="I72" s="79">
        <v>3</v>
      </c>
      <c r="J72" s="80">
        <v>1.2</v>
      </c>
      <c r="K72" s="81">
        <v>1.1499999999999999</v>
      </c>
      <c r="L72" s="81">
        <v>0</v>
      </c>
      <c r="M72" s="81">
        <v>0</v>
      </c>
      <c r="N72" s="82">
        <v>1</v>
      </c>
      <c r="O72" s="82">
        <v>155</v>
      </c>
      <c r="P72" s="82" t="s">
        <v>301</v>
      </c>
      <c r="Q72" s="82">
        <v>30</v>
      </c>
      <c r="R72" s="82">
        <v>16</v>
      </c>
      <c r="S72" s="82">
        <v>0</v>
      </c>
      <c r="T72" s="81">
        <v>192</v>
      </c>
      <c r="U72" s="81">
        <v>30</v>
      </c>
      <c r="V72" s="82">
        <v>4766</v>
      </c>
      <c r="W72" s="82">
        <v>96</v>
      </c>
      <c r="X72" s="82">
        <v>0</v>
      </c>
      <c r="Y72" s="82">
        <v>16</v>
      </c>
      <c r="Z72" s="82">
        <v>0</v>
      </c>
      <c r="AA72" s="82">
        <v>0</v>
      </c>
      <c r="AB72" s="82">
        <v>0</v>
      </c>
      <c r="AC72" s="82">
        <v>1196159</v>
      </c>
      <c r="AD72" s="82" t="s">
        <v>301</v>
      </c>
      <c r="AE72" s="82" t="s">
        <v>301</v>
      </c>
      <c r="AF72" s="82" t="s">
        <v>301</v>
      </c>
      <c r="AG72" s="82" t="s">
        <v>301</v>
      </c>
      <c r="AH72" s="82">
        <v>20000</v>
      </c>
      <c r="AI72" s="82">
        <v>0</v>
      </c>
      <c r="AJ72" s="82">
        <v>0</v>
      </c>
      <c r="AK72" s="82">
        <v>0</v>
      </c>
      <c r="AL72" s="82">
        <v>4782</v>
      </c>
      <c r="AM72" s="82">
        <v>4347</v>
      </c>
      <c r="AN72" s="82">
        <v>0</v>
      </c>
      <c r="AO72" s="82">
        <v>0</v>
      </c>
      <c r="AP72" s="82">
        <v>0</v>
      </c>
      <c r="AQ72" s="82">
        <v>0</v>
      </c>
      <c r="AR72" s="82">
        <v>435</v>
      </c>
      <c r="AS72" s="82">
        <v>0</v>
      </c>
      <c r="AT72" s="82">
        <v>0</v>
      </c>
      <c r="AU72" s="82">
        <v>0</v>
      </c>
      <c r="AV72" s="82">
        <v>1</v>
      </c>
      <c r="AW72" s="82">
        <v>448</v>
      </c>
      <c r="AX72" s="82">
        <v>443</v>
      </c>
      <c r="AY72" s="82">
        <v>0</v>
      </c>
      <c r="AZ72" s="82">
        <v>0</v>
      </c>
      <c r="BA72" s="82">
        <v>0</v>
      </c>
      <c r="BB72" s="82">
        <v>0</v>
      </c>
      <c r="BC72" s="82">
        <v>5</v>
      </c>
      <c r="BD72" s="82">
        <v>0</v>
      </c>
      <c r="BE72" s="82">
        <v>152</v>
      </c>
      <c r="BF72" s="82">
        <v>0</v>
      </c>
      <c r="BG72" s="82">
        <v>7</v>
      </c>
      <c r="BH72" s="82">
        <v>2090</v>
      </c>
      <c r="BI72" s="82" t="s">
        <v>301</v>
      </c>
      <c r="BJ72" s="82">
        <v>254</v>
      </c>
      <c r="BK72" s="82">
        <v>57</v>
      </c>
      <c r="BL72" s="82">
        <v>0</v>
      </c>
      <c r="BM72" s="82">
        <v>0</v>
      </c>
      <c r="BN72" s="82">
        <v>0</v>
      </c>
      <c r="BO72" s="82">
        <v>0</v>
      </c>
      <c r="BP72" s="82">
        <v>0</v>
      </c>
      <c r="BQ72" s="82" t="s">
        <v>301</v>
      </c>
      <c r="BR72" s="82">
        <v>92</v>
      </c>
      <c r="BS72" s="82">
        <v>0</v>
      </c>
      <c r="BT72" s="82" t="s">
        <v>301</v>
      </c>
      <c r="BU72" s="82" t="s">
        <v>301</v>
      </c>
    </row>
    <row r="73" spans="1:73" s="24" customFormat="1" ht="12.75" customHeight="1" x14ac:dyDescent="0.2">
      <c r="A73" s="51" t="s">
        <v>362</v>
      </c>
      <c r="B73" s="52" t="s">
        <v>210</v>
      </c>
      <c r="C73" s="53"/>
      <c r="D73" s="38">
        <v>1268</v>
      </c>
      <c r="E73" s="38" t="s">
        <v>301</v>
      </c>
      <c r="F73" s="38">
        <v>10</v>
      </c>
      <c r="G73" s="38">
        <v>5</v>
      </c>
      <c r="H73" s="38">
        <v>1</v>
      </c>
      <c r="I73" s="38">
        <v>4</v>
      </c>
      <c r="J73" s="39">
        <v>6.1</v>
      </c>
      <c r="K73" s="40">
        <v>5.8</v>
      </c>
      <c r="L73" s="40">
        <v>0.3</v>
      </c>
      <c r="M73" s="40" t="s">
        <v>301</v>
      </c>
      <c r="N73" s="41">
        <v>1</v>
      </c>
      <c r="O73" s="41">
        <v>1021</v>
      </c>
      <c r="P73" s="41">
        <v>905</v>
      </c>
      <c r="Q73" s="41">
        <v>167</v>
      </c>
      <c r="R73" s="41">
        <v>5</v>
      </c>
      <c r="S73" s="41">
        <v>2</v>
      </c>
      <c r="T73" s="40">
        <v>316</v>
      </c>
      <c r="U73" s="40">
        <v>75</v>
      </c>
      <c r="V73" s="41">
        <v>18674</v>
      </c>
      <c r="W73" s="41">
        <v>780</v>
      </c>
      <c r="X73" s="41">
        <v>0</v>
      </c>
      <c r="Y73" s="41">
        <v>469</v>
      </c>
      <c r="Z73" s="41">
        <v>0</v>
      </c>
      <c r="AA73" s="41" t="s">
        <v>301</v>
      </c>
      <c r="AB73" s="41">
        <v>0</v>
      </c>
      <c r="AC73" s="41" t="s">
        <v>301</v>
      </c>
      <c r="AD73" s="41" t="s">
        <v>301</v>
      </c>
      <c r="AE73" s="41" t="s">
        <v>301</v>
      </c>
      <c r="AF73" s="41" t="s">
        <v>301</v>
      </c>
      <c r="AG73" s="41" t="s">
        <v>301</v>
      </c>
      <c r="AH73" s="41">
        <v>469870</v>
      </c>
      <c r="AI73" s="41" t="s">
        <v>301</v>
      </c>
      <c r="AJ73" s="41" t="s">
        <v>301</v>
      </c>
      <c r="AK73" s="41">
        <v>7464</v>
      </c>
      <c r="AL73" s="41">
        <v>19142</v>
      </c>
      <c r="AM73" s="41">
        <v>17963</v>
      </c>
      <c r="AN73" s="41">
        <v>0</v>
      </c>
      <c r="AO73" s="41">
        <v>3</v>
      </c>
      <c r="AP73" s="41">
        <v>0</v>
      </c>
      <c r="AQ73" s="41">
        <v>0</v>
      </c>
      <c r="AR73" s="41">
        <v>687</v>
      </c>
      <c r="AS73" s="41">
        <v>489</v>
      </c>
      <c r="AT73" s="41">
        <v>10</v>
      </c>
      <c r="AU73" s="41">
        <v>0</v>
      </c>
      <c r="AV73" s="41">
        <v>12</v>
      </c>
      <c r="AW73" s="41">
        <v>2360</v>
      </c>
      <c r="AX73" s="41">
        <v>2288</v>
      </c>
      <c r="AY73" s="41">
        <v>0</v>
      </c>
      <c r="AZ73" s="41">
        <v>0</v>
      </c>
      <c r="BA73" s="41">
        <v>0</v>
      </c>
      <c r="BB73" s="41">
        <v>0</v>
      </c>
      <c r="BC73" s="41">
        <v>9</v>
      </c>
      <c r="BD73" s="41">
        <v>63</v>
      </c>
      <c r="BE73" s="41" t="s">
        <v>301</v>
      </c>
      <c r="BF73" s="41">
        <v>0</v>
      </c>
      <c r="BG73" s="41">
        <v>25</v>
      </c>
      <c r="BH73" s="41">
        <v>7176</v>
      </c>
      <c r="BI73" s="41">
        <v>1871</v>
      </c>
      <c r="BJ73" s="41">
        <v>220</v>
      </c>
      <c r="BK73" s="41">
        <v>0</v>
      </c>
      <c r="BL73" s="41">
        <v>0</v>
      </c>
      <c r="BM73" s="41">
        <v>0</v>
      </c>
      <c r="BN73" s="41">
        <v>0</v>
      </c>
      <c r="BO73" s="41">
        <v>0</v>
      </c>
      <c r="BP73" s="41">
        <v>0</v>
      </c>
      <c r="BQ73" s="41">
        <v>0</v>
      </c>
      <c r="BR73" s="41">
        <v>1100</v>
      </c>
      <c r="BS73" s="41" t="s">
        <v>301</v>
      </c>
      <c r="BT73" s="41" t="s">
        <v>301</v>
      </c>
      <c r="BU73" s="41" t="s">
        <v>301</v>
      </c>
    </row>
    <row r="74" spans="1:73" s="24" customFormat="1" ht="12.75" customHeight="1" x14ac:dyDescent="0.2">
      <c r="A74" s="51" t="s">
        <v>344</v>
      </c>
      <c r="B74" s="52" t="s">
        <v>211</v>
      </c>
      <c r="C74" s="53"/>
      <c r="D74" s="38" t="s">
        <v>301</v>
      </c>
      <c r="E74" s="38" t="s">
        <v>301</v>
      </c>
      <c r="F74" s="38">
        <v>1</v>
      </c>
      <c r="G74" s="38">
        <v>0</v>
      </c>
      <c r="H74" s="38">
        <v>1</v>
      </c>
      <c r="I74" s="38">
        <v>0</v>
      </c>
      <c r="J74" s="39">
        <v>1</v>
      </c>
      <c r="K74" s="40">
        <v>0</v>
      </c>
      <c r="L74" s="40">
        <v>1</v>
      </c>
      <c r="M74" s="40">
        <v>0</v>
      </c>
      <c r="N74" s="41">
        <v>1</v>
      </c>
      <c r="O74" s="41">
        <v>100</v>
      </c>
      <c r="P74" s="41">
        <v>100</v>
      </c>
      <c r="Q74" s="41">
        <v>18</v>
      </c>
      <c r="R74" s="41">
        <v>3</v>
      </c>
      <c r="S74" s="41">
        <v>0</v>
      </c>
      <c r="T74" s="40">
        <v>230</v>
      </c>
      <c r="U74" s="40">
        <v>26.5</v>
      </c>
      <c r="V74" s="41">
        <v>8202</v>
      </c>
      <c r="W74" s="41" t="s">
        <v>301</v>
      </c>
      <c r="X74" s="41">
        <v>0</v>
      </c>
      <c r="Y74" s="41">
        <v>0</v>
      </c>
      <c r="Z74" s="41">
        <v>0</v>
      </c>
      <c r="AA74" s="41" t="s">
        <v>301</v>
      </c>
      <c r="AB74" s="41">
        <v>0</v>
      </c>
      <c r="AC74" s="41" t="s">
        <v>301</v>
      </c>
      <c r="AD74" s="41" t="s">
        <v>301</v>
      </c>
      <c r="AE74" s="41" t="s">
        <v>301</v>
      </c>
      <c r="AF74" s="41" t="s">
        <v>301</v>
      </c>
      <c r="AG74" s="41" t="s">
        <v>301</v>
      </c>
      <c r="AH74" s="41" t="s">
        <v>301</v>
      </c>
      <c r="AI74" s="41" t="s">
        <v>301</v>
      </c>
      <c r="AJ74" s="41" t="s">
        <v>301</v>
      </c>
      <c r="AK74" s="41" t="s">
        <v>301</v>
      </c>
      <c r="AL74" s="41">
        <v>8402</v>
      </c>
      <c r="AM74" s="41">
        <v>8202</v>
      </c>
      <c r="AN74" s="41">
        <v>0</v>
      </c>
      <c r="AO74" s="41">
        <v>0</v>
      </c>
      <c r="AP74" s="41">
        <v>0</v>
      </c>
      <c r="AQ74" s="41">
        <v>0</v>
      </c>
      <c r="AR74" s="41">
        <v>200</v>
      </c>
      <c r="AS74" s="41">
        <v>0</v>
      </c>
      <c r="AT74" s="41">
        <v>0</v>
      </c>
      <c r="AU74" s="41">
        <v>0</v>
      </c>
      <c r="AV74" s="41">
        <v>0</v>
      </c>
      <c r="AW74" s="41">
        <v>517</v>
      </c>
      <c r="AX74" s="41">
        <v>517</v>
      </c>
      <c r="AY74" s="41">
        <v>0</v>
      </c>
      <c r="AZ74" s="41">
        <v>0</v>
      </c>
      <c r="BA74" s="41">
        <v>0</v>
      </c>
      <c r="BB74" s="41">
        <v>0</v>
      </c>
      <c r="BC74" s="41">
        <v>0</v>
      </c>
      <c r="BD74" s="41">
        <v>0</v>
      </c>
      <c r="BE74" s="41" t="s">
        <v>301</v>
      </c>
      <c r="BF74" s="41">
        <v>3</v>
      </c>
      <c r="BG74" s="41">
        <v>12</v>
      </c>
      <c r="BH74" s="41">
        <v>3645</v>
      </c>
      <c r="BI74" s="41">
        <v>65</v>
      </c>
      <c r="BJ74" s="41">
        <v>168</v>
      </c>
      <c r="BK74" s="41">
        <v>0</v>
      </c>
      <c r="BL74" s="41">
        <v>0</v>
      </c>
      <c r="BM74" s="41">
        <v>0</v>
      </c>
      <c r="BN74" s="41">
        <v>0</v>
      </c>
      <c r="BO74" s="41">
        <v>0</v>
      </c>
      <c r="BP74" s="41">
        <v>0</v>
      </c>
      <c r="BQ74" s="41" t="s">
        <v>301</v>
      </c>
      <c r="BR74" s="41">
        <v>30</v>
      </c>
      <c r="BS74" s="41" t="s">
        <v>301</v>
      </c>
      <c r="BT74" s="41" t="s">
        <v>301</v>
      </c>
      <c r="BU74" s="41" t="s">
        <v>301</v>
      </c>
    </row>
    <row r="75" spans="1:73" s="24" customFormat="1" ht="12.75" customHeight="1" x14ac:dyDescent="0.2">
      <c r="A75" s="51" t="s">
        <v>345</v>
      </c>
      <c r="B75" s="52" t="s">
        <v>249</v>
      </c>
      <c r="C75" s="53"/>
      <c r="D75" s="79" t="s">
        <v>301</v>
      </c>
      <c r="E75" s="79" t="s">
        <v>301</v>
      </c>
      <c r="F75" s="79">
        <v>2</v>
      </c>
      <c r="G75" s="79">
        <v>1</v>
      </c>
      <c r="H75" s="79">
        <v>1</v>
      </c>
      <c r="I75" s="79">
        <v>0</v>
      </c>
      <c r="J75" s="80">
        <v>1.3</v>
      </c>
      <c r="K75" s="81">
        <v>1.25</v>
      </c>
      <c r="L75" s="81">
        <v>0</v>
      </c>
      <c r="M75" s="81">
        <v>0</v>
      </c>
      <c r="N75" s="82">
        <v>1</v>
      </c>
      <c r="O75" s="82">
        <v>366.5</v>
      </c>
      <c r="P75" s="82">
        <v>340</v>
      </c>
      <c r="Q75" s="82">
        <v>36</v>
      </c>
      <c r="R75" s="82">
        <v>4</v>
      </c>
      <c r="S75" s="82">
        <v>0</v>
      </c>
      <c r="T75" s="81">
        <v>200</v>
      </c>
      <c r="U75" s="81">
        <v>25</v>
      </c>
      <c r="V75" s="82">
        <v>15400</v>
      </c>
      <c r="W75" s="82">
        <v>600</v>
      </c>
      <c r="X75" s="82">
        <v>0</v>
      </c>
      <c r="Y75" s="82">
        <v>2000</v>
      </c>
      <c r="Z75" s="82">
        <v>0</v>
      </c>
      <c r="AA75" s="82" t="s">
        <v>301</v>
      </c>
      <c r="AB75" s="82">
        <v>0</v>
      </c>
      <c r="AC75" s="82" t="s">
        <v>301</v>
      </c>
      <c r="AD75" s="82" t="s">
        <v>301</v>
      </c>
      <c r="AE75" s="82" t="s">
        <v>301</v>
      </c>
      <c r="AF75" s="82" t="s">
        <v>301</v>
      </c>
      <c r="AG75" s="82" t="s">
        <v>301</v>
      </c>
      <c r="AH75" s="82" t="s">
        <v>301</v>
      </c>
      <c r="AI75" s="82" t="s">
        <v>301</v>
      </c>
      <c r="AJ75" s="82" t="s">
        <v>301</v>
      </c>
      <c r="AK75" s="82" t="s">
        <v>301</v>
      </c>
      <c r="AL75" s="82">
        <v>18000</v>
      </c>
      <c r="AM75" s="82">
        <v>17200</v>
      </c>
      <c r="AN75" s="82">
        <v>0</v>
      </c>
      <c r="AO75" s="82">
        <v>200</v>
      </c>
      <c r="AP75" s="82">
        <v>0</v>
      </c>
      <c r="AQ75" s="82">
        <v>0</v>
      </c>
      <c r="AR75" s="82">
        <v>600</v>
      </c>
      <c r="AS75" s="82">
        <v>0</v>
      </c>
      <c r="AT75" s="82" t="s">
        <v>301</v>
      </c>
      <c r="AU75" s="82" t="s">
        <v>301</v>
      </c>
      <c r="AV75" s="82">
        <v>1</v>
      </c>
      <c r="AW75" s="82">
        <v>450</v>
      </c>
      <c r="AX75" s="82">
        <v>450</v>
      </c>
      <c r="AY75" s="82">
        <v>0</v>
      </c>
      <c r="AZ75" s="82">
        <v>0</v>
      </c>
      <c r="BA75" s="82">
        <v>0</v>
      </c>
      <c r="BB75" s="82">
        <v>0</v>
      </c>
      <c r="BC75" s="82">
        <v>0</v>
      </c>
      <c r="BD75" s="82">
        <v>0</v>
      </c>
      <c r="BE75" s="82">
        <v>400</v>
      </c>
      <c r="BF75" s="82">
        <v>0</v>
      </c>
      <c r="BG75" s="82">
        <v>10</v>
      </c>
      <c r="BH75" s="82" t="s">
        <v>301</v>
      </c>
      <c r="BI75" s="82">
        <v>0</v>
      </c>
      <c r="BJ75" s="82">
        <v>0</v>
      </c>
      <c r="BK75" s="82">
        <v>0</v>
      </c>
      <c r="BL75" s="82">
        <v>0</v>
      </c>
      <c r="BM75" s="82">
        <v>0</v>
      </c>
      <c r="BN75" s="82">
        <v>0</v>
      </c>
      <c r="BO75" s="82">
        <v>0</v>
      </c>
      <c r="BP75" s="82">
        <v>0</v>
      </c>
      <c r="BQ75" s="82">
        <v>0</v>
      </c>
      <c r="BR75" s="82" t="s">
        <v>301</v>
      </c>
      <c r="BS75" s="82" t="s">
        <v>301</v>
      </c>
      <c r="BT75" s="82" t="s">
        <v>301</v>
      </c>
      <c r="BU75" s="82" t="s">
        <v>301</v>
      </c>
    </row>
    <row r="76" spans="1:73" s="24" customFormat="1" x14ac:dyDescent="0.2">
      <c r="A76" s="51" t="s">
        <v>346</v>
      </c>
      <c r="B76" s="501" t="s">
        <v>243</v>
      </c>
      <c r="C76" s="502"/>
      <c r="D76" s="79">
        <v>1100</v>
      </c>
      <c r="E76" s="79">
        <v>50563</v>
      </c>
      <c r="F76" s="79">
        <v>5</v>
      </c>
      <c r="G76" s="79">
        <v>1</v>
      </c>
      <c r="H76" s="79">
        <v>4</v>
      </c>
      <c r="I76" s="79">
        <v>0</v>
      </c>
      <c r="J76" s="80">
        <v>3.6</v>
      </c>
      <c r="K76" s="81">
        <v>2.5</v>
      </c>
      <c r="L76" s="81">
        <v>0.1</v>
      </c>
      <c r="M76" s="81">
        <v>1</v>
      </c>
      <c r="N76" s="82">
        <v>2</v>
      </c>
      <c r="O76" s="82">
        <v>269</v>
      </c>
      <c r="P76" s="82">
        <v>269</v>
      </c>
      <c r="Q76" s="82">
        <v>51</v>
      </c>
      <c r="R76" s="82">
        <v>13</v>
      </c>
      <c r="S76" s="82">
        <v>0</v>
      </c>
      <c r="T76" s="81">
        <v>221</v>
      </c>
      <c r="U76" s="81">
        <v>35</v>
      </c>
      <c r="V76" s="82">
        <v>25671</v>
      </c>
      <c r="W76" s="82">
        <v>4511</v>
      </c>
      <c r="X76" s="82">
        <v>0</v>
      </c>
      <c r="Y76" s="82">
        <v>2285</v>
      </c>
      <c r="Z76" s="82">
        <v>71643</v>
      </c>
      <c r="AA76" s="82" t="s">
        <v>301</v>
      </c>
      <c r="AB76" s="82">
        <v>71643</v>
      </c>
      <c r="AC76" s="82" t="s">
        <v>301</v>
      </c>
      <c r="AD76" s="82" t="s">
        <v>301</v>
      </c>
      <c r="AE76" s="82" t="s">
        <v>301</v>
      </c>
      <c r="AF76" s="82">
        <v>71643</v>
      </c>
      <c r="AG76" s="82" t="s">
        <v>301</v>
      </c>
      <c r="AH76" s="82" t="s">
        <v>301</v>
      </c>
      <c r="AI76" s="82" t="s">
        <v>301</v>
      </c>
      <c r="AJ76" s="82" t="s">
        <v>301</v>
      </c>
      <c r="AK76" s="82">
        <v>0</v>
      </c>
      <c r="AL76" s="82">
        <v>31236</v>
      </c>
      <c r="AM76" s="82">
        <v>29472</v>
      </c>
      <c r="AN76" s="82">
        <v>0</v>
      </c>
      <c r="AO76" s="82">
        <v>0</v>
      </c>
      <c r="AP76" s="82">
        <v>0</v>
      </c>
      <c r="AQ76" s="82">
        <v>0</v>
      </c>
      <c r="AR76" s="82">
        <v>1729</v>
      </c>
      <c r="AS76" s="82">
        <v>35</v>
      </c>
      <c r="AT76" s="82" t="s">
        <v>301</v>
      </c>
      <c r="AU76" s="82" t="s">
        <v>301</v>
      </c>
      <c r="AV76" s="82" t="s">
        <v>301</v>
      </c>
      <c r="AW76" s="82">
        <v>2457</v>
      </c>
      <c r="AX76" s="82">
        <v>1774</v>
      </c>
      <c r="AY76" s="82">
        <v>0</v>
      </c>
      <c r="AZ76" s="82">
        <v>0</v>
      </c>
      <c r="BA76" s="82">
        <v>0</v>
      </c>
      <c r="BB76" s="82">
        <v>0</v>
      </c>
      <c r="BC76" s="82">
        <v>683</v>
      </c>
      <c r="BD76" s="82">
        <v>0</v>
      </c>
      <c r="BE76" s="82">
        <v>512</v>
      </c>
      <c r="BF76" s="82">
        <v>1</v>
      </c>
      <c r="BG76" s="82">
        <v>10</v>
      </c>
      <c r="BH76" s="82">
        <v>26222</v>
      </c>
      <c r="BI76" s="82">
        <v>0</v>
      </c>
      <c r="BJ76" s="82">
        <v>0</v>
      </c>
      <c r="BK76" s="82">
        <v>0</v>
      </c>
      <c r="BL76" s="82">
        <v>0</v>
      </c>
      <c r="BM76" s="82">
        <v>0</v>
      </c>
      <c r="BN76" s="82">
        <v>0</v>
      </c>
      <c r="BO76" s="82">
        <v>0</v>
      </c>
      <c r="BP76" s="82">
        <v>0</v>
      </c>
      <c r="BQ76" s="82">
        <v>0</v>
      </c>
      <c r="BR76" s="82">
        <v>1000</v>
      </c>
      <c r="BS76" s="82" t="s">
        <v>301</v>
      </c>
      <c r="BT76" s="82" t="s">
        <v>301</v>
      </c>
      <c r="BU76" s="82" t="s">
        <v>301</v>
      </c>
    </row>
    <row r="77" spans="1:73" s="24" customFormat="1" ht="12.75" customHeight="1" x14ac:dyDescent="0.2">
      <c r="A77" s="51" t="s">
        <v>347</v>
      </c>
      <c r="B77" s="52" t="s">
        <v>214</v>
      </c>
      <c r="C77" s="53"/>
      <c r="D77" s="79">
        <v>700</v>
      </c>
      <c r="E77" s="79">
        <v>36348</v>
      </c>
      <c r="F77" s="79">
        <v>4</v>
      </c>
      <c r="G77" s="79">
        <v>1</v>
      </c>
      <c r="H77" s="79">
        <v>3</v>
      </c>
      <c r="I77" s="79">
        <v>0</v>
      </c>
      <c r="J77" s="80">
        <v>2.8</v>
      </c>
      <c r="K77" s="81">
        <v>2</v>
      </c>
      <c r="L77" s="81">
        <v>0.75</v>
      </c>
      <c r="M77" s="81">
        <v>0</v>
      </c>
      <c r="N77" s="82">
        <v>1</v>
      </c>
      <c r="O77" s="82">
        <v>450</v>
      </c>
      <c r="P77" s="82">
        <v>430</v>
      </c>
      <c r="Q77" s="82">
        <v>79</v>
      </c>
      <c r="R77" s="82">
        <v>10</v>
      </c>
      <c r="S77" s="82">
        <v>0</v>
      </c>
      <c r="T77" s="81">
        <v>225</v>
      </c>
      <c r="U77" s="81">
        <v>44</v>
      </c>
      <c r="V77" s="82">
        <v>14745</v>
      </c>
      <c r="W77" s="82">
        <v>857</v>
      </c>
      <c r="X77" s="82">
        <v>0</v>
      </c>
      <c r="Y77" s="82">
        <v>0</v>
      </c>
      <c r="Z77" s="82">
        <v>0</v>
      </c>
      <c r="AA77" s="82" t="s">
        <v>301</v>
      </c>
      <c r="AB77" s="82">
        <v>0</v>
      </c>
      <c r="AC77" s="82" t="s">
        <v>301</v>
      </c>
      <c r="AD77" s="82" t="s">
        <v>301</v>
      </c>
      <c r="AE77" s="82" t="s">
        <v>301</v>
      </c>
      <c r="AF77" s="82" t="s">
        <v>301</v>
      </c>
      <c r="AG77" s="82" t="s">
        <v>301</v>
      </c>
      <c r="AH77" s="82" t="s">
        <v>301</v>
      </c>
      <c r="AI77" s="82" t="s">
        <v>301</v>
      </c>
      <c r="AJ77" s="82" t="s">
        <v>301</v>
      </c>
      <c r="AK77" s="82">
        <v>1900</v>
      </c>
      <c r="AL77" s="82">
        <v>14830</v>
      </c>
      <c r="AM77" s="82">
        <v>14745</v>
      </c>
      <c r="AN77" s="82">
        <v>0</v>
      </c>
      <c r="AO77" s="82">
        <v>0</v>
      </c>
      <c r="AP77" s="82">
        <v>0</v>
      </c>
      <c r="AQ77" s="82">
        <v>0</v>
      </c>
      <c r="AR77" s="82">
        <v>85</v>
      </c>
      <c r="AS77" s="82">
        <v>0</v>
      </c>
      <c r="AT77" s="82">
        <v>196</v>
      </c>
      <c r="AU77" s="82">
        <v>5</v>
      </c>
      <c r="AV77" s="82">
        <v>41</v>
      </c>
      <c r="AW77" s="82">
        <v>1019</v>
      </c>
      <c r="AX77" s="82">
        <v>1019</v>
      </c>
      <c r="AY77" s="82">
        <v>0</v>
      </c>
      <c r="AZ77" s="82">
        <v>0</v>
      </c>
      <c r="BA77" s="82">
        <v>0</v>
      </c>
      <c r="BB77" s="82">
        <v>0</v>
      </c>
      <c r="BC77" s="82">
        <v>0</v>
      </c>
      <c r="BD77" s="82">
        <v>0</v>
      </c>
      <c r="BE77" s="82">
        <v>100</v>
      </c>
      <c r="BF77" s="82">
        <v>3</v>
      </c>
      <c r="BG77" s="82">
        <v>30</v>
      </c>
      <c r="BH77" s="82">
        <v>13640</v>
      </c>
      <c r="BI77" s="82">
        <v>200</v>
      </c>
      <c r="BJ77" s="82">
        <v>0</v>
      </c>
      <c r="BK77" s="82">
        <v>6</v>
      </c>
      <c r="BL77" s="82">
        <v>0</v>
      </c>
      <c r="BM77" s="82">
        <v>0</v>
      </c>
      <c r="BN77" s="82">
        <v>0</v>
      </c>
      <c r="BO77" s="82">
        <v>0</v>
      </c>
      <c r="BP77" s="82">
        <v>0</v>
      </c>
      <c r="BQ77" s="82">
        <v>0</v>
      </c>
      <c r="BR77" s="82">
        <v>200</v>
      </c>
      <c r="BS77" s="82" t="s">
        <v>301</v>
      </c>
      <c r="BT77" s="82">
        <v>46</v>
      </c>
      <c r="BU77" s="82">
        <v>102072</v>
      </c>
    </row>
    <row r="78" spans="1:73" s="24" customFormat="1" ht="12.75" customHeight="1" x14ac:dyDescent="0.2">
      <c r="A78" s="14"/>
      <c r="B78" s="62" t="s">
        <v>160</v>
      </c>
      <c r="C78" s="59"/>
      <c r="D78" s="63">
        <f t="shared" ref="D78:AI78" si="33">SUM(D55:D77)</f>
        <v>13856</v>
      </c>
      <c r="E78" s="63">
        <f t="shared" si="33"/>
        <v>143433</v>
      </c>
      <c r="F78" s="63">
        <f t="shared" si="33"/>
        <v>85</v>
      </c>
      <c r="G78" s="63">
        <f t="shared" si="33"/>
        <v>21</v>
      </c>
      <c r="H78" s="63">
        <f t="shared" si="33"/>
        <v>43</v>
      </c>
      <c r="I78" s="63">
        <f t="shared" si="33"/>
        <v>21</v>
      </c>
      <c r="J78" s="64">
        <f t="shared" si="33"/>
        <v>53.7</v>
      </c>
      <c r="K78" s="64">
        <f t="shared" si="33"/>
        <v>43.150000000000006</v>
      </c>
      <c r="L78" s="64">
        <f t="shared" si="33"/>
        <v>5.0600000000000005</v>
      </c>
      <c r="M78" s="64">
        <f t="shared" si="33"/>
        <v>5.2</v>
      </c>
      <c r="N78" s="63">
        <f t="shared" si="33"/>
        <v>28</v>
      </c>
      <c r="O78" s="63">
        <f t="shared" si="33"/>
        <v>7458.8</v>
      </c>
      <c r="P78" s="63">
        <f t="shared" si="33"/>
        <v>6335.3</v>
      </c>
      <c r="Q78" s="63">
        <f t="shared" si="33"/>
        <v>1109</v>
      </c>
      <c r="R78" s="63">
        <f t="shared" si="33"/>
        <v>250</v>
      </c>
      <c r="S78" s="63">
        <f t="shared" si="33"/>
        <v>35</v>
      </c>
      <c r="T78" s="64">
        <f t="shared" si="33"/>
        <v>5096</v>
      </c>
      <c r="U78" s="64">
        <f t="shared" si="33"/>
        <v>934.5</v>
      </c>
      <c r="V78" s="63">
        <f t="shared" si="33"/>
        <v>289887</v>
      </c>
      <c r="W78" s="63">
        <f t="shared" si="33"/>
        <v>14948</v>
      </c>
      <c r="X78" s="63">
        <f t="shared" si="33"/>
        <v>52991</v>
      </c>
      <c r="Y78" s="63">
        <f t="shared" si="33"/>
        <v>23853</v>
      </c>
      <c r="Z78" s="63">
        <f t="shared" si="33"/>
        <v>5921721.2999999998</v>
      </c>
      <c r="AA78" s="63">
        <f t="shared" si="33"/>
        <v>4310809</v>
      </c>
      <c r="AB78" s="63">
        <f t="shared" si="33"/>
        <v>1610912.3</v>
      </c>
      <c r="AC78" s="63">
        <f t="shared" si="33"/>
        <v>1213255</v>
      </c>
      <c r="AD78" s="63">
        <f t="shared" si="33"/>
        <v>112200</v>
      </c>
      <c r="AE78" s="63">
        <f t="shared" si="33"/>
        <v>25200</v>
      </c>
      <c r="AF78" s="63">
        <f t="shared" si="33"/>
        <v>260257.25</v>
      </c>
      <c r="AG78" s="63">
        <f t="shared" si="33"/>
        <v>1526</v>
      </c>
      <c r="AH78" s="63">
        <f t="shared" si="33"/>
        <v>615065</v>
      </c>
      <c r="AI78" s="63">
        <f t="shared" si="33"/>
        <v>0</v>
      </c>
      <c r="AJ78" s="63">
        <f t="shared" ref="AJ78:BO78" si="34">SUM(AJ55:AJ77)</f>
        <v>0</v>
      </c>
      <c r="AK78" s="63">
        <f t="shared" si="34"/>
        <v>39625.550000000003</v>
      </c>
      <c r="AL78" s="63">
        <f t="shared" si="34"/>
        <v>325338</v>
      </c>
      <c r="AM78" s="63">
        <f t="shared" si="34"/>
        <v>307035</v>
      </c>
      <c r="AN78" s="63">
        <f t="shared" si="34"/>
        <v>1888</v>
      </c>
      <c r="AO78" s="63">
        <f t="shared" si="34"/>
        <v>972</v>
      </c>
      <c r="AP78" s="63">
        <f t="shared" si="34"/>
        <v>86</v>
      </c>
      <c r="AQ78" s="63">
        <f t="shared" si="34"/>
        <v>0</v>
      </c>
      <c r="AR78" s="63">
        <f t="shared" si="34"/>
        <v>14338</v>
      </c>
      <c r="AS78" s="63">
        <f t="shared" si="34"/>
        <v>1019</v>
      </c>
      <c r="AT78" s="63">
        <f t="shared" si="34"/>
        <v>4238</v>
      </c>
      <c r="AU78" s="63">
        <f t="shared" si="34"/>
        <v>349</v>
      </c>
      <c r="AV78" s="63">
        <f t="shared" si="34"/>
        <v>1390</v>
      </c>
      <c r="AW78" s="63">
        <f t="shared" si="34"/>
        <v>22374</v>
      </c>
      <c r="AX78" s="63">
        <f t="shared" si="34"/>
        <v>18961</v>
      </c>
      <c r="AY78" s="63">
        <f t="shared" si="34"/>
        <v>71</v>
      </c>
      <c r="AZ78" s="63">
        <f t="shared" si="34"/>
        <v>9</v>
      </c>
      <c r="BA78" s="63">
        <f t="shared" si="34"/>
        <v>135</v>
      </c>
      <c r="BB78" s="63">
        <f t="shared" si="34"/>
        <v>27</v>
      </c>
      <c r="BC78" s="63">
        <f t="shared" si="34"/>
        <v>1880</v>
      </c>
      <c r="BD78" s="63">
        <f t="shared" si="34"/>
        <v>1291</v>
      </c>
      <c r="BE78" s="63">
        <f t="shared" si="34"/>
        <v>5011</v>
      </c>
      <c r="BF78" s="63">
        <f t="shared" si="34"/>
        <v>38</v>
      </c>
      <c r="BG78" s="63">
        <f t="shared" si="34"/>
        <v>586</v>
      </c>
      <c r="BH78" s="63">
        <f t="shared" si="34"/>
        <v>199053</v>
      </c>
      <c r="BI78" s="63">
        <f t="shared" si="34"/>
        <v>6864</v>
      </c>
      <c r="BJ78" s="63">
        <f t="shared" si="34"/>
        <v>7471</v>
      </c>
      <c r="BK78" s="63">
        <f t="shared" si="34"/>
        <v>787</v>
      </c>
      <c r="BL78" s="63">
        <f t="shared" si="34"/>
        <v>15</v>
      </c>
      <c r="BM78" s="63">
        <f t="shared" si="34"/>
        <v>10</v>
      </c>
      <c r="BN78" s="63">
        <f t="shared" si="34"/>
        <v>0</v>
      </c>
      <c r="BO78" s="63">
        <f t="shared" si="34"/>
        <v>5</v>
      </c>
      <c r="BP78" s="63">
        <f t="shared" ref="BP78:BU78" si="35">SUM(BP55:BP77)</f>
        <v>0</v>
      </c>
      <c r="BQ78" s="63">
        <f t="shared" si="35"/>
        <v>131</v>
      </c>
      <c r="BR78" s="63">
        <f t="shared" si="35"/>
        <v>5056</v>
      </c>
      <c r="BS78" s="63">
        <f t="shared" si="35"/>
        <v>7644</v>
      </c>
      <c r="BT78" s="63">
        <f t="shared" si="35"/>
        <v>2196</v>
      </c>
      <c r="BU78" s="63">
        <f t="shared" si="35"/>
        <v>107152</v>
      </c>
    </row>
    <row r="79" spans="1:73" s="24" customFormat="1" ht="12.75" customHeight="1" x14ac:dyDescent="0.2">
      <c r="A79" s="60"/>
      <c r="B79" s="25" t="s">
        <v>150</v>
      </c>
      <c r="C79" s="65">
        <v>23</v>
      </c>
      <c r="D79" s="65">
        <v>23</v>
      </c>
      <c r="E79" s="65">
        <v>23</v>
      </c>
      <c r="F79" s="65">
        <v>23</v>
      </c>
      <c r="G79" s="65">
        <v>23</v>
      </c>
      <c r="H79" s="65">
        <v>23</v>
      </c>
      <c r="I79" s="65">
        <v>23</v>
      </c>
      <c r="J79" s="65">
        <v>23</v>
      </c>
      <c r="K79" s="65">
        <v>23</v>
      </c>
      <c r="L79" s="65">
        <v>23</v>
      </c>
      <c r="M79" s="65">
        <v>23</v>
      </c>
      <c r="N79" s="65">
        <v>23</v>
      </c>
      <c r="O79" s="65">
        <v>23</v>
      </c>
      <c r="P79" s="65">
        <v>23</v>
      </c>
      <c r="Q79" s="65">
        <v>23</v>
      </c>
      <c r="R79" s="65">
        <v>23</v>
      </c>
      <c r="S79" s="65">
        <v>23</v>
      </c>
      <c r="T79" s="65">
        <v>23</v>
      </c>
      <c r="U79" s="65">
        <v>23</v>
      </c>
      <c r="V79" s="65">
        <v>23</v>
      </c>
      <c r="W79" s="65">
        <v>23</v>
      </c>
      <c r="X79" s="65">
        <v>23</v>
      </c>
      <c r="Y79" s="65">
        <v>23</v>
      </c>
      <c r="Z79" s="65">
        <v>23</v>
      </c>
      <c r="AA79" s="65">
        <v>23</v>
      </c>
      <c r="AB79" s="65">
        <v>23</v>
      </c>
      <c r="AC79" s="65">
        <v>23</v>
      </c>
      <c r="AD79" s="65">
        <v>23</v>
      </c>
      <c r="AE79" s="65">
        <v>23</v>
      </c>
      <c r="AF79" s="65">
        <v>23</v>
      </c>
      <c r="AG79" s="65">
        <v>23</v>
      </c>
      <c r="AH79" s="65">
        <v>23</v>
      </c>
      <c r="AI79" s="65">
        <v>23</v>
      </c>
      <c r="AJ79" s="65">
        <v>23</v>
      </c>
      <c r="AK79" s="65">
        <v>23</v>
      </c>
      <c r="AL79" s="65">
        <v>23</v>
      </c>
      <c r="AM79" s="65">
        <v>23</v>
      </c>
      <c r="AN79" s="65">
        <v>23</v>
      </c>
      <c r="AO79" s="65">
        <v>23</v>
      </c>
      <c r="AP79" s="65">
        <v>23</v>
      </c>
      <c r="AQ79" s="65">
        <v>23</v>
      </c>
      <c r="AR79" s="65">
        <v>23</v>
      </c>
      <c r="AS79" s="65">
        <v>23</v>
      </c>
      <c r="AT79" s="65">
        <v>23</v>
      </c>
      <c r="AU79" s="65">
        <v>23</v>
      </c>
      <c r="AV79" s="65">
        <v>23</v>
      </c>
      <c r="AW79" s="65">
        <v>23</v>
      </c>
      <c r="AX79" s="65">
        <v>23</v>
      </c>
      <c r="AY79" s="65">
        <v>23</v>
      </c>
      <c r="AZ79" s="65">
        <v>23</v>
      </c>
      <c r="BA79" s="65">
        <v>23</v>
      </c>
      <c r="BB79" s="65">
        <v>23</v>
      </c>
      <c r="BC79" s="65">
        <v>23</v>
      </c>
      <c r="BD79" s="65">
        <v>23</v>
      </c>
      <c r="BE79" s="65">
        <v>23</v>
      </c>
      <c r="BF79" s="65">
        <v>23</v>
      </c>
      <c r="BG79" s="65">
        <v>23</v>
      </c>
      <c r="BH79" s="65">
        <v>23</v>
      </c>
      <c r="BI79" s="65">
        <v>23</v>
      </c>
      <c r="BJ79" s="65">
        <v>23</v>
      </c>
      <c r="BK79" s="65">
        <v>23</v>
      </c>
      <c r="BL79" s="65">
        <v>23</v>
      </c>
      <c r="BM79" s="65">
        <v>23</v>
      </c>
      <c r="BN79" s="65">
        <v>23</v>
      </c>
      <c r="BO79" s="65">
        <v>23</v>
      </c>
      <c r="BP79" s="65">
        <v>23</v>
      </c>
      <c r="BQ79" s="65">
        <v>23</v>
      </c>
      <c r="BR79" s="65">
        <v>23</v>
      </c>
      <c r="BS79" s="65">
        <v>23</v>
      </c>
      <c r="BT79" s="65">
        <v>23</v>
      </c>
      <c r="BU79" s="65">
        <v>23</v>
      </c>
    </row>
    <row r="80" spans="1:73" s="24" customFormat="1" ht="12.75" customHeight="1" x14ac:dyDescent="0.2">
      <c r="A80" s="60"/>
      <c r="B80" s="25" t="s">
        <v>151</v>
      </c>
      <c r="C80" s="65">
        <v>22</v>
      </c>
      <c r="D80" s="65">
        <f t="shared" ref="D80:AI80" si="36">COUNT(D55:D77)</f>
        <v>18</v>
      </c>
      <c r="E80" s="65">
        <f t="shared" si="36"/>
        <v>8</v>
      </c>
      <c r="F80" s="65">
        <f t="shared" si="36"/>
        <v>23</v>
      </c>
      <c r="G80" s="65">
        <f t="shared" si="36"/>
        <v>22</v>
      </c>
      <c r="H80" s="65">
        <f t="shared" si="36"/>
        <v>22</v>
      </c>
      <c r="I80" s="65">
        <f t="shared" si="36"/>
        <v>22</v>
      </c>
      <c r="J80" s="65">
        <f t="shared" si="36"/>
        <v>23</v>
      </c>
      <c r="K80" s="65">
        <f t="shared" si="36"/>
        <v>22</v>
      </c>
      <c r="L80" s="65">
        <f t="shared" si="36"/>
        <v>22</v>
      </c>
      <c r="M80" s="65">
        <f t="shared" si="36"/>
        <v>21</v>
      </c>
      <c r="N80" s="65">
        <f t="shared" si="36"/>
        <v>22</v>
      </c>
      <c r="O80" s="65">
        <f t="shared" si="36"/>
        <v>20</v>
      </c>
      <c r="P80" s="65">
        <f t="shared" si="36"/>
        <v>19</v>
      </c>
      <c r="Q80" s="65">
        <f t="shared" si="36"/>
        <v>22</v>
      </c>
      <c r="R80" s="65">
        <f t="shared" si="36"/>
        <v>22</v>
      </c>
      <c r="S80" s="65">
        <f t="shared" si="36"/>
        <v>22</v>
      </c>
      <c r="T80" s="65">
        <f t="shared" si="36"/>
        <v>22</v>
      </c>
      <c r="U80" s="65">
        <f t="shared" si="36"/>
        <v>22</v>
      </c>
      <c r="V80" s="65">
        <f t="shared" si="36"/>
        <v>21</v>
      </c>
      <c r="W80" s="65">
        <f t="shared" si="36"/>
        <v>20</v>
      </c>
      <c r="X80" s="65">
        <f t="shared" si="36"/>
        <v>22</v>
      </c>
      <c r="Y80" s="65">
        <f t="shared" si="36"/>
        <v>18</v>
      </c>
      <c r="Z80" s="65">
        <f t="shared" si="36"/>
        <v>23</v>
      </c>
      <c r="AA80" s="65">
        <f t="shared" si="36"/>
        <v>4</v>
      </c>
      <c r="AB80" s="65">
        <f t="shared" si="36"/>
        <v>23</v>
      </c>
      <c r="AC80" s="65">
        <f t="shared" si="36"/>
        <v>2</v>
      </c>
      <c r="AD80" s="65">
        <f t="shared" si="36"/>
        <v>1</v>
      </c>
      <c r="AE80" s="65">
        <f t="shared" si="36"/>
        <v>1</v>
      </c>
      <c r="AF80" s="65">
        <f t="shared" si="36"/>
        <v>5</v>
      </c>
      <c r="AG80" s="65">
        <f t="shared" si="36"/>
        <v>3</v>
      </c>
      <c r="AH80" s="65">
        <f t="shared" si="36"/>
        <v>6</v>
      </c>
      <c r="AI80" s="65">
        <f t="shared" si="36"/>
        <v>7</v>
      </c>
      <c r="AJ80" s="65">
        <f t="shared" ref="AJ80:BO80" si="37">COUNT(AJ55:AJ77)</f>
        <v>7</v>
      </c>
      <c r="AK80" s="65">
        <f t="shared" si="37"/>
        <v>15</v>
      </c>
      <c r="AL80" s="65">
        <f t="shared" si="37"/>
        <v>23</v>
      </c>
      <c r="AM80" s="65">
        <f t="shared" si="37"/>
        <v>22</v>
      </c>
      <c r="AN80" s="65">
        <f t="shared" si="37"/>
        <v>22</v>
      </c>
      <c r="AO80" s="65">
        <f t="shared" si="37"/>
        <v>22</v>
      </c>
      <c r="AP80" s="65">
        <f t="shared" si="37"/>
        <v>22</v>
      </c>
      <c r="AQ80" s="65">
        <f t="shared" si="37"/>
        <v>22</v>
      </c>
      <c r="AR80" s="65">
        <f t="shared" si="37"/>
        <v>22</v>
      </c>
      <c r="AS80" s="65">
        <f t="shared" si="37"/>
        <v>22</v>
      </c>
      <c r="AT80" s="65">
        <f t="shared" si="37"/>
        <v>14</v>
      </c>
      <c r="AU80" s="65">
        <f t="shared" si="37"/>
        <v>15</v>
      </c>
      <c r="AV80" s="65">
        <f t="shared" si="37"/>
        <v>18</v>
      </c>
      <c r="AW80" s="65">
        <f t="shared" si="37"/>
        <v>23</v>
      </c>
      <c r="AX80" s="65">
        <f t="shared" si="37"/>
        <v>22</v>
      </c>
      <c r="AY80" s="65">
        <f t="shared" si="37"/>
        <v>22</v>
      </c>
      <c r="AZ80" s="65">
        <f t="shared" si="37"/>
        <v>21</v>
      </c>
      <c r="BA80" s="65">
        <f t="shared" si="37"/>
        <v>21</v>
      </c>
      <c r="BB80" s="65">
        <f t="shared" si="37"/>
        <v>22</v>
      </c>
      <c r="BC80" s="65">
        <f t="shared" si="37"/>
        <v>22</v>
      </c>
      <c r="BD80" s="65">
        <f t="shared" si="37"/>
        <v>22</v>
      </c>
      <c r="BE80" s="65">
        <f t="shared" si="37"/>
        <v>17</v>
      </c>
      <c r="BF80" s="65">
        <f t="shared" si="37"/>
        <v>22</v>
      </c>
      <c r="BG80" s="65">
        <f t="shared" si="37"/>
        <v>21</v>
      </c>
      <c r="BH80" s="65">
        <f t="shared" si="37"/>
        <v>21</v>
      </c>
      <c r="BI80" s="65">
        <f t="shared" si="37"/>
        <v>20</v>
      </c>
      <c r="BJ80" s="65">
        <f t="shared" si="37"/>
        <v>20</v>
      </c>
      <c r="BK80" s="65">
        <f t="shared" si="37"/>
        <v>17</v>
      </c>
      <c r="BL80" s="65">
        <f t="shared" si="37"/>
        <v>23</v>
      </c>
      <c r="BM80" s="65">
        <f t="shared" si="37"/>
        <v>22</v>
      </c>
      <c r="BN80" s="65">
        <f t="shared" si="37"/>
        <v>22</v>
      </c>
      <c r="BO80" s="65">
        <f t="shared" si="37"/>
        <v>21</v>
      </c>
      <c r="BP80" s="65">
        <f t="shared" ref="BP80:BU80" si="38">COUNT(BP55:BP77)</f>
        <v>21</v>
      </c>
      <c r="BQ80" s="65">
        <f t="shared" si="38"/>
        <v>17</v>
      </c>
      <c r="BR80" s="65">
        <f t="shared" si="38"/>
        <v>18</v>
      </c>
      <c r="BS80" s="65">
        <f t="shared" si="38"/>
        <v>6</v>
      </c>
      <c r="BT80" s="65">
        <f t="shared" si="38"/>
        <v>5</v>
      </c>
      <c r="BU80" s="65">
        <f t="shared" si="38"/>
        <v>4</v>
      </c>
    </row>
    <row r="81" spans="1:73" s="24" customFormat="1" ht="12.75" customHeight="1" x14ac:dyDescent="0.2">
      <c r="A81" s="61"/>
      <c r="B81" s="28" t="s">
        <v>149</v>
      </c>
      <c r="C81" s="86">
        <f>C80/C79</f>
        <v>0.95652173913043481</v>
      </c>
      <c r="D81" s="86">
        <f t="shared" ref="D81:BO81" si="39">D80/D79</f>
        <v>0.78260869565217395</v>
      </c>
      <c r="E81" s="86">
        <f t="shared" si="39"/>
        <v>0.34782608695652173</v>
      </c>
      <c r="F81" s="86">
        <f t="shared" si="39"/>
        <v>1</v>
      </c>
      <c r="G81" s="86">
        <f t="shared" si="39"/>
        <v>0.95652173913043481</v>
      </c>
      <c r="H81" s="86">
        <f t="shared" si="39"/>
        <v>0.95652173913043481</v>
      </c>
      <c r="I81" s="86">
        <f t="shared" si="39"/>
        <v>0.95652173913043481</v>
      </c>
      <c r="J81" s="86">
        <f t="shared" si="39"/>
        <v>1</v>
      </c>
      <c r="K81" s="86">
        <f t="shared" si="39"/>
        <v>0.95652173913043481</v>
      </c>
      <c r="L81" s="86">
        <f t="shared" si="39"/>
        <v>0.95652173913043481</v>
      </c>
      <c r="M81" s="86">
        <f t="shared" si="39"/>
        <v>0.91304347826086951</v>
      </c>
      <c r="N81" s="86">
        <f t="shared" si="39"/>
        <v>0.95652173913043481</v>
      </c>
      <c r="O81" s="86">
        <f t="shared" si="39"/>
        <v>0.86956521739130432</v>
      </c>
      <c r="P81" s="86">
        <f t="shared" si="39"/>
        <v>0.82608695652173914</v>
      </c>
      <c r="Q81" s="86">
        <f t="shared" si="39"/>
        <v>0.95652173913043481</v>
      </c>
      <c r="R81" s="86">
        <f t="shared" si="39"/>
        <v>0.95652173913043481</v>
      </c>
      <c r="S81" s="86">
        <f t="shared" si="39"/>
        <v>0.95652173913043481</v>
      </c>
      <c r="T81" s="86">
        <f t="shared" si="39"/>
        <v>0.95652173913043481</v>
      </c>
      <c r="U81" s="86">
        <f t="shared" si="39"/>
        <v>0.95652173913043481</v>
      </c>
      <c r="V81" s="86">
        <f t="shared" si="39"/>
        <v>0.91304347826086951</v>
      </c>
      <c r="W81" s="86">
        <f t="shared" si="39"/>
        <v>0.86956521739130432</v>
      </c>
      <c r="X81" s="86">
        <f t="shared" si="39"/>
        <v>0.95652173913043481</v>
      </c>
      <c r="Y81" s="86">
        <f t="shared" si="39"/>
        <v>0.78260869565217395</v>
      </c>
      <c r="Z81" s="86">
        <f t="shared" si="39"/>
        <v>1</v>
      </c>
      <c r="AA81" s="86">
        <f t="shared" si="39"/>
        <v>0.17391304347826086</v>
      </c>
      <c r="AB81" s="86">
        <f t="shared" si="39"/>
        <v>1</v>
      </c>
      <c r="AC81" s="86">
        <f t="shared" si="39"/>
        <v>8.6956521739130432E-2</v>
      </c>
      <c r="AD81" s="86">
        <f t="shared" si="39"/>
        <v>4.3478260869565216E-2</v>
      </c>
      <c r="AE81" s="86">
        <f t="shared" si="39"/>
        <v>4.3478260869565216E-2</v>
      </c>
      <c r="AF81" s="86">
        <f t="shared" si="39"/>
        <v>0.21739130434782608</v>
      </c>
      <c r="AG81" s="86">
        <f t="shared" si="39"/>
        <v>0.13043478260869565</v>
      </c>
      <c r="AH81" s="86">
        <f t="shared" si="39"/>
        <v>0.2608695652173913</v>
      </c>
      <c r="AI81" s="86">
        <f t="shared" si="39"/>
        <v>0.30434782608695654</v>
      </c>
      <c r="AJ81" s="86">
        <f t="shared" si="39"/>
        <v>0.30434782608695654</v>
      </c>
      <c r="AK81" s="86">
        <f t="shared" si="39"/>
        <v>0.65217391304347827</v>
      </c>
      <c r="AL81" s="86">
        <f t="shared" si="39"/>
        <v>1</v>
      </c>
      <c r="AM81" s="86">
        <f t="shared" si="39"/>
        <v>0.95652173913043481</v>
      </c>
      <c r="AN81" s="86">
        <f t="shared" si="39"/>
        <v>0.95652173913043481</v>
      </c>
      <c r="AO81" s="86">
        <f t="shared" si="39"/>
        <v>0.95652173913043481</v>
      </c>
      <c r="AP81" s="86">
        <f t="shared" si="39"/>
        <v>0.95652173913043481</v>
      </c>
      <c r="AQ81" s="86">
        <f t="shared" si="39"/>
        <v>0.95652173913043481</v>
      </c>
      <c r="AR81" s="86">
        <f t="shared" si="39"/>
        <v>0.95652173913043481</v>
      </c>
      <c r="AS81" s="86">
        <f t="shared" si="39"/>
        <v>0.95652173913043481</v>
      </c>
      <c r="AT81" s="86">
        <f t="shared" si="39"/>
        <v>0.60869565217391308</v>
      </c>
      <c r="AU81" s="86">
        <f t="shared" si="39"/>
        <v>0.65217391304347827</v>
      </c>
      <c r="AV81" s="86">
        <f t="shared" si="39"/>
        <v>0.78260869565217395</v>
      </c>
      <c r="AW81" s="86">
        <f t="shared" si="39"/>
        <v>1</v>
      </c>
      <c r="AX81" s="86">
        <f t="shared" si="39"/>
        <v>0.95652173913043481</v>
      </c>
      <c r="AY81" s="86">
        <f t="shared" si="39"/>
        <v>0.95652173913043481</v>
      </c>
      <c r="AZ81" s="86">
        <f t="shared" si="39"/>
        <v>0.91304347826086951</v>
      </c>
      <c r="BA81" s="86">
        <f t="shared" si="39"/>
        <v>0.91304347826086951</v>
      </c>
      <c r="BB81" s="86">
        <f t="shared" si="39"/>
        <v>0.95652173913043481</v>
      </c>
      <c r="BC81" s="86">
        <f t="shared" si="39"/>
        <v>0.95652173913043481</v>
      </c>
      <c r="BD81" s="86">
        <f t="shared" si="39"/>
        <v>0.95652173913043481</v>
      </c>
      <c r="BE81" s="86">
        <f t="shared" si="39"/>
        <v>0.73913043478260865</v>
      </c>
      <c r="BF81" s="86">
        <f t="shared" si="39"/>
        <v>0.95652173913043481</v>
      </c>
      <c r="BG81" s="86">
        <f t="shared" si="39"/>
        <v>0.91304347826086951</v>
      </c>
      <c r="BH81" s="86">
        <f t="shared" si="39"/>
        <v>0.91304347826086951</v>
      </c>
      <c r="BI81" s="86">
        <f t="shared" si="39"/>
        <v>0.86956521739130432</v>
      </c>
      <c r="BJ81" s="86">
        <f t="shared" si="39"/>
        <v>0.86956521739130432</v>
      </c>
      <c r="BK81" s="86">
        <f t="shared" si="39"/>
        <v>0.73913043478260865</v>
      </c>
      <c r="BL81" s="86">
        <f t="shared" si="39"/>
        <v>1</v>
      </c>
      <c r="BM81" s="86">
        <f t="shared" si="39"/>
        <v>0.95652173913043481</v>
      </c>
      <c r="BN81" s="86">
        <f t="shared" si="39"/>
        <v>0.95652173913043481</v>
      </c>
      <c r="BO81" s="86">
        <f t="shared" si="39"/>
        <v>0.91304347826086951</v>
      </c>
      <c r="BP81" s="86">
        <f t="shared" ref="BP81:BU81" si="40">BP80/BP79</f>
        <v>0.91304347826086951</v>
      </c>
      <c r="BQ81" s="86">
        <f t="shared" si="40"/>
        <v>0.73913043478260865</v>
      </c>
      <c r="BR81" s="86">
        <f t="shared" si="40"/>
        <v>0.78260869565217395</v>
      </c>
      <c r="BS81" s="86">
        <f t="shared" si="40"/>
        <v>0.2608695652173913</v>
      </c>
      <c r="BT81" s="86">
        <f t="shared" si="40"/>
        <v>0.21739130434782608</v>
      </c>
      <c r="BU81" s="86">
        <f t="shared" si="40"/>
        <v>0.17391304347826086</v>
      </c>
    </row>
    <row r="82" spans="1:73" s="24" customFormat="1" ht="12.75" customHeight="1" x14ac:dyDescent="0.2">
      <c r="A82" s="51" t="s">
        <v>375</v>
      </c>
      <c r="B82" s="52" t="s">
        <v>250</v>
      </c>
      <c r="C82" s="53"/>
      <c r="D82" s="33">
        <v>1812</v>
      </c>
      <c r="E82" s="33" t="s">
        <v>301</v>
      </c>
      <c r="F82" s="33">
        <v>4</v>
      </c>
      <c r="G82" s="33">
        <v>2</v>
      </c>
      <c r="H82" s="33">
        <v>0</v>
      </c>
      <c r="I82" s="33">
        <v>2</v>
      </c>
      <c r="J82" s="34">
        <v>2.6</v>
      </c>
      <c r="K82" s="35">
        <v>2.6</v>
      </c>
      <c r="L82" s="35">
        <v>0</v>
      </c>
      <c r="M82" s="35">
        <v>0</v>
      </c>
      <c r="N82" s="36">
        <v>1</v>
      </c>
      <c r="O82" s="36">
        <v>192</v>
      </c>
      <c r="P82" s="36">
        <v>140</v>
      </c>
      <c r="Q82" s="36">
        <v>14</v>
      </c>
      <c r="R82" s="36">
        <v>6</v>
      </c>
      <c r="S82" s="36">
        <v>0</v>
      </c>
      <c r="T82" s="35">
        <v>233</v>
      </c>
      <c r="U82" s="35">
        <v>35</v>
      </c>
      <c r="V82" s="36" t="s">
        <v>301</v>
      </c>
      <c r="W82" s="36" t="s">
        <v>301</v>
      </c>
      <c r="X82" s="36" t="s">
        <v>301</v>
      </c>
      <c r="Y82" s="36" t="s">
        <v>301</v>
      </c>
      <c r="Z82" s="36">
        <v>369000</v>
      </c>
      <c r="AA82" s="36">
        <v>248000</v>
      </c>
      <c r="AB82" s="36">
        <v>121000</v>
      </c>
      <c r="AC82" s="36" t="s">
        <v>301</v>
      </c>
      <c r="AD82" s="36" t="s">
        <v>301</v>
      </c>
      <c r="AE82" s="36" t="s">
        <v>301</v>
      </c>
      <c r="AF82" s="36">
        <v>121000</v>
      </c>
      <c r="AG82" s="36" t="s">
        <v>301</v>
      </c>
      <c r="AH82" s="36" t="s">
        <v>301</v>
      </c>
      <c r="AI82" s="36" t="s">
        <v>301</v>
      </c>
      <c r="AJ82" s="36">
        <v>0</v>
      </c>
      <c r="AK82" s="36">
        <v>12850</v>
      </c>
      <c r="AL82" s="36">
        <v>27900</v>
      </c>
      <c r="AM82" s="36">
        <v>23000</v>
      </c>
      <c r="AN82" s="36">
        <v>0</v>
      </c>
      <c r="AO82" s="36">
        <v>0</v>
      </c>
      <c r="AP82" s="36">
        <v>0</v>
      </c>
      <c r="AQ82" s="36">
        <v>0</v>
      </c>
      <c r="AR82" s="36">
        <v>400</v>
      </c>
      <c r="AS82" s="36">
        <v>4500</v>
      </c>
      <c r="AT82" s="36">
        <v>80</v>
      </c>
      <c r="AU82" s="36" t="s">
        <v>301</v>
      </c>
      <c r="AV82" s="36" t="s">
        <v>301</v>
      </c>
      <c r="AW82" s="36">
        <v>2827</v>
      </c>
      <c r="AX82" s="36">
        <v>1387</v>
      </c>
      <c r="AY82" s="36">
        <v>0</v>
      </c>
      <c r="AZ82" s="36">
        <v>0</v>
      </c>
      <c r="BA82" s="36">
        <v>0</v>
      </c>
      <c r="BB82" s="36">
        <v>0</v>
      </c>
      <c r="BC82" s="36">
        <v>112</v>
      </c>
      <c r="BD82" s="36">
        <v>1328</v>
      </c>
      <c r="BE82" s="36">
        <v>450</v>
      </c>
      <c r="BF82" s="36">
        <v>0</v>
      </c>
      <c r="BG82" s="36">
        <v>20</v>
      </c>
      <c r="BH82" s="36">
        <v>13400</v>
      </c>
      <c r="BI82" s="36" t="s">
        <v>301</v>
      </c>
      <c r="BJ82" s="36">
        <v>190</v>
      </c>
      <c r="BK82" s="36">
        <v>60</v>
      </c>
      <c r="BL82" s="36">
        <v>0</v>
      </c>
      <c r="BM82" s="36">
        <v>0</v>
      </c>
      <c r="BN82" s="36">
        <v>0</v>
      </c>
      <c r="BO82" s="36">
        <v>0</v>
      </c>
      <c r="BP82" s="36">
        <v>0</v>
      </c>
      <c r="BQ82" s="36">
        <v>0</v>
      </c>
      <c r="BR82" s="36">
        <v>120</v>
      </c>
      <c r="BS82" s="36" t="s">
        <v>301</v>
      </c>
      <c r="BT82" s="36" t="s">
        <v>301</v>
      </c>
      <c r="BU82" s="36" t="s">
        <v>301</v>
      </c>
    </row>
    <row r="83" spans="1:73" s="24" customFormat="1" ht="12.75" customHeight="1" x14ac:dyDescent="0.2">
      <c r="A83" s="51" t="s">
        <v>376</v>
      </c>
      <c r="B83" s="52" t="s">
        <v>251</v>
      </c>
      <c r="C83" s="53"/>
      <c r="D83" s="79" t="s">
        <v>301</v>
      </c>
      <c r="E83" s="79">
        <v>3636</v>
      </c>
      <c r="F83" s="79">
        <v>2</v>
      </c>
      <c r="G83" s="79">
        <v>1</v>
      </c>
      <c r="H83" s="79">
        <v>0</v>
      </c>
      <c r="I83" s="79">
        <v>1</v>
      </c>
      <c r="J83" s="80">
        <v>1.2</v>
      </c>
      <c r="K83" s="81">
        <v>1.2</v>
      </c>
      <c r="L83" s="81">
        <v>0</v>
      </c>
      <c r="M83" s="81">
        <v>0</v>
      </c>
      <c r="N83" s="82">
        <v>1</v>
      </c>
      <c r="O83" s="82">
        <v>101</v>
      </c>
      <c r="P83" s="82">
        <v>36</v>
      </c>
      <c r="Q83" s="82">
        <v>2</v>
      </c>
      <c r="R83" s="82">
        <v>1</v>
      </c>
      <c r="S83" s="82">
        <v>0</v>
      </c>
      <c r="T83" s="81">
        <v>180</v>
      </c>
      <c r="U83" s="81">
        <v>18</v>
      </c>
      <c r="V83" s="82">
        <v>9666</v>
      </c>
      <c r="W83" s="82">
        <v>346</v>
      </c>
      <c r="X83" s="82">
        <v>0</v>
      </c>
      <c r="Y83" s="82">
        <v>1308</v>
      </c>
      <c r="Z83" s="82">
        <v>220979</v>
      </c>
      <c r="AA83" s="82">
        <v>160304</v>
      </c>
      <c r="AB83" s="82">
        <v>60675</v>
      </c>
      <c r="AC83" s="82" t="s">
        <v>301</v>
      </c>
      <c r="AD83" s="82">
        <v>24000</v>
      </c>
      <c r="AE83" s="82">
        <v>17861</v>
      </c>
      <c r="AF83" s="82">
        <v>18814</v>
      </c>
      <c r="AG83" s="82">
        <v>0</v>
      </c>
      <c r="AH83" s="82">
        <v>154686</v>
      </c>
      <c r="AI83" s="82" t="s">
        <v>301</v>
      </c>
      <c r="AJ83" s="82" t="s">
        <v>301</v>
      </c>
      <c r="AK83" s="82">
        <v>65538</v>
      </c>
      <c r="AL83" s="82">
        <v>8979</v>
      </c>
      <c r="AM83" s="82">
        <v>8861</v>
      </c>
      <c r="AN83" s="82">
        <v>0</v>
      </c>
      <c r="AO83" s="82">
        <v>0</v>
      </c>
      <c r="AP83" s="82">
        <v>0</v>
      </c>
      <c r="AQ83" s="82">
        <v>0</v>
      </c>
      <c r="AR83" s="82">
        <v>118</v>
      </c>
      <c r="AS83" s="82">
        <v>0</v>
      </c>
      <c r="AT83" s="82">
        <v>0</v>
      </c>
      <c r="AU83" s="82">
        <v>0</v>
      </c>
      <c r="AV83" s="82">
        <v>0</v>
      </c>
      <c r="AW83" s="82">
        <v>399</v>
      </c>
      <c r="AX83" s="82">
        <v>370</v>
      </c>
      <c r="AY83" s="82">
        <v>0</v>
      </c>
      <c r="AZ83" s="82">
        <v>0</v>
      </c>
      <c r="BA83" s="82">
        <v>0</v>
      </c>
      <c r="BB83" s="82">
        <v>0</v>
      </c>
      <c r="BC83" s="82">
        <v>29</v>
      </c>
      <c r="BD83" s="82">
        <v>0</v>
      </c>
      <c r="BE83" s="82">
        <v>512</v>
      </c>
      <c r="BF83" s="82">
        <v>0</v>
      </c>
      <c r="BG83" s="82">
        <v>12</v>
      </c>
      <c r="BH83" s="82">
        <v>2750</v>
      </c>
      <c r="BI83" s="82">
        <v>0</v>
      </c>
      <c r="BJ83" s="82">
        <v>0</v>
      </c>
      <c r="BK83" s="82">
        <v>0</v>
      </c>
      <c r="BL83" s="82">
        <v>0</v>
      </c>
      <c r="BM83" s="82">
        <v>0</v>
      </c>
      <c r="BN83" s="82">
        <v>0</v>
      </c>
      <c r="BO83" s="82">
        <v>0</v>
      </c>
      <c r="BP83" s="82">
        <v>0</v>
      </c>
      <c r="BQ83" s="82">
        <v>0</v>
      </c>
      <c r="BR83" s="82">
        <v>0</v>
      </c>
      <c r="BS83" s="82" t="s">
        <v>301</v>
      </c>
      <c r="BT83" s="82" t="s">
        <v>301</v>
      </c>
      <c r="BU83" s="82" t="s">
        <v>301</v>
      </c>
    </row>
    <row r="84" spans="1:73" s="24" customFormat="1" ht="12.75" customHeight="1" x14ac:dyDescent="0.2">
      <c r="A84" s="51" t="s">
        <v>377</v>
      </c>
      <c r="B84" s="52" t="s">
        <v>252</v>
      </c>
      <c r="C84" s="53"/>
      <c r="D84" s="79">
        <v>894</v>
      </c>
      <c r="E84" s="79" t="s">
        <v>301</v>
      </c>
      <c r="F84" s="79">
        <v>4</v>
      </c>
      <c r="G84" s="79">
        <v>1</v>
      </c>
      <c r="H84" s="79">
        <v>3</v>
      </c>
      <c r="I84" s="79">
        <v>0</v>
      </c>
      <c r="J84" s="80">
        <v>3</v>
      </c>
      <c r="K84" s="81">
        <v>3</v>
      </c>
      <c r="L84" s="81">
        <v>0</v>
      </c>
      <c r="M84" s="81">
        <v>0</v>
      </c>
      <c r="N84" s="82">
        <v>1</v>
      </c>
      <c r="O84" s="82">
        <v>300</v>
      </c>
      <c r="P84" s="82">
        <v>250</v>
      </c>
      <c r="Q84" s="82">
        <v>28</v>
      </c>
      <c r="R84" s="82">
        <v>12</v>
      </c>
      <c r="S84" s="82">
        <v>1</v>
      </c>
      <c r="T84" s="81">
        <v>250</v>
      </c>
      <c r="U84" s="81">
        <v>50</v>
      </c>
      <c r="V84" s="82">
        <v>12000</v>
      </c>
      <c r="W84" s="82">
        <v>1000</v>
      </c>
      <c r="X84" s="82">
        <v>0</v>
      </c>
      <c r="Y84" s="82">
        <v>5000</v>
      </c>
      <c r="Z84" s="82">
        <v>413000</v>
      </c>
      <c r="AA84" s="82">
        <v>263000</v>
      </c>
      <c r="AB84" s="82">
        <v>150000</v>
      </c>
      <c r="AC84" s="82" t="s">
        <v>301</v>
      </c>
      <c r="AD84" s="82" t="s">
        <v>301</v>
      </c>
      <c r="AE84" s="82" t="s">
        <v>301</v>
      </c>
      <c r="AF84" s="82">
        <v>150000</v>
      </c>
      <c r="AG84" s="82">
        <v>5000</v>
      </c>
      <c r="AH84" s="82">
        <v>413000</v>
      </c>
      <c r="AI84" s="82" t="s">
        <v>301</v>
      </c>
      <c r="AJ84" s="82" t="s">
        <v>301</v>
      </c>
      <c r="AK84" s="82" t="s">
        <v>301</v>
      </c>
      <c r="AL84" s="82">
        <v>17021</v>
      </c>
      <c r="AM84" s="82">
        <v>16500</v>
      </c>
      <c r="AN84" s="82">
        <v>0</v>
      </c>
      <c r="AO84" s="82">
        <v>414</v>
      </c>
      <c r="AP84" s="82">
        <v>0</v>
      </c>
      <c r="AQ84" s="82">
        <v>0</v>
      </c>
      <c r="AR84" s="82">
        <v>107</v>
      </c>
      <c r="AS84" s="82">
        <v>0</v>
      </c>
      <c r="AT84" s="82">
        <v>10</v>
      </c>
      <c r="AU84" s="82">
        <v>60</v>
      </c>
      <c r="AV84" s="82">
        <v>10</v>
      </c>
      <c r="AW84" s="82">
        <v>4112</v>
      </c>
      <c r="AX84" s="82">
        <v>4000</v>
      </c>
      <c r="AY84" s="82">
        <v>0</v>
      </c>
      <c r="AZ84" s="82">
        <v>107</v>
      </c>
      <c r="BA84" s="82">
        <v>0</v>
      </c>
      <c r="BB84" s="82">
        <v>0</v>
      </c>
      <c r="BC84" s="82">
        <v>5</v>
      </c>
      <c r="BD84" s="82">
        <v>0</v>
      </c>
      <c r="BE84" s="82">
        <v>50</v>
      </c>
      <c r="BF84" s="82">
        <v>0</v>
      </c>
      <c r="BG84" s="82">
        <v>50</v>
      </c>
      <c r="BH84" s="82">
        <v>11070</v>
      </c>
      <c r="BI84" s="82">
        <v>200</v>
      </c>
      <c r="BJ84" s="82">
        <v>4800</v>
      </c>
      <c r="BK84" s="82">
        <v>50</v>
      </c>
      <c r="BL84" s="82">
        <v>0</v>
      </c>
      <c r="BM84" s="82">
        <v>0</v>
      </c>
      <c r="BN84" s="82">
        <v>0</v>
      </c>
      <c r="BO84" s="82">
        <v>0</v>
      </c>
      <c r="BP84" s="82">
        <v>0</v>
      </c>
      <c r="BQ84" s="82">
        <v>0</v>
      </c>
      <c r="BR84" s="82">
        <v>1000</v>
      </c>
      <c r="BS84" s="82" t="s">
        <v>301</v>
      </c>
      <c r="BT84" s="82" t="s">
        <v>301</v>
      </c>
      <c r="BU84" s="82" t="s">
        <v>301</v>
      </c>
    </row>
    <row r="85" spans="1:73" s="24" customFormat="1" ht="12.75" customHeight="1" x14ac:dyDescent="0.2">
      <c r="A85" s="51" t="s">
        <v>353</v>
      </c>
      <c r="B85" s="52" t="s">
        <v>244</v>
      </c>
      <c r="C85" s="53"/>
      <c r="D85" s="79">
        <v>4841</v>
      </c>
      <c r="E85" s="79" t="s">
        <v>301</v>
      </c>
      <c r="F85" s="79">
        <v>14</v>
      </c>
      <c r="G85" s="79">
        <v>7</v>
      </c>
      <c r="H85" s="79">
        <v>5</v>
      </c>
      <c r="I85" s="79">
        <v>2</v>
      </c>
      <c r="J85" s="80">
        <v>10.4</v>
      </c>
      <c r="K85" s="81">
        <v>10.4</v>
      </c>
      <c r="L85" s="81">
        <v>0</v>
      </c>
      <c r="M85" s="81">
        <v>0</v>
      </c>
      <c r="N85" s="82">
        <v>5</v>
      </c>
      <c r="O85" s="82">
        <v>2178</v>
      </c>
      <c r="P85" s="82">
        <v>2027</v>
      </c>
      <c r="Q85" s="82">
        <v>194</v>
      </c>
      <c r="R85" s="82">
        <v>31</v>
      </c>
      <c r="S85" s="82">
        <v>1</v>
      </c>
      <c r="T85" s="81">
        <v>246</v>
      </c>
      <c r="U85" s="81">
        <v>55.5</v>
      </c>
      <c r="V85" s="82">
        <v>44800</v>
      </c>
      <c r="W85" s="82">
        <v>10700</v>
      </c>
      <c r="X85" s="82">
        <v>5000</v>
      </c>
      <c r="Y85" s="82">
        <v>5500</v>
      </c>
      <c r="Z85" s="82">
        <v>2530578</v>
      </c>
      <c r="AA85" s="82">
        <v>1272578</v>
      </c>
      <c r="AB85" s="82">
        <v>1258000</v>
      </c>
      <c r="AC85" s="82">
        <v>94622</v>
      </c>
      <c r="AD85" s="82">
        <v>267728</v>
      </c>
      <c r="AE85" s="82">
        <v>68540</v>
      </c>
      <c r="AF85" s="82">
        <v>827110</v>
      </c>
      <c r="AG85" s="82" t="s">
        <v>301</v>
      </c>
      <c r="AH85" s="82">
        <v>2530578</v>
      </c>
      <c r="AI85" s="82">
        <v>0</v>
      </c>
      <c r="AJ85" s="82">
        <v>0</v>
      </c>
      <c r="AK85" s="82">
        <v>0</v>
      </c>
      <c r="AL85" s="82">
        <v>66000</v>
      </c>
      <c r="AM85" s="82">
        <v>63550</v>
      </c>
      <c r="AN85" s="82">
        <v>0</v>
      </c>
      <c r="AO85" s="82">
        <v>500</v>
      </c>
      <c r="AP85" s="82">
        <v>500</v>
      </c>
      <c r="AQ85" s="82">
        <v>1000</v>
      </c>
      <c r="AR85" s="82">
        <v>450</v>
      </c>
      <c r="AS85" s="82">
        <v>0</v>
      </c>
      <c r="AT85" s="82">
        <v>5500</v>
      </c>
      <c r="AU85" s="82">
        <v>45</v>
      </c>
      <c r="AV85" s="82">
        <v>175</v>
      </c>
      <c r="AW85" s="82">
        <v>8530</v>
      </c>
      <c r="AX85" s="82">
        <v>7950</v>
      </c>
      <c r="AY85" s="82">
        <v>0</v>
      </c>
      <c r="AZ85" s="82">
        <v>0</v>
      </c>
      <c r="BA85" s="82">
        <v>0</v>
      </c>
      <c r="BB85" s="82">
        <v>0</v>
      </c>
      <c r="BC85" s="82">
        <v>50</v>
      </c>
      <c r="BD85" s="82">
        <v>530</v>
      </c>
      <c r="BE85" s="82">
        <v>1000</v>
      </c>
      <c r="BF85" s="82">
        <v>4</v>
      </c>
      <c r="BG85" s="82">
        <v>40</v>
      </c>
      <c r="BH85" s="82">
        <v>26002</v>
      </c>
      <c r="BI85" s="82">
        <v>4422</v>
      </c>
      <c r="BJ85" s="82">
        <v>7855</v>
      </c>
      <c r="BK85" s="82">
        <v>300</v>
      </c>
      <c r="BL85" s="82">
        <v>25</v>
      </c>
      <c r="BM85" s="82">
        <v>20</v>
      </c>
      <c r="BN85" s="82">
        <v>5</v>
      </c>
      <c r="BO85" s="82">
        <v>0</v>
      </c>
      <c r="BP85" s="82">
        <v>0</v>
      </c>
      <c r="BQ85" s="82">
        <v>0</v>
      </c>
      <c r="BR85" s="82">
        <v>7000</v>
      </c>
      <c r="BS85" s="82" t="s">
        <v>301</v>
      </c>
      <c r="BT85" s="82" t="s">
        <v>301</v>
      </c>
      <c r="BU85" s="82" t="s">
        <v>301</v>
      </c>
    </row>
    <row r="86" spans="1:73" s="24" customFormat="1" ht="12.75" customHeight="1" x14ac:dyDescent="0.2">
      <c r="A86" s="51" t="s">
        <v>354</v>
      </c>
      <c r="B86" s="52" t="s">
        <v>227</v>
      </c>
      <c r="C86" s="53"/>
      <c r="D86" s="79">
        <v>3800</v>
      </c>
      <c r="E86" s="79">
        <v>35335</v>
      </c>
      <c r="F86" s="79">
        <v>20</v>
      </c>
      <c r="G86" s="79">
        <v>2</v>
      </c>
      <c r="H86" s="79">
        <v>10</v>
      </c>
      <c r="I86" s="79">
        <v>8</v>
      </c>
      <c r="J86" s="80">
        <v>11.1</v>
      </c>
      <c r="K86" s="81">
        <v>10.199999999999999</v>
      </c>
      <c r="L86" s="81">
        <v>0.9</v>
      </c>
      <c r="M86" s="81">
        <v>0</v>
      </c>
      <c r="N86" s="82">
        <v>2</v>
      </c>
      <c r="O86" s="82">
        <v>1060</v>
      </c>
      <c r="P86" s="82">
        <v>150</v>
      </c>
      <c r="Q86" s="82">
        <v>34</v>
      </c>
      <c r="R86" s="82">
        <v>9</v>
      </c>
      <c r="S86" s="82">
        <v>0</v>
      </c>
      <c r="T86" s="81">
        <v>246</v>
      </c>
      <c r="U86" s="81">
        <v>40</v>
      </c>
      <c r="V86" s="82">
        <v>0</v>
      </c>
      <c r="W86" s="82">
        <v>300</v>
      </c>
      <c r="X86" s="82">
        <v>0</v>
      </c>
      <c r="Y86" s="82">
        <v>99203</v>
      </c>
      <c r="Z86" s="82">
        <v>1330200</v>
      </c>
      <c r="AA86" s="82">
        <v>879700</v>
      </c>
      <c r="AB86" s="82">
        <v>450500</v>
      </c>
      <c r="AC86" s="82">
        <v>258000</v>
      </c>
      <c r="AD86" s="82">
        <v>0</v>
      </c>
      <c r="AE86" s="82">
        <v>37000</v>
      </c>
      <c r="AF86" s="82">
        <v>155500</v>
      </c>
      <c r="AG86" s="82">
        <v>22000</v>
      </c>
      <c r="AH86" s="82">
        <v>1205200</v>
      </c>
      <c r="AI86" s="82">
        <v>0</v>
      </c>
      <c r="AJ86" s="82">
        <v>0</v>
      </c>
      <c r="AK86" s="82">
        <v>22375</v>
      </c>
      <c r="AL86" s="82">
        <v>154360</v>
      </c>
      <c r="AM86" s="82">
        <v>89900</v>
      </c>
      <c r="AN86" s="82">
        <v>0</v>
      </c>
      <c r="AO86" s="82">
        <v>3</v>
      </c>
      <c r="AP86" s="82">
        <v>33224</v>
      </c>
      <c r="AQ86" s="82">
        <v>0</v>
      </c>
      <c r="AR86" s="82">
        <v>11233</v>
      </c>
      <c r="AS86" s="82">
        <v>20000</v>
      </c>
      <c r="AT86" s="82">
        <v>16</v>
      </c>
      <c r="AU86" s="82">
        <v>6</v>
      </c>
      <c r="AV86" s="82">
        <v>4</v>
      </c>
      <c r="AW86" s="82">
        <v>26500</v>
      </c>
      <c r="AX86" s="82">
        <v>6500</v>
      </c>
      <c r="AY86" s="82">
        <v>0</v>
      </c>
      <c r="AZ86" s="82">
        <v>0</v>
      </c>
      <c r="BA86" s="82">
        <v>12000</v>
      </c>
      <c r="BB86" s="82">
        <v>0</v>
      </c>
      <c r="BC86" s="82">
        <v>4000</v>
      </c>
      <c r="BD86" s="82">
        <v>4000</v>
      </c>
      <c r="BE86" s="82">
        <v>0</v>
      </c>
      <c r="BF86" s="82">
        <v>3</v>
      </c>
      <c r="BG86" s="82">
        <v>86</v>
      </c>
      <c r="BH86" s="82">
        <v>57243</v>
      </c>
      <c r="BI86" s="82">
        <v>5</v>
      </c>
      <c r="BJ86" s="82">
        <v>14</v>
      </c>
      <c r="BK86" s="82">
        <v>60</v>
      </c>
      <c r="BL86" s="82">
        <v>320</v>
      </c>
      <c r="BM86" s="82">
        <v>20</v>
      </c>
      <c r="BN86" s="82">
        <v>296</v>
      </c>
      <c r="BO86" s="82">
        <v>0</v>
      </c>
      <c r="BP86" s="82">
        <v>4</v>
      </c>
      <c r="BQ86" s="82">
        <v>135</v>
      </c>
      <c r="BR86" s="82">
        <v>1500</v>
      </c>
      <c r="BS86" s="82">
        <v>76369</v>
      </c>
      <c r="BT86" s="82">
        <v>1400</v>
      </c>
      <c r="BU86" s="82">
        <v>400</v>
      </c>
    </row>
    <row r="87" spans="1:73" s="24" customFormat="1" ht="12.75" customHeight="1" x14ac:dyDescent="0.2">
      <c r="A87" s="51" t="s">
        <v>355</v>
      </c>
      <c r="B87" s="52" t="s">
        <v>220</v>
      </c>
      <c r="C87" s="53"/>
      <c r="D87" s="79">
        <v>1096</v>
      </c>
      <c r="E87" s="79">
        <v>18000</v>
      </c>
      <c r="F87" s="79">
        <v>2</v>
      </c>
      <c r="G87" s="79" t="s">
        <v>301</v>
      </c>
      <c r="H87" s="79" t="s">
        <v>301</v>
      </c>
      <c r="I87" s="79" t="s">
        <v>301</v>
      </c>
      <c r="J87" s="80">
        <v>2</v>
      </c>
      <c r="K87" s="81" t="s">
        <v>301</v>
      </c>
      <c r="L87" s="81" t="s">
        <v>301</v>
      </c>
      <c r="M87" s="81" t="s">
        <v>301</v>
      </c>
      <c r="N87" s="82">
        <v>1</v>
      </c>
      <c r="O87" s="82">
        <v>222</v>
      </c>
      <c r="P87" s="82">
        <v>198</v>
      </c>
      <c r="Q87" s="82">
        <v>20</v>
      </c>
      <c r="R87" s="82">
        <v>7</v>
      </c>
      <c r="S87" s="82">
        <v>0</v>
      </c>
      <c r="T87" s="81">
        <v>240</v>
      </c>
      <c r="U87" s="81">
        <v>26.5</v>
      </c>
      <c r="V87" s="82">
        <v>12500</v>
      </c>
      <c r="W87" s="82">
        <v>0</v>
      </c>
      <c r="X87" s="82">
        <v>0</v>
      </c>
      <c r="Y87" s="82">
        <v>0</v>
      </c>
      <c r="Z87" s="82">
        <v>110000</v>
      </c>
      <c r="AA87" s="82">
        <v>80000</v>
      </c>
      <c r="AB87" s="82">
        <v>30000</v>
      </c>
      <c r="AC87" s="82">
        <v>0</v>
      </c>
      <c r="AD87" s="82">
        <v>0</v>
      </c>
      <c r="AE87" s="82">
        <v>0</v>
      </c>
      <c r="AF87" s="82">
        <v>30000</v>
      </c>
      <c r="AG87" s="82">
        <v>0</v>
      </c>
      <c r="AH87" s="82">
        <v>0</v>
      </c>
      <c r="AI87" s="82">
        <v>0</v>
      </c>
      <c r="AJ87" s="82">
        <v>0</v>
      </c>
      <c r="AK87" s="82">
        <v>0</v>
      </c>
      <c r="AL87" s="82">
        <v>13500</v>
      </c>
      <c r="AM87" s="82">
        <v>13500</v>
      </c>
      <c r="AN87" s="82">
        <v>0</v>
      </c>
      <c r="AO87" s="82">
        <v>0</v>
      </c>
      <c r="AP87" s="82">
        <v>0</v>
      </c>
      <c r="AQ87" s="82">
        <v>0</v>
      </c>
      <c r="AR87" s="82">
        <v>0</v>
      </c>
      <c r="AS87" s="82">
        <v>0</v>
      </c>
      <c r="AT87" s="82">
        <v>0</v>
      </c>
      <c r="AU87" s="82">
        <v>0</v>
      </c>
      <c r="AV87" s="82">
        <v>0</v>
      </c>
      <c r="AW87" s="82">
        <v>1000</v>
      </c>
      <c r="AX87" s="82">
        <v>1000</v>
      </c>
      <c r="AY87" s="82">
        <v>0</v>
      </c>
      <c r="AZ87" s="82">
        <v>0</v>
      </c>
      <c r="BA87" s="82">
        <v>0</v>
      </c>
      <c r="BB87" s="82">
        <v>0</v>
      </c>
      <c r="BC87" s="82">
        <v>0</v>
      </c>
      <c r="BD87" s="82">
        <v>0</v>
      </c>
      <c r="BE87" s="82">
        <v>0</v>
      </c>
      <c r="BF87" s="82">
        <v>0</v>
      </c>
      <c r="BG87" s="82">
        <v>100</v>
      </c>
      <c r="BH87" s="82">
        <v>7000</v>
      </c>
      <c r="BI87" s="82">
        <v>0</v>
      </c>
      <c r="BJ87" s="82">
        <v>0</v>
      </c>
      <c r="BK87" s="82">
        <v>0</v>
      </c>
      <c r="BL87" s="82">
        <v>0</v>
      </c>
      <c r="BM87" s="82">
        <v>0</v>
      </c>
      <c r="BN87" s="82">
        <v>0</v>
      </c>
      <c r="BO87" s="82">
        <v>0</v>
      </c>
      <c r="BP87" s="82">
        <v>0</v>
      </c>
      <c r="BQ87" s="82">
        <v>0</v>
      </c>
      <c r="BR87" s="82">
        <v>500</v>
      </c>
      <c r="BS87" s="82">
        <v>0</v>
      </c>
      <c r="BT87" s="82">
        <v>0</v>
      </c>
      <c r="BU87" s="82">
        <v>0</v>
      </c>
    </row>
    <row r="88" spans="1:73" s="24" customFormat="1" ht="12.75" customHeight="1" x14ac:dyDescent="0.2">
      <c r="A88" s="51" t="s">
        <v>356</v>
      </c>
      <c r="B88" s="52" t="s">
        <v>221</v>
      </c>
      <c r="C88" s="53"/>
      <c r="D88" s="79">
        <v>10285</v>
      </c>
      <c r="E88" s="79">
        <v>144327</v>
      </c>
      <c r="F88" s="79">
        <v>32</v>
      </c>
      <c r="G88" s="79">
        <v>4</v>
      </c>
      <c r="H88" s="79">
        <v>25</v>
      </c>
      <c r="I88" s="79">
        <v>3</v>
      </c>
      <c r="J88" s="80">
        <v>21</v>
      </c>
      <c r="K88" s="81">
        <v>19</v>
      </c>
      <c r="L88" s="81">
        <v>1</v>
      </c>
      <c r="M88" s="81">
        <v>1</v>
      </c>
      <c r="N88" s="82">
        <v>1</v>
      </c>
      <c r="O88" s="82">
        <v>1853</v>
      </c>
      <c r="P88" s="82">
        <v>1404</v>
      </c>
      <c r="Q88" s="82">
        <v>130</v>
      </c>
      <c r="R88" s="82">
        <v>39</v>
      </c>
      <c r="S88" s="82">
        <v>7</v>
      </c>
      <c r="T88" s="81">
        <v>222</v>
      </c>
      <c r="U88" s="81">
        <v>43</v>
      </c>
      <c r="V88" s="82">
        <v>88798</v>
      </c>
      <c r="W88" s="82">
        <v>6788</v>
      </c>
      <c r="X88" s="82">
        <v>0</v>
      </c>
      <c r="Y88" s="82">
        <v>1553</v>
      </c>
      <c r="Z88" s="82">
        <v>2771993</v>
      </c>
      <c r="AA88" s="82">
        <v>2246706</v>
      </c>
      <c r="AB88" s="82">
        <v>525287</v>
      </c>
      <c r="AC88" s="82">
        <v>48511</v>
      </c>
      <c r="AD88" s="82" t="s">
        <v>301</v>
      </c>
      <c r="AE88" s="82">
        <v>131130</v>
      </c>
      <c r="AF88" s="82">
        <v>345646</v>
      </c>
      <c r="AG88" s="82" t="s">
        <v>301</v>
      </c>
      <c r="AH88" s="82" t="s">
        <v>301</v>
      </c>
      <c r="AI88" s="82" t="s">
        <v>301</v>
      </c>
      <c r="AJ88" s="82" t="s">
        <v>301</v>
      </c>
      <c r="AK88" s="82">
        <v>58613</v>
      </c>
      <c r="AL88" s="82">
        <v>234002</v>
      </c>
      <c r="AM88" s="82" t="s">
        <v>301</v>
      </c>
      <c r="AN88" s="82" t="s">
        <v>301</v>
      </c>
      <c r="AO88" s="82" t="s">
        <v>301</v>
      </c>
      <c r="AP88" s="82" t="s">
        <v>301</v>
      </c>
      <c r="AQ88" s="82" t="s">
        <v>301</v>
      </c>
      <c r="AR88" s="82" t="s">
        <v>301</v>
      </c>
      <c r="AS88" s="82">
        <v>234002</v>
      </c>
      <c r="AT88" s="82" t="s">
        <v>301</v>
      </c>
      <c r="AU88" s="82" t="s">
        <v>301</v>
      </c>
      <c r="AV88" s="82" t="s">
        <v>301</v>
      </c>
      <c r="AW88" s="82">
        <v>-6457</v>
      </c>
      <c r="AX88" s="82">
        <v>-6457</v>
      </c>
      <c r="AY88" s="82" t="s">
        <v>301</v>
      </c>
      <c r="AZ88" s="82" t="s">
        <v>301</v>
      </c>
      <c r="BA88" s="82" t="s">
        <v>301</v>
      </c>
      <c r="BB88" s="82" t="s">
        <v>301</v>
      </c>
      <c r="BC88" s="82" t="s">
        <v>301</v>
      </c>
      <c r="BD88" s="82" t="s">
        <v>301</v>
      </c>
      <c r="BE88" s="82">
        <v>3611</v>
      </c>
      <c r="BF88" s="82">
        <v>20</v>
      </c>
      <c r="BG88" s="82">
        <v>106</v>
      </c>
      <c r="BH88" s="82">
        <v>117161</v>
      </c>
      <c r="BI88" s="82">
        <v>49</v>
      </c>
      <c r="BJ88" s="82">
        <v>71</v>
      </c>
      <c r="BK88" s="82">
        <v>204</v>
      </c>
      <c r="BL88" s="82">
        <v>0</v>
      </c>
      <c r="BM88" s="82" t="s">
        <v>301</v>
      </c>
      <c r="BN88" s="82" t="s">
        <v>301</v>
      </c>
      <c r="BO88" s="82" t="s">
        <v>301</v>
      </c>
      <c r="BP88" s="82" t="s">
        <v>301</v>
      </c>
      <c r="BQ88" s="82" t="s">
        <v>301</v>
      </c>
      <c r="BR88" s="82">
        <v>2245</v>
      </c>
      <c r="BS88" s="82">
        <v>29144</v>
      </c>
      <c r="BT88" s="82" t="s">
        <v>301</v>
      </c>
      <c r="BU88" s="82" t="s">
        <v>301</v>
      </c>
    </row>
    <row r="89" spans="1:73" s="24" customFormat="1" ht="12.75" customHeight="1" x14ac:dyDescent="0.2">
      <c r="A89" s="14"/>
      <c r="B89" s="62" t="s">
        <v>159</v>
      </c>
      <c r="C89" s="59"/>
      <c r="D89" s="63">
        <f>SUM(D82:D88)</f>
        <v>22728</v>
      </c>
      <c r="E89" s="63">
        <f t="shared" ref="E89:BP89" si="41">SUM(E82:E88)</f>
        <v>201298</v>
      </c>
      <c r="F89" s="63">
        <f t="shared" si="41"/>
        <v>78</v>
      </c>
      <c r="G89" s="63">
        <f t="shared" si="41"/>
        <v>17</v>
      </c>
      <c r="H89" s="63">
        <f t="shared" si="41"/>
        <v>43</v>
      </c>
      <c r="I89" s="63">
        <f t="shared" si="41"/>
        <v>16</v>
      </c>
      <c r="J89" s="64">
        <f t="shared" si="41"/>
        <v>51.3</v>
      </c>
      <c r="K89" s="64">
        <f t="shared" si="41"/>
        <v>46.4</v>
      </c>
      <c r="L89" s="64">
        <f t="shared" si="41"/>
        <v>1.9</v>
      </c>
      <c r="M89" s="64">
        <f t="shared" si="41"/>
        <v>1</v>
      </c>
      <c r="N89" s="63">
        <f t="shared" si="41"/>
        <v>12</v>
      </c>
      <c r="O89" s="63">
        <f t="shared" si="41"/>
        <v>5906</v>
      </c>
      <c r="P89" s="63">
        <f t="shared" si="41"/>
        <v>4205</v>
      </c>
      <c r="Q89" s="63">
        <f t="shared" si="41"/>
        <v>422</v>
      </c>
      <c r="R89" s="63">
        <f t="shared" si="41"/>
        <v>105</v>
      </c>
      <c r="S89" s="63">
        <f t="shared" si="41"/>
        <v>9</v>
      </c>
      <c r="T89" s="64">
        <f t="shared" si="41"/>
        <v>1617</v>
      </c>
      <c r="U89" s="64">
        <f t="shared" si="41"/>
        <v>268</v>
      </c>
      <c r="V89" s="63">
        <f t="shared" si="41"/>
        <v>167764</v>
      </c>
      <c r="W89" s="63">
        <f t="shared" si="41"/>
        <v>19134</v>
      </c>
      <c r="X89" s="63">
        <f t="shared" si="41"/>
        <v>5000</v>
      </c>
      <c r="Y89" s="63">
        <f t="shared" si="41"/>
        <v>112564</v>
      </c>
      <c r="Z89" s="63">
        <f t="shared" si="41"/>
        <v>7745750</v>
      </c>
      <c r="AA89" s="63">
        <f t="shared" si="41"/>
        <v>5150288</v>
      </c>
      <c r="AB89" s="63">
        <f t="shared" si="41"/>
        <v>2595462</v>
      </c>
      <c r="AC89" s="63">
        <f t="shared" si="41"/>
        <v>401133</v>
      </c>
      <c r="AD89" s="63">
        <f t="shared" si="41"/>
        <v>291728</v>
      </c>
      <c r="AE89" s="63">
        <f t="shared" si="41"/>
        <v>254531</v>
      </c>
      <c r="AF89" s="63">
        <f t="shared" si="41"/>
        <v>1648070</v>
      </c>
      <c r="AG89" s="63">
        <f t="shared" si="41"/>
        <v>27000</v>
      </c>
      <c r="AH89" s="63">
        <f t="shared" si="41"/>
        <v>4303464</v>
      </c>
      <c r="AI89" s="63">
        <f t="shared" si="41"/>
        <v>0</v>
      </c>
      <c r="AJ89" s="63">
        <f t="shared" si="41"/>
        <v>0</v>
      </c>
      <c r="AK89" s="63">
        <f t="shared" si="41"/>
        <v>159376</v>
      </c>
      <c r="AL89" s="63">
        <f t="shared" si="41"/>
        <v>521762</v>
      </c>
      <c r="AM89" s="63">
        <f t="shared" si="41"/>
        <v>215311</v>
      </c>
      <c r="AN89" s="63">
        <f t="shared" si="41"/>
        <v>0</v>
      </c>
      <c r="AO89" s="63">
        <f t="shared" si="41"/>
        <v>917</v>
      </c>
      <c r="AP89" s="63">
        <f t="shared" si="41"/>
        <v>33724</v>
      </c>
      <c r="AQ89" s="63">
        <f t="shared" si="41"/>
        <v>1000</v>
      </c>
      <c r="AR89" s="63">
        <f t="shared" si="41"/>
        <v>12308</v>
      </c>
      <c r="AS89" s="63">
        <f t="shared" si="41"/>
        <v>258502</v>
      </c>
      <c r="AT89" s="63">
        <f t="shared" si="41"/>
        <v>5606</v>
      </c>
      <c r="AU89" s="63">
        <f t="shared" si="41"/>
        <v>111</v>
      </c>
      <c r="AV89" s="63">
        <f t="shared" si="41"/>
        <v>189</v>
      </c>
      <c r="AW89" s="63">
        <f t="shared" si="41"/>
        <v>36911</v>
      </c>
      <c r="AX89" s="63">
        <f t="shared" si="41"/>
        <v>14750</v>
      </c>
      <c r="AY89" s="63">
        <f t="shared" si="41"/>
        <v>0</v>
      </c>
      <c r="AZ89" s="63">
        <f t="shared" si="41"/>
        <v>107</v>
      </c>
      <c r="BA89" s="63">
        <f t="shared" si="41"/>
        <v>12000</v>
      </c>
      <c r="BB89" s="63">
        <f t="shared" si="41"/>
        <v>0</v>
      </c>
      <c r="BC89" s="63">
        <f t="shared" si="41"/>
        <v>4196</v>
      </c>
      <c r="BD89" s="63">
        <f t="shared" si="41"/>
        <v>5858</v>
      </c>
      <c r="BE89" s="63">
        <f t="shared" si="41"/>
        <v>5623</v>
      </c>
      <c r="BF89" s="63">
        <f t="shared" si="41"/>
        <v>27</v>
      </c>
      <c r="BG89" s="63">
        <f t="shared" si="41"/>
        <v>414</v>
      </c>
      <c r="BH89" s="63">
        <f t="shared" si="41"/>
        <v>234626</v>
      </c>
      <c r="BI89" s="63">
        <f t="shared" si="41"/>
        <v>4676</v>
      </c>
      <c r="BJ89" s="63">
        <f t="shared" si="41"/>
        <v>12930</v>
      </c>
      <c r="BK89" s="63">
        <f t="shared" si="41"/>
        <v>674</v>
      </c>
      <c r="BL89" s="63">
        <f t="shared" si="41"/>
        <v>345</v>
      </c>
      <c r="BM89" s="63">
        <f t="shared" si="41"/>
        <v>40</v>
      </c>
      <c r="BN89" s="63">
        <f t="shared" si="41"/>
        <v>301</v>
      </c>
      <c r="BO89" s="63">
        <f t="shared" si="41"/>
        <v>0</v>
      </c>
      <c r="BP89" s="63">
        <f t="shared" si="41"/>
        <v>4</v>
      </c>
      <c r="BQ89" s="63">
        <f>SUM(BQ82:BQ88)</f>
        <v>135</v>
      </c>
      <c r="BR89" s="63">
        <f>SUM(BR82:BR88)</f>
        <v>12365</v>
      </c>
      <c r="BS89" s="63">
        <f>SUM(BS82:BS88)</f>
        <v>105513</v>
      </c>
      <c r="BT89" s="63">
        <f>SUM(BT82:BT88)</f>
        <v>1400</v>
      </c>
      <c r="BU89" s="63">
        <f>SUM(BU82:BU88)</f>
        <v>400</v>
      </c>
    </row>
    <row r="90" spans="1:73" s="24" customFormat="1" ht="12.75" customHeight="1" x14ac:dyDescent="0.2">
      <c r="A90" s="60"/>
      <c r="B90" s="25" t="s">
        <v>150</v>
      </c>
      <c r="C90" s="65">
        <v>7</v>
      </c>
      <c r="D90" s="65">
        <v>7</v>
      </c>
      <c r="E90" s="65">
        <v>7</v>
      </c>
      <c r="F90" s="65">
        <v>7</v>
      </c>
      <c r="G90" s="65">
        <v>7</v>
      </c>
      <c r="H90" s="65">
        <v>7</v>
      </c>
      <c r="I90" s="65">
        <v>7</v>
      </c>
      <c r="J90" s="65">
        <v>7</v>
      </c>
      <c r="K90" s="65">
        <v>7</v>
      </c>
      <c r="L90" s="65">
        <v>7</v>
      </c>
      <c r="M90" s="65">
        <v>7</v>
      </c>
      <c r="N90" s="65">
        <v>7</v>
      </c>
      <c r="O90" s="65">
        <v>7</v>
      </c>
      <c r="P90" s="65">
        <v>7</v>
      </c>
      <c r="Q90" s="65">
        <v>7</v>
      </c>
      <c r="R90" s="65">
        <v>7</v>
      </c>
      <c r="S90" s="65">
        <v>7</v>
      </c>
      <c r="T90" s="65">
        <v>7</v>
      </c>
      <c r="U90" s="65">
        <v>7</v>
      </c>
      <c r="V90" s="65">
        <v>7</v>
      </c>
      <c r="W90" s="65">
        <v>7</v>
      </c>
      <c r="X90" s="65">
        <v>7</v>
      </c>
      <c r="Y90" s="65">
        <v>7</v>
      </c>
      <c r="Z90" s="65">
        <v>7</v>
      </c>
      <c r="AA90" s="65">
        <v>7</v>
      </c>
      <c r="AB90" s="65">
        <v>7</v>
      </c>
      <c r="AC90" s="65">
        <v>7</v>
      </c>
      <c r="AD90" s="65">
        <v>7</v>
      </c>
      <c r="AE90" s="65">
        <v>7</v>
      </c>
      <c r="AF90" s="65">
        <v>7</v>
      </c>
      <c r="AG90" s="65">
        <v>7</v>
      </c>
      <c r="AH90" s="65">
        <v>7</v>
      </c>
      <c r="AI90" s="65">
        <v>7</v>
      </c>
      <c r="AJ90" s="65">
        <v>7</v>
      </c>
      <c r="AK90" s="65">
        <v>7</v>
      </c>
      <c r="AL90" s="65">
        <v>7</v>
      </c>
      <c r="AM90" s="65">
        <v>7</v>
      </c>
      <c r="AN90" s="65">
        <v>7</v>
      </c>
      <c r="AO90" s="65">
        <v>7</v>
      </c>
      <c r="AP90" s="65">
        <v>7</v>
      </c>
      <c r="AQ90" s="65">
        <v>7</v>
      </c>
      <c r="AR90" s="65">
        <v>7</v>
      </c>
      <c r="AS90" s="65">
        <v>7</v>
      </c>
      <c r="AT90" s="65">
        <v>7</v>
      </c>
      <c r="AU90" s="65">
        <v>7</v>
      </c>
      <c r="AV90" s="65">
        <v>7</v>
      </c>
      <c r="AW90" s="65">
        <v>7</v>
      </c>
      <c r="AX90" s="65">
        <v>7</v>
      </c>
      <c r="AY90" s="65">
        <v>7</v>
      </c>
      <c r="AZ90" s="65">
        <v>7</v>
      </c>
      <c r="BA90" s="65">
        <v>7</v>
      </c>
      <c r="BB90" s="65">
        <v>7</v>
      </c>
      <c r="BC90" s="65">
        <v>7</v>
      </c>
      <c r="BD90" s="65">
        <v>7</v>
      </c>
      <c r="BE90" s="65">
        <v>7</v>
      </c>
      <c r="BF90" s="65">
        <v>7</v>
      </c>
      <c r="BG90" s="65">
        <v>7</v>
      </c>
      <c r="BH90" s="65">
        <v>7</v>
      </c>
      <c r="BI90" s="65">
        <v>7</v>
      </c>
      <c r="BJ90" s="65">
        <v>7</v>
      </c>
      <c r="BK90" s="65">
        <v>7</v>
      </c>
      <c r="BL90" s="65">
        <v>7</v>
      </c>
      <c r="BM90" s="65">
        <v>7</v>
      </c>
      <c r="BN90" s="65">
        <v>7</v>
      </c>
      <c r="BO90" s="65">
        <v>7</v>
      </c>
      <c r="BP90" s="65">
        <v>7</v>
      </c>
      <c r="BQ90" s="65">
        <v>7</v>
      </c>
      <c r="BR90" s="65">
        <v>7</v>
      </c>
      <c r="BS90" s="65">
        <v>7</v>
      </c>
      <c r="BT90" s="65">
        <v>7</v>
      </c>
      <c r="BU90" s="65">
        <v>7</v>
      </c>
    </row>
    <row r="91" spans="1:73" s="24" customFormat="1" ht="12.75" customHeight="1" x14ac:dyDescent="0.2">
      <c r="A91" s="60"/>
      <c r="B91" s="25" t="s">
        <v>151</v>
      </c>
      <c r="C91" s="65">
        <v>7</v>
      </c>
      <c r="D91" s="65">
        <f>COUNT(D82:D88)</f>
        <v>6</v>
      </c>
      <c r="E91" s="65">
        <f>COUNT(E82:E88)</f>
        <v>4</v>
      </c>
      <c r="F91" s="65">
        <f t="shared" ref="F91:BQ91" si="42">COUNT(F82:F88)</f>
        <v>7</v>
      </c>
      <c r="G91" s="65">
        <f t="shared" si="42"/>
        <v>6</v>
      </c>
      <c r="H91" s="65">
        <f t="shared" si="42"/>
        <v>6</v>
      </c>
      <c r="I91" s="65">
        <f t="shared" si="42"/>
        <v>6</v>
      </c>
      <c r="J91" s="65">
        <f t="shared" si="42"/>
        <v>7</v>
      </c>
      <c r="K91" s="65">
        <f t="shared" si="42"/>
        <v>6</v>
      </c>
      <c r="L91" s="65">
        <f t="shared" si="42"/>
        <v>6</v>
      </c>
      <c r="M91" s="65">
        <f t="shared" si="42"/>
        <v>6</v>
      </c>
      <c r="N91" s="65">
        <f t="shared" si="42"/>
        <v>7</v>
      </c>
      <c r="O91" s="65">
        <f t="shared" si="42"/>
        <v>7</v>
      </c>
      <c r="P91" s="65">
        <f t="shared" si="42"/>
        <v>7</v>
      </c>
      <c r="Q91" s="65">
        <f t="shared" si="42"/>
        <v>7</v>
      </c>
      <c r="R91" s="65">
        <f t="shared" si="42"/>
        <v>7</v>
      </c>
      <c r="S91" s="65">
        <f t="shared" si="42"/>
        <v>7</v>
      </c>
      <c r="T91" s="65">
        <f t="shared" si="42"/>
        <v>7</v>
      </c>
      <c r="U91" s="65">
        <f t="shared" si="42"/>
        <v>7</v>
      </c>
      <c r="V91" s="65">
        <f t="shared" si="42"/>
        <v>6</v>
      </c>
      <c r="W91" s="65">
        <f t="shared" si="42"/>
        <v>6</v>
      </c>
      <c r="X91" s="65">
        <f t="shared" si="42"/>
        <v>6</v>
      </c>
      <c r="Y91" s="65">
        <f t="shared" si="42"/>
        <v>6</v>
      </c>
      <c r="Z91" s="65">
        <f t="shared" si="42"/>
        <v>7</v>
      </c>
      <c r="AA91" s="65">
        <f t="shared" si="42"/>
        <v>7</v>
      </c>
      <c r="AB91" s="65">
        <f t="shared" si="42"/>
        <v>7</v>
      </c>
      <c r="AC91" s="65">
        <f t="shared" si="42"/>
        <v>4</v>
      </c>
      <c r="AD91" s="65">
        <f t="shared" si="42"/>
        <v>4</v>
      </c>
      <c r="AE91" s="65">
        <f t="shared" si="42"/>
        <v>5</v>
      </c>
      <c r="AF91" s="65">
        <f t="shared" si="42"/>
        <v>7</v>
      </c>
      <c r="AG91" s="65">
        <f t="shared" si="42"/>
        <v>4</v>
      </c>
      <c r="AH91" s="65">
        <f t="shared" si="42"/>
        <v>5</v>
      </c>
      <c r="AI91" s="65">
        <f t="shared" si="42"/>
        <v>3</v>
      </c>
      <c r="AJ91" s="65">
        <f t="shared" si="42"/>
        <v>4</v>
      </c>
      <c r="AK91" s="65">
        <f t="shared" si="42"/>
        <v>6</v>
      </c>
      <c r="AL91" s="65">
        <f t="shared" si="42"/>
        <v>7</v>
      </c>
      <c r="AM91" s="65">
        <f t="shared" si="42"/>
        <v>6</v>
      </c>
      <c r="AN91" s="65">
        <f t="shared" si="42"/>
        <v>6</v>
      </c>
      <c r="AO91" s="65">
        <f t="shared" si="42"/>
        <v>6</v>
      </c>
      <c r="AP91" s="65">
        <f t="shared" si="42"/>
        <v>6</v>
      </c>
      <c r="AQ91" s="65">
        <f t="shared" si="42"/>
        <v>6</v>
      </c>
      <c r="AR91" s="65">
        <f t="shared" si="42"/>
        <v>6</v>
      </c>
      <c r="AS91" s="65">
        <f t="shared" si="42"/>
        <v>7</v>
      </c>
      <c r="AT91" s="65">
        <f t="shared" si="42"/>
        <v>6</v>
      </c>
      <c r="AU91" s="65">
        <f t="shared" si="42"/>
        <v>5</v>
      </c>
      <c r="AV91" s="65">
        <f t="shared" si="42"/>
        <v>5</v>
      </c>
      <c r="AW91" s="65">
        <f t="shared" si="42"/>
        <v>7</v>
      </c>
      <c r="AX91" s="65">
        <f t="shared" si="42"/>
        <v>7</v>
      </c>
      <c r="AY91" s="65">
        <f t="shared" si="42"/>
        <v>6</v>
      </c>
      <c r="AZ91" s="65">
        <f t="shared" si="42"/>
        <v>6</v>
      </c>
      <c r="BA91" s="65">
        <f t="shared" si="42"/>
        <v>6</v>
      </c>
      <c r="BB91" s="65">
        <f t="shared" si="42"/>
        <v>6</v>
      </c>
      <c r="BC91" s="65">
        <f t="shared" si="42"/>
        <v>6</v>
      </c>
      <c r="BD91" s="65">
        <f t="shared" si="42"/>
        <v>6</v>
      </c>
      <c r="BE91" s="65">
        <f t="shared" si="42"/>
        <v>7</v>
      </c>
      <c r="BF91" s="65">
        <f t="shared" si="42"/>
        <v>7</v>
      </c>
      <c r="BG91" s="65">
        <f t="shared" si="42"/>
        <v>7</v>
      </c>
      <c r="BH91" s="65">
        <f t="shared" si="42"/>
        <v>7</v>
      </c>
      <c r="BI91" s="65">
        <f t="shared" si="42"/>
        <v>6</v>
      </c>
      <c r="BJ91" s="65">
        <f t="shared" si="42"/>
        <v>7</v>
      </c>
      <c r="BK91" s="65">
        <f t="shared" si="42"/>
        <v>7</v>
      </c>
      <c r="BL91" s="65">
        <f t="shared" si="42"/>
        <v>7</v>
      </c>
      <c r="BM91" s="65">
        <f t="shared" si="42"/>
        <v>6</v>
      </c>
      <c r="BN91" s="65">
        <f t="shared" si="42"/>
        <v>6</v>
      </c>
      <c r="BO91" s="65">
        <f t="shared" si="42"/>
        <v>6</v>
      </c>
      <c r="BP91" s="65">
        <f t="shared" si="42"/>
        <v>6</v>
      </c>
      <c r="BQ91" s="65">
        <f t="shared" si="42"/>
        <v>6</v>
      </c>
      <c r="BR91" s="65">
        <f>COUNT(BR82:BR88)</f>
        <v>7</v>
      </c>
      <c r="BS91" s="65">
        <f>COUNT(BS82:BS88)</f>
        <v>3</v>
      </c>
      <c r="BT91" s="65">
        <f>COUNT(BT82:BT88)</f>
        <v>2</v>
      </c>
      <c r="BU91" s="65">
        <f>COUNT(BU82:BU88)</f>
        <v>2</v>
      </c>
    </row>
    <row r="92" spans="1:73" s="24" customFormat="1" ht="12.75" customHeight="1" x14ac:dyDescent="0.2">
      <c r="A92" s="61"/>
      <c r="B92" s="28" t="s">
        <v>149</v>
      </c>
      <c r="C92" s="86">
        <f>C91/C90</f>
        <v>1</v>
      </c>
      <c r="D92" s="86">
        <f t="shared" ref="D92:BO92" si="43">D91/D90</f>
        <v>0.8571428571428571</v>
      </c>
      <c r="E92" s="86">
        <f t="shared" si="43"/>
        <v>0.5714285714285714</v>
      </c>
      <c r="F92" s="86">
        <f t="shared" si="43"/>
        <v>1</v>
      </c>
      <c r="G92" s="86">
        <f t="shared" si="43"/>
        <v>0.8571428571428571</v>
      </c>
      <c r="H92" s="86">
        <f t="shared" si="43"/>
        <v>0.8571428571428571</v>
      </c>
      <c r="I92" s="86">
        <f t="shared" si="43"/>
        <v>0.8571428571428571</v>
      </c>
      <c r="J92" s="86">
        <f t="shared" si="43"/>
        <v>1</v>
      </c>
      <c r="K92" s="86">
        <f t="shared" si="43"/>
        <v>0.8571428571428571</v>
      </c>
      <c r="L92" s="86">
        <f t="shared" si="43"/>
        <v>0.8571428571428571</v>
      </c>
      <c r="M92" s="86">
        <f t="shared" si="43"/>
        <v>0.8571428571428571</v>
      </c>
      <c r="N92" s="86">
        <f t="shared" si="43"/>
        <v>1</v>
      </c>
      <c r="O92" s="86">
        <f t="shared" si="43"/>
        <v>1</v>
      </c>
      <c r="P92" s="86">
        <f t="shared" si="43"/>
        <v>1</v>
      </c>
      <c r="Q92" s="86">
        <f t="shared" si="43"/>
        <v>1</v>
      </c>
      <c r="R92" s="86">
        <f t="shared" si="43"/>
        <v>1</v>
      </c>
      <c r="S92" s="86">
        <f t="shared" si="43"/>
        <v>1</v>
      </c>
      <c r="T92" s="86">
        <f t="shared" si="43"/>
        <v>1</v>
      </c>
      <c r="U92" s="86">
        <f t="shared" si="43"/>
        <v>1</v>
      </c>
      <c r="V92" s="86">
        <f t="shared" si="43"/>
        <v>0.8571428571428571</v>
      </c>
      <c r="W92" s="86">
        <f t="shared" si="43"/>
        <v>0.8571428571428571</v>
      </c>
      <c r="X92" s="86">
        <f t="shared" si="43"/>
        <v>0.8571428571428571</v>
      </c>
      <c r="Y92" s="86">
        <f t="shared" si="43"/>
        <v>0.8571428571428571</v>
      </c>
      <c r="Z92" s="86">
        <f t="shared" si="43"/>
        <v>1</v>
      </c>
      <c r="AA92" s="86">
        <f t="shared" si="43"/>
        <v>1</v>
      </c>
      <c r="AB92" s="86">
        <f t="shared" si="43"/>
        <v>1</v>
      </c>
      <c r="AC92" s="86">
        <f t="shared" si="43"/>
        <v>0.5714285714285714</v>
      </c>
      <c r="AD92" s="86">
        <f t="shared" si="43"/>
        <v>0.5714285714285714</v>
      </c>
      <c r="AE92" s="86">
        <f t="shared" si="43"/>
        <v>0.7142857142857143</v>
      </c>
      <c r="AF92" s="86">
        <f t="shared" si="43"/>
        <v>1</v>
      </c>
      <c r="AG92" s="86">
        <f t="shared" si="43"/>
        <v>0.5714285714285714</v>
      </c>
      <c r="AH92" s="86">
        <f t="shared" si="43"/>
        <v>0.7142857142857143</v>
      </c>
      <c r="AI92" s="86">
        <f t="shared" si="43"/>
        <v>0.42857142857142855</v>
      </c>
      <c r="AJ92" s="86">
        <f t="shared" si="43"/>
        <v>0.5714285714285714</v>
      </c>
      <c r="AK92" s="86">
        <f t="shared" si="43"/>
        <v>0.8571428571428571</v>
      </c>
      <c r="AL92" s="86">
        <f t="shared" si="43"/>
        <v>1</v>
      </c>
      <c r="AM92" s="86">
        <f t="shared" si="43"/>
        <v>0.8571428571428571</v>
      </c>
      <c r="AN92" s="86">
        <f t="shared" si="43"/>
        <v>0.8571428571428571</v>
      </c>
      <c r="AO92" s="86">
        <f t="shared" si="43"/>
        <v>0.8571428571428571</v>
      </c>
      <c r="AP92" s="86">
        <f t="shared" si="43"/>
        <v>0.8571428571428571</v>
      </c>
      <c r="AQ92" s="86">
        <f t="shared" si="43"/>
        <v>0.8571428571428571</v>
      </c>
      <c r="AR92" s="86">
        <f t="shared" si="43"/>
        <v>0.8571428571428571</v>
      </c>
      <c r="AS92" s="86">
        <f t="shared" si="43"/>
        <v>1</v>
      </c>
      <c r="AT92" s="86">
        <f t="shared" si="43"/>
        <v>0.8571428571428571</v>
      </c>
      <c r="AU92" s="86">
        <f t="shared" si="43"/>
        <v>0.7142857142857143</v>
      </c>
      <c r="AV92" s="86">
        <f t="shared" si="43"/>
        <v>0.7142857142857143</v>
      </c>
      <c r="AW92" s="86">
        <f t="shared" si="43"/>
        <v>1</v>
      </c>
      <c r="AX92" s="86">
        <f t="shared" si="43"/>
        <v>1</v>
      </c>
      <c r="AY92" s="86">
        <f t="shared" si="43"/>
        <v>0.8571428571428571</v>
      </c>
      <c r="AZ92" s="86">
        <f t="shared" si="43"/>
        <v>0.8571428571428571</v>
      </c>
      <c r="BA92" s="86">
        <f t="shared" si="43"/>
        <v>0.8571428571428571</v>
      </c>
      <c r="BB92" s="86">
        <f t="shared" si="43"/>
        <v>0.8571428571428571</v>
      </c>
      <c r="BC92" s="86">
        <f t="shared" si="43"/>
        <v>0.8571428571428571</v>
      </c>
      <c r="BD92" s="86">
        <f t="shared" si="43"/>
        <v>0.8571428571428571</v>
      </c>
      <c r="BE92" s="86">
        <f t="shared" si="43"/>
        <v>1</v>
      </c>
      <c r="BF92" s="86">
        <f t="shared" si="43"/>
        <v>1</v>
      </c>
      <c r="BG92" s="86">
        <f t="shared" si="43"/>
        <v>1</v>
      </c>
      <c r="BH92" s="86">
        <f t="shared" si="43"/>
        <v>1</v>
      </c>
      <c r="BI92" s="86">
        <f t="shared" si="43"/>
        <v>0.8571428571428571</v>
      </c>
      <c r="BJ92" s="86">
        <f t="shared" si="43"/>
        <v>1</v>
      </c>
      <c r="BK92" s="86">
        <f t="shared" si="43"/>
        <v>1</v>
      </c>
      <c r="BL92" s="86">
        <f t="shared" si="43"/>
        <v>1</v>
      </c>
      <c r="BM92" s="86">
        <f t="shared" si="43"/>
        <v>0.8571428571428571</v>
      </c>
      <c r="BN92" s="86">
        <f t="shared" si="43"/>
        <v>0.8571428571428571</v>
      </c>
      <c r="BO92" s="86">
        <f t="shared" si="43"/>
        <v>0.8571428571428571</v>
      </c>
      <c r="BP92" s="86">
        <f t="shared" ref="BP92:BU92" si="44">BP91/BP90</f>
        <v>0.8571428571428571</v>
      </c>
      <c r="BQ92" s="86">
        <f t="shared" si="44"/>
        <v>0.8571428571428571</v>
      </c>
      <c r="BR92" s="86">
        <f t="shared" si="44"/>
        <v>1</v>
      </c>
      <c r="BS92" s="86">
        <f t="shared" si="44"/>
        <v>0.42857142857142855</v>
      </c>
      <c r="BT92" s="86">
        <f t="shared" si="44"/>
        <v>0.2857142857142857</v>
      </c>
      <c r="BU92" s="86">
        <f t="shared" si="44"/>
        <v>0.2857142857142857</v>
      </c>
    </row>
    <row r="94" spans="1:73" ht="12.75" customHeight="1" x14ac:dyDescent="0.25">
      <c r="A94" s="2"/>
      <c r="B94" s="48"/>
      <c r="C94" s="48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</row>
    <row r="95" spans="1:73" ht="12.75" customHeight="1" x14ac:dyDescent="0.25">
      <c r="A95" s="49" t="s">
        <v>143</v>
      </c>
      <c r="C95" s="48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</row>
    <row r="96" spans="1:73" ht="12.75" customHeight="1" x14ac:dyDescent="0.25">
      <c r="A96" s="49" t="s">
        <v>144</v>
      </c>
      <c r="C96" s="48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</row>
    <row r="97" spans="1:73" ht="12.75" customHeight="1" x14ac:dyDescent="0.25">
      <c r="A97" s="49" t="s">
        <v>145</v>
      </c>
      <c r="C97" s="48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</row>
    <row r="98" spans="1:73" ht="12.75" customHeight="1" x14ac:dyDescent="0.25">
      <c r="A98" s="49"/>
      <c r="C98" s="48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</row>
    <row r="99" spans="1:73" ht="12.75" customHeight="1" x14ac:dyDescent="0.25">
      <c r="A99" s="50" t="s">
        <v>392</v>
      </c>
      <c r="B99" s="77"/>
      <c r="C99" s="77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</row>
    <row r="100" spans="1:73" ht="12.75" customHeight="1" x14ac:dyDescent="0.25">
      <c r="C100" s="48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</row>
    <row r="101" spans="1:73" ht="12.75" customHeight="1" x14ac:dyDescent="0.25">
      <c r="A101" s="50" t="s">
        <v>146</v>
      </c>
      <c r="C101" s="48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</row>
    <row r="102" spans="1:73" ht="12.75" customHeight="1" x14ac:dyDescent="0.25">
      <c r="A102" s="50" t="s">
        <v>147</v>
      </c>
      <c r="C102" s="50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</row>
    <row r="103" spans="1:73" ht="12.75" customHeight="1" x14ac:dyDescent="0.25">
      <c r="A103" s="50" t="s">
        <v>148</v>
      </c>
      <c r="C103" s="50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</row>
    <row r="104" spans="1:73" ht="12.75" customHeight="1" x14ac:dyDescent="0.25">
      <c r="C104" s="50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</row>
    <row r="105" spans="1:73" ht="13.5" x14ac:dyDescent="0.25">
      <c r="A105" s="50" t="s">
        <v>383</v>
      </c>
    </row>
  </sheetData>
  <mergeCells count="10">
    <mergeCell ref="B44:C44"/>
    <mergeCell ref="B48:C48"/>
    <mergeCell ref="B50:C50"/>
    <mergeCell ref="B76:C76"/>
    <mergeCell ref="A1:C2"/>
    <mergeCell ref="A5:A8"/>
    <mergeCell ref="B20:C20"/>
    <mergeCell ref="B10:C10"/>
    <mergeCell ref="B13:C13"/>
    <mergeCell ref="B43:C43"/>
  </mergeCells>
  <conditionalFormatting sqref="D8:BU8">
    <cfRule type="cellIs" dxfId="1" priority="1" stopIfTrue="1" operator="lessThan">
      <formula>#REF!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81"/>
  <sheetViews>
    <sheetView workbookViewId="0">
      <pane xSplit="3" ySplit="8" topLeftCell="D9" activePane="bottomRight" state="frozen"/>
      <selection pane="topRight" activeCell="D1" sqref="D1"/>
      <selection pane="bottomLeft" activeCell="A9" sqref="A9"/>
      <selection pane="bottomRight" sqref="A1:C2"/>
    </sheetView>
  </sheetViews>
  <sheetFormatPr baseColWidth="10" defaultColWidth="12.85546875" defaultRowHeight="12.75" x14ac:dyDescent="0.2"/>
  <cols>
    <col min="1" max="1" width="12.85546875" style="1"/>
    <col min="2" max="2" width="46.7109375" style="1" customWidth="1"/>
    <col min="3" max="3" width="24.28515625" style="1" customWidth="1"/>
    <col min="4" max="16384" width="12.85546875" style="1"/>
  </cols>
  <sheetData>
    <row r="1" spans="1:73" x14ac:dyDescent="0.2">
      <c r="A1" s="492" t="s">
        <v>167</v>
      </c>
      <c r="B1" s="516"/>
      <c r="C1" s="517"/>
    </row>
    <row r="2" spans="1:73" ht="13.5" x14ac:dyDescent="0.25">
      <c r="A2" s="518"/>
      <c r="B2" s="519"/>
      <c r="C2" s="520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</row>
    <row r="3" spans="1:73" s="11" customFormat="1" ht="87.75" customHeight="1" x14ac:dyDescent="0.25">
      <c r="A3" s="3"/>
      <c r="B3" s="4"/>
      <c r="C3" s="4"/>
      <c r="D3" s="5" t="s">
        <v>0</v>
      </c>
      <c r="E3" s="6" t="s">
        <v>1</v>
      </c>
      <c r="F3" s="5" t="s">
        <v>2</v>
      </c>
      <c r="G3" s="7" t="s">
        <v>3</v>
      </c>
      <c r="H3" s="8" t="s">
        <v>4</v>
      </c>
      <c r="I3" s="9" t="s">
        <v>5</v>
      </c>
      <c r="J3" s="5" t="s">
        <v>6</v>
      </c>
      <c r="K3" s="7" t="s">
        <v>7</v>
      </c>
      <c r="L3" s="8" t="s">
        <v>8</v>
      </c>
      <c r="M3" s="8" t="s">
        <v>9</v>
      </c>
      <c r="N3" s="5" t="s">
        <v>10</v>
      </c>
      <c r="O3" s="5" t="s">
        <v>11</v>
      </c>
      <c r="P3" s="9" t="s">
        <v>12</v>
      </c>
      <c r="Q3" s="5" t="s">
        <v>13</v>
      </c>
      <c r="R3" s="7" t="s">
        <v>14</v>
      </c>
      <c r="S3" s="8" t="s">
        <v>15</v>
      </c>
      <c r="T3" s="5" t="s">
        <v>16</v>
      </c>
      <c r="U3" s="5" t="s">
        <v>17</v>
      </c>
      <c r="V3" s="5" t="s">
        <v>18</v>
      </c>
      <c r="W3" s="5" t="s">
        <v>19</v>
      </c>
      <c r="X3" s="5" t="s">
        <v>20</v>
      </c>
      <c r="Y3" s="6" t="s">
        <v>21</v>
      </c>
      <c r="Z3" s="5" t="s">
        <v>22</v>
      </c>
      <c r="AA3" s="7" t="s">
        <v>23</v>
      </c>
      <c r="AB3" s="8" t="s">
        <v>24</v>
      </c>
      <c r="AC3" s="8" t="s">
        <v>25</v>
      </c>
      <c r="AD3" s="8" t="s">
        <v>26</v>
      </c>
      <c r="AE3" s="8" t="s">
        <v>27</v>
      </c>
      <c r="AF3" s="8" t="s">
        <v>28</v>
      </c>
      <c r="AG3" s="8" t="s">
        <v>29</v>
      </c>
      <c r="AH3" s="5" t="s">
        <v>30</v>
      </c>
      <c r="AI3" s="5" t="s">
        <v>31</v>
      </c>
      <c r="AJ3" s="5" t="s">
        <v>32</v>
      </c>
      <c r="AK3" s="6" t="s">
        <v>33</v>
      </c>
      <c r="AL3" s="5" t="s">
        <v>34</v>
      </c>
      <c r="AM3" s="7" t="s">
        <v>35</v>
      </c>
      <c r="AN3" s="8" t="s">
        <v>36</v>
      </c>
      <c r="AO3" s="8" t="s">
        <v>37</v>
      </c>
      <c r="AP3" s="8" t="s">
        <v>38</v>
      </c>
      <c r="AQ3" s="8" t="s">
        <v>39</v>
      </c>
      <c r="AR3" s="8" t="s">
        <v>40</v>
      </c>
      <c r="AS3" s="8" t="s">
        <v>41</v>
      </c>
      <c r="AT3" s="5" t="s">
        <v>42</v>
      </c>
      <c r="AU3" s="5" t="s">
        <v>43</v>
      </c>
      <c r="AV3" s="5" t="s">
        <v>44</v>
      </c>
      <c r="AW3" s="5" t="s">
        <v>45</v>
      </c>
      <c r="AX3" s="7" t="s">
        <v>46</v>
      </c>
      <c r="AY3" s="8" t="s">
        <v>47</v>
      </c>
      <c r="AZ3" s="8" t="s">
        <v>48</v>
      </c>
      <c r="BA3" s="8" t="s">
        <v>49</v>
      </c>
      <c r="BB3" s="8" t="s">
        <v>50</v>
      </c>
      <c r="BC3" s="8" t="s">
        <v>51</v>
      </c>
      <c r="BD3" s="9" t="s">
        <v>52</v>
      </c>
      <c r="BE3" s="5" t="s">
        <v>53</v>
      </c>
      <c r="BF3" s="10" t="s">
        <v>54</v>
      </c>
      <c r="BG3" s="6" t="s">
        <v>55</v>
      </c>
      <c r="BH3" s="5" t="s">
        <v>56</v>
      </c>
      <c r="BI3" s="7" t="s">
        <v>57</v>
      </c>
      <c r="BJ3" s="8" t="s">
        <v>58</v>
      </c>
      <c r="BK3" s="6" t="s">
        <v>59</v>
      </c>
      <c r="BL3" s="5" t="s">
        <v>60</v>
      </c>
      <c r="BM3" s="7" t="s">
        <v>61</v>
      </c>
      <c r="BN3" s="8" t="s">
        <v>62</v>
      </c>
      <c r="BO3" s="8" t="s">
        <v>63</v>
      </c>
      <c r="BP3" s="8" t="s">
        <v>64</v>
      </c>
      <c r="BQ3" s="5" t="s">
        <v>65</v>
      </c>
      <c r="BR3" s="5" t="s">
        <v>66</v>
      </c>
      <c r="BS3" s="5" t="s">
        <v>67</v>
      </c>
      <c r="BT3" s="5" t="s">
        <v>68</v>
      </c>
      <c r="BU3" s="5" t="s">
        <v>69</v>
      </c>
    </row>
    <row r="4" spans="1:73" s="11" customFormat="1" ht="25.5" x14ac:dyDescent="0.25">
      <c r="A4" s="12"/>
      <c r="B4" s="13"/>
      <c r="C4" s="13"/>
      <c r="D4" s="14" t="s">
        <v>70</v>
      </c>
      <c r="E4" s="15" t="s">
        <v>71</v>
      </c>
      <c r="F4" s="66" t="s">
        <v>72</v>
      </c>
      <c r="G4" s="16" t="s">
        <v>73</v>
      </c>
      <c r="H4" s="14" t="s">
        <v>74</v>
      </c>
      <c r="I4" s="15" t="s">
        <v>75</v>
      </c>
      <c r="J4" s="66" t="s">
        <v>76</v>
      </c>
      <c r="K4" s="16" t="s">
        <v>77</v>
      </c>
      <c r="L4" s="14" t="s">
        <v>78</v>
      </c>
      <c r="M4" s="14" t="s">
        <v>79</v>
      </c>
      <c r="N4" s="14" t="s">
        <v>80</v>
      </c>
      <c r="O4" s="14" t="s">
        <v>81</v>
      </c>
      <c r="P4" s="15" t="s">
        <v>82</v>
      </c>
      <c r="Q4" s="66" t="s">
        <v>83</v>
      </c>
      <c r="R4" s="16" t="s">
        <v>84</v>
      </c>
      <c r="S4" s="14" t="s">
        <v>85</v>
      </c>
      <c r="T4" s="14" t="s">
        <v>86</v>
      </c>
      <c r="U4" s="14" t="s">
        <v>87</v>
      </c>
      <c r="V4" s="14" t="s">
        <v>88</v>
      </c>
      <c r="W4" s="14" t="s">
        <v>89</v>
      </c>
      <c r="X4" s="14" t="s">
        <v>90</v>
      </c>
      <c r="Y4" s="15" t="s">
        <v>91</v>
      </c>
      <c r="Z4" s="66" t="s">
        <v>92</v>
      </c>
      <c r="AA4" s="16" t="s">
        <v>93</v>
      </c>
      <c r="AB4" s="106" t="s">
        <v>382</v>
      </c>
      <c r="AC4" s="14" t="s">
        <v>95</v>
      </c>
      <c r="AD4" s="14" t="s">
        <v>96</v>
      </c>
      <c r="AE4" s="14" t="s">
        <v>97</v>
      </c>
      <c r="AF4" s="14" t="s">
        <v>98</v>
      </c>
      <c r="AG4" s="14" t="s">
        <v>99</v>
      </c>
      <c r="AH4" s="14" t="s">
        <v>100</v>
      </c>
      <c r="AI4" s="14" t="s">
        <v>101</v>
      </c>
      <c r="AJ4" s="14" t="s">
        <v>102</v>
      </c>
      <c r="AK4" s="15" t="s">
        <v>103</v>
      </c>
      <c r="AL4" s="66" t="s">
        <v>104</v>
      </c>
      <c r="AM4" s="16" t="s">
        <v>105</v>
      </c>
      <c r="AN4" s="14" t="s">
        <v>106</v>
      </c>
      <c r="AO4" s="14" t="s">
        <v>107</v>
      </c>
      <c r="AP4" s="14" t="s">
        <v>108</v>
      </c>
      <c r="AQ4" s="14" t="s">
        <v>109</v>
      </c>
      <c r="AR4" s="14" t="s">
        <v>110</v>
      </c>
      <c r="AS4" s="14" t="s">
        <v>111</v>
      </c>
      <c r="AT4" s="14" t="s">
        <v>112</v>
      </c>
      <c r="AU4" s="14" t="s">
        <v>113</v>
      </c>
      <c r="AV4" s="15" t="s">
        <v>114</v>
      </c>
      <c r="AW4" s="66" t="s">
        <v>115</v>
      </c>
      <c r="AX4" s="16" t="s">
        <v>116</v>
      </c>
      <c r="AY4" s="14" t="s">
        <v>117</v>
      </c>
      <c r="AZ4" s="14" t="s">
        <v>118</v>
      </c>
      <c r="BA4" s="14" t="s">
        <v>119</v>
      </c>
      <c r="BB4" s="14" t="s">
        <v>120</v>
      </c>
      <c r="BC4" s="14" t="s">
        <v>121</v>
      </c>
      <c r="BD4" s="15" t="s">
        <v>122</v>
      </c>
      <c r="BE4" s="66" t="s">
        <v>123</v>
      </c>
      <c r="BF4" s="16" t="s">
        <v>124</v>
      </c>
      <c r="BG4" s="15" t="s">
        <v>125</v>
      </c>
      <c r="BH4" s="66" t="s">
        <v>126</v>
      </c>
      <c r="BI4" s="16" t="s">
        <v>127</v>
      </c>
      <c r="BJ4" s="14" t="s">
        <v>128</v>
      </c>
      <c r="BK4" s="15" t="s">
        <v>129</v>
      </c>
      <c r="BL4" s="66" t="s">
        <v>130</v>
      </c>
      <c r="BM4" s="16" t="s">
        <v>131</v>
      </c>
      <c r="BN4" s="14" t="s">
        <v>132</v>
      </c>
      <c r="BO4" s="14" t="s">
        <v>133</v>
      </c>
      <c r="BP4" s="14" t="s">
        <v>134</v>
      </c>
      <c r="BQ4" s="14" t="s">
        <v>135</v>
      </c>
      <c r="BR4" s="14" t="s">
        <v>136</v>
      </c>
      <c r="BS4" s="14" t="s">
        <v>137</v>
      </c>
      <c r="BT4" s="14" t="s">
        <v>138</v>
      </c>
      <c r="BU4" s="14" t="s">
        <v>139</v>
      </c>
    </row>
    <row r="5" spans="1:73" s="20" customFormat="1" ht="12.75" customHeight="1" x14ac:dyDescent="0.2">
      <c r="A5" s="498" t="s">
        <v>140</v>
      </c>
      <c r="B5" s="17" t="s">
        <v>141</v>
      </c>
      <c r="C5" s="103"/>
      <c r="D5" s="19">
        <f>SUM(D9:D15,D20:D20,D25:D29,D34:D55,D60:D66)</f>
        <v>48057</v>
      </c>
      <c r="E5" s="19">
        <f>SUM(E9:E15,E20:E20,E25:E29,E34:E55,E60:E66)</f>
        <v>12423</v>
      </c>
      <c r="F5" s="19">
        <f>SUM(F9:F15,F20:F20,F25:F29,F34:F55,F60:F66)</f>
        <v>189</v>
      </c>
      <c r="G5" s="19">
        <f t="shared" ref="G5:BP5" si="0">SUM(G9:G15,G20:G20,G25:G29,G34:G55,G60:G66)</f>
        <v>35</v>
      </c>
      <c r="H5" s="19">
        <f t="shared" si="0"/>
        <v>76</v>
      </c>
      <c r="I5" s="19">
        <f t="shared" si="0"/>
        <v>45</v>
      </c>
      <c r="J5" s="214">
        <f t="shared" si="0"/>
        <v>118.79</v>
      </c>
      <c r="K5" s="214">
        <f t="shared" si="0"/>
        <v>89.81</v>
      </c>
      <c r="L5" s="214">
        <f t="shared" si="0"/>
        <v>5.4269999999999996</v>
      </c>
      <c r="M5" s="214">
        <f t="shared" si="0"/>
        <v>2.5300000000000002</v>
      </c>
      <c r="N5" s="19">
        <f t="shared" si="0"/>
        <v>53</v>
      </c>
      <c r="O5" s="19">
        <f t="shared" si="0"/>
        <v>17261.599999999999</v>
      </c>
      <c r="P5" s="19">
        <f t="shared" si="0"/>
        <v>12582.900000000001</v>
      </c>
      <c r="Q5" s="19">
        <f t="shared" si="0"/>
        <v>1920</v>
      </c>
      <c r="R5" s="19">
        <f t="shared" si="0"/>
        <v>395</v>
      </c>
      <c r="S5" s="19">
        <f t="shared" si="0"/>
        <v>52</v>
      </c>
      <c r="T5" s="19">
        <f t="shared" si="0"/>
        <v>9430</v>
      </c>
      <c r="U5" s="19">
        <f t="shared" si="0"/>
        <v>1661.95</v>
      </c>
      <c r="V5" s="19">
        <f t="shared" si="0"/>
        <v>441270</v>
      </c>
      <c r="W5" s="19">
        <f t="shared" si="0"/>
        <v>36683</v>
      </c>
      <c r="X5" s="19">
        <f t="shared" si="0"/>
        <v>75594</v>
      </c>
      <c r="Y5" s="19">
        <f t="shared" si="0"/>
        <v>90957</v>
      </c>
      <c r="Z5" s="19">
        <f t="shared" si="0"/>
        <v>15555748.530000001</v>
      </c>
      <c r="AA5" s="19">
        <f t="shared" si="0"/>
        <v>10776353.199999999</v>
      </c>
      <c r="AB5" s="19">
        <f t="shared" si="0"/>
        <v>4718158.33</v>
      </c>
      <c r="AC5" s="19"/>
      <c r="AD5" s="19">
        <f t="shared" si="0"/>
        <v>823714.21</v>
      </c>
      <c r="AE5" s="19">
        <f t="shared" si="0"/>
        <v>382885.1</v>
      </c>
      <c r="AF5" s="19">
        <f t="shared" si="0"/>
        <v>1918048.93</v>
      </c>
      <c r="AG5" s="19">
        <f t="shared" si="0"/>
        <v>84900</v>
      </c>
      <c r="AH5" s="19">
        <f t="shared" si="0"/>
        <v>8154583.5800000001</v>
      </c>
      <c r="AI5" s="19">
        <f t="shared" si="0"/>
        <v>100000</v>
      </c>
      <c r="AJ5" s="19">
        <f t="shared" si="0"/>
        <v>0</v>
      </c>
      <c r="AK5" s="19">
        <f t="shared" si="0"/>
        <v>395823.18</v>
      </c>
      <c r="AL5" s="19">
        <f t="shared" si="0"/>
        <v>965974</v>
      </c>
      <c r="AM5" s="19">
        <f t="shared" si="0"/>
        <v>729225</v>
      </c>
      <c r="AN5" s="19">
        <f t="shared" si="0"/>
        <v>2817</v>
      </c>
      <c r="AO5" s="19">
        <f t="shared" si="0"/>
        <v>2505</v>
      </c>
      <c r="AP5" s="19">
        <f t="shared" si="0"/>
        <v>5786</v>
      </c>
      <c r="AQ5" s="19">
        <f t="shared" si="0"/>
        <v>2220</v>
      </c>
      <c r="AR5" s="19">
        <f t="shared" si="0"/>
        <v>42032</v>
      </c>
      <c r="AS5" s="19">
        <f t="shared" si="0"/>
        <v>7336</v>
      </c>
      <c r="AT5" s="19">
        <f t="shared" si="0"/>
        <v>26940</v>
      </c>
      <c r="AU5" s="19">
        <f t="shared" si="0"/>
        <v>1147</v>
      </c>
      <c r="AV5" s="19">
        <f t="shared" si="0"/>
        <v>1702</v>
      </c>
      <c r="AW5" s="19">
        <f t="shared" si="0"/>
        <v>73629</v>
      </c>
      <c r="AX5" s="19">
        <f t="shared" si="0"/>
        <v>68835</v>
      </c>
      <c r="AY5" s="19">
        <f t="shared" si="0"/>
        <v>30</v>
      </c>
      <c r="AZ5" s="19">
        <f t="shared" si="0"/>
        <v>195</v>
      </c>
      <c r="BA5" s="19">
        <f t="shared" si="0"/>
        <v>641</v>
      </c>
      <c r="BB5" s="19">
        <f t="shared" si="0"/>
        <v>20</v>
      </c>
      <c r="BC5" s="19">
        <f t="shared" si="0"/>
        <v>5134</v>
      </c>
      <c r="BD5" s="19">
        <f t="shared" si="0"/>
        <v>274</v>
      </c>
      <c r="BE5" s="19">
        <f t="shared" si="0"/>
        <v>7340</v>
      </c>
      <c r="BF5" s="19">
        <f t="shared" si="0"/>
        <v>50</v>
      </c>
      <c r="BG5" s="19">
        <f t="shared" si="0"/>
        <v>920</v>
      </c>
      <c r="BH5" s="19">
        <f t="shared" si="0"/>
        <v>469508</v>
      </c>
      <c r="BI5" s="19">
        <f t="shared" si="0"/>
        <v>7950</v>
      </c>
      <c r="BJ5" s="19">
        <f t="shared" si="0"/>
        <v>19874</v>
      </c>
      <c r="BK5" s="19">
        <f t="shared" si="0"/>
        <v>1631</v>
      </c>
      <c r="BL5" s="19">
        <f t="shared" si="0"/>
        <v>128</v>
      </c>
      <c r="BM5" s="19">
        <f t="shared" si="0"/>
        <v>108</v>
      </c>
      <c r="BN5" s="19">
        <f t="shared" si="0"/>
        <v>5</v>
      </c>
      <c r="BO5" s="19">
        <f t="shared" si="0"/>
        <v>5</v>
      </c>
      <c r="BP5" s="19">
        <f t="shared" si="0"/>
        <v>10</v>
      </c>
      <c r="BQ5" s="19">
        <f>SUM(BQ9:BQ15,BQ20:BQ20,BQ25:BQ29,BQ34:BQ55,BQ60:BQ66)</f>
        <v>527</v>
      </c>
      <c r="BR5" s="19">
        <f>SUM(BR9:BR15,BR20:BR20,BR25:BR29,BR34:BR55,BR60:BR66)</f>
        <v>4060</v>
      </c>
      <c r="BS5" s="19">
        <f>SUM(BS9:BS15,BS20:BS20,BS25:BS29,BS34:BS55,BS60:BS66)</f>
        <v>179228</v>
      </c>
      <c r="BT5" s="19">
        <f>SUM(BT9:BT15,BT20:BT20,BT25:BT29,BT34:BT55,BT60:BT66)</f>
        <v>2277</v>
      </c>
      <c r="BU5" s="19">
        <f>SUM(BU9:BU15,BU20:BU20,BU25:BU29,BU34:BU55,BU60:BU66)</f>
        <v>85</v>
      </c>
    </row>
    <row r="6" spans="1:73" s="24" customFormat="1" ht="12.75" customHeight="1" x14ac:dyDescent="0.2">
      <c r="A6" s="499"/>
      <c r="B6" s="21" t="s">
        <v>152</v>
      </c>
      <c r="C6" s="87">
        <v>44</v>
      </c>
      <c r="D6" s="96">
        <v>44</v>
      </c>
      <c r="E6" s="96">
        <v>44</v>
      </c>
      <c r="F6" s="96">
        <v>44</v>
      </c>
      <c r="G6" s="96">
        <v>44</v>
      </c>
      <c r="H6" s="96">
        <v>44</v>
      </c>
      <c r="I6" s="96">
        <v>44</v>
      </c>
      <c r="J6" s="96">
        <v>44</v>
      </c>
      <c r="K6" s="96">
        <v>44</v>
      </c>
      <c r="L6" s="98">
        <v>44</v>
      </c>
      <c r="M6" s="96">
        <v>44</v>
      </c>
      <c r="N6" s="96">
        <v>44</v>
      </c>
      <c r="O6" s="96">
        <v>44</v>
      </c>
      <c r="P6" s="96">
        <v>44</v>
      </c>
      <c r="Q6" s="96">
        <v>44</v>
      </c>
      <c r="R6" s="96">
        <v>44</v>
      </c>
      <c r="S6" s="96">
        <v>44</v>
      </c>
      <c r="T6" s="96">
        <v>44</v>
      </c>
      <c r="U6" s="96">
        <v>44</v>
      </c>
      <c r="V6" s="96">
        <v>44</v>
      </c>
      <c r="W6" s="96">
        <v>44</v>
      </c>
      <c r="X6" s="96">
        <v>44</v>
      </c>
      <c r="Y6" s="96">
        <v>44</v>
      </c>
      <c r="Z6" s="96">
        <v>44</v>
      </c>
      <c r="AA6" s="96">
        <v>44</v>
      </c>
      <c r="AB6" s="96">
        <v>44</v>
      </c>
      <c r="AC6" s="96"/>
      <c r="AD6" s="96">
        <v>44</v>
      </c>
      <c r="AE6" s="96">
        <v>44</v>
      </c>
      <c r="AF6" s="96">
        <v>44</v>
      </c>
      <c r="AG6" s="96">
        <v>44</v>
      </c>
      <c r="AH6" s="96">
        <v>44</v>
      </c>
      <c r="AI6" s="96">
        <v>44</v>
      </c>
      <c r="AJ6" s="96">
        <v>44</v>
      </c>
      <c r="AK6" s="96">
        <v>44</v>
      </c>
      <c r="AL6" s="96">
        <v>44</v>
      </c>
      <c r="AM6" s="96">
        <v>44</v>
      </c>
      <c r="AN6" s="96">
        <v>44</v>
      </c>
      <c r="AO6" s="96">
        <v>44</v>
      </c>
      <c r="AP6" s="96">
        <v>44</v>
      </c>
      <c r="AQ6" s="96">
        <v>44</v>
      </c>
      <c r="AR6" s="96">
        <v>44</v>
      </c>
      <c r="AS6" s="96">
        <v>44</v>
      </c>
      <c r="AT6" s="96">
        <v>44</v>
      </c>
      <c r="AU6" s="96">
        <v>44</v>
      </c>
      <c r="AV6" s="96">
        <v>44</v>
      </c>
      <c r="AW6" s="96">
        <v>44</v>
      </c>
      <c r="AX6" s="96">
        <v>44</v>
      </c>
      <c r="AY6" s="96">
        <v>44</v>
      </c>
      <c r="AZ6" s="96">
        <v>44</v>
      </c>
      <c r="BA6" s="96">
        <v>44</v>
      </c>
      <c r="BB6" s="96">
        <v>44</v>
      </c>
      <c r="BC6" s="96">
        <v>44</v>
      </c>
      <c r="BD6" s="96">
        <v>44</v>
      </c>
      <c r="BE6" s="96">
        <v>44</v>
      </c>
      <c r="BF6" s="96">
        <v>44</v>
      </c>
      <c r="BG6" s="96">
        <v>44</v>
      </c>
      <c r="BH6" s="96">
        <v>44</v>
      </c>
      <c r="BI6" s="96">
        <v>44</v>
      </c>
      <c r="BJ6" s="96">
        <v>44</v>
      </c>
      <c r="BK6" s="96">
        <v>44</v>
      </c>
      <c r="BL6" s="96">
        <v>44</v>
      </c>
      <c r="BM6" s="96">
        <v>44</v>
      </c>
      <c r="BN6" s="96">
        <v>44</v>
      </c>
      <c r="BO6" s="96">
        <v>44</v>
      </c>
      <c r="BP6" s="96">
        <v>44</v>
      </c>
      <c r="BQ6" s="96">
        <v>44</v>
      </c>
      <c r="BR6" s="96">
        <v>44</v>
      </c>
      <c r="BS6" s="96">
        <v>44</v>
      </c>
      <c r="BT6" s="96">
        <v>44</v>
      </c>
      <c r="BU6" s="96">
        <v>44</v>
      </c>
    </row>
    <row r="7" spans="1:73" s="24" customFormat="1" ht="12.75" customHeight="1" x14ac:dyDescent="0.2">
      <c r="A7" s="499"/>
      <c r="B7" s="25" t="s">
        <v>153</v>
      </c>
      <c r="C7" s="26">
        <v>41</v>
      </c>
      <c r="D7" s="27">
        <f>COUNT(D9:D15,D20:D20,D25:D29,D34:D55,D60:D66)</f>
        <v>39</v>
      </c>
      <c r="E7" s="27">
        <f t="shared" ref="E7:BP7" si="1">COUNT(E9:E15,E20:E20,E25:E29,E34:E55,E60:E66)</f>
        <v>1</v>
      </c>
      <c r="F7" s="27">
        <f t="shared" si="1"/>
        <v>41</v>
      </c>
      <c r="G7" s="27">
        <f t="shared" si="1"/>
        <v>40</v>
      </c>
      <c r="H7" s="27">
        <f t="shared" si="1"/>
        <v>40</v>
      </c>
      <c r="I7" s="27">
        <f t="shared" si="1"/>
        <v>40</v>
      </c>
      <c r="J7" s="27">
        <f t="shared" si="1"/>
        <v>41</v>
      </c>
      <c r="K7" s="27">
        <f t="shared" si="1"/>
        <v>40</v>
      </c>
      <c r="L7" s="27">
        <f t="shared" si="1"/>
        <v>40</v>
      </c>
      <c r="M7" s="27">
        <f t="shared" si="1"/>
        <v>39</v>
      </c>
      <c r="N7" s="27">
        <f t="shared" si="1"/>
        <v>40</v>
      </c>
      <c r="O7" s="27">
        <f t="shared" si="1"/>
        <v>39</v>
      </c>
      <c r="P7" s="27">
        <f t="shared" si="1"/>
        <v>37</v>
      </c>
      <c r="Q7" s="27">
        <f t="shared" si="1"/>
        <v>40</v>
      </c>
      <c r="R7" s="27">
        <f t="shared" si="1"/>
        <v>40</v>
      </c>
      <c r="S7" s="27">
        <f t="shared" si="1"/>
        <v>38</v>
      </c>
      <c r="T7" s="27">
        <f t="shared" si="1"/>
        <v>41</v>
      </c>
      <c r="U7" s="27">
        <f t="shared" si="1"/>
        <v>41</v>
      </c>
      <c r="V7" s="27">
        <f t="shared" si="1"/>
        <v>33</v>
      </c>
      <c r="W7" s="27">
        <f t="shared" si="1"/>
        <v>30</v>
      </c>
      <c r="X7" s="27">
        <f t="shared" si="1"/>
        <v>30</v>
      </c>
      <c r="Y7" s="27">
        <f t="shared" si="1"/>
        <v>30</v>
      </c>
      <c r="Z7" s="27">
        <f t="shared" si="1"/>
        <v>41</v>
      </c>
      <c r="AA7" s="27">
        <f t="shared" si="1"/>
        <v>40</v>
      </c>
      <c r="AB7" s="27">
        <f t="shared" si="1"/>
        <v>40</v>
      </c>
      <c r="AC7" s="27"/>
      <c r="AD7" s="27">
        <f t="shared" si="1"/>
        <v>13</v>
      </c>
      <c r="AE7" s="27">
        <f t="shared" si="1"/>
        <v>16</v>
      </c>
      <c r="AF7" s="27">
        <f t="shared" si="1"/>
        <v>38</v>
      </c>
      <c r="AG7" s="27">
        <f t="shared" si="1"/>
        <v>31</v>
      </c>
      <c r="AH7" s="27">
        <f t="shared" si="1"/>
        <v>15</v>
      </c>
      <c r="AI7" s="27">
        <f t="shared" si="1"/>
        <v>15</v>
      </c>
      <c r="AJ7" s="27">
        <f t="shared" si="1"/>
        <v>37</v>
      </c>
      <c r="AK7" s="27">
        <f t="shared" si="1"/>
        <v>30</v>
      </c>
      <c r="AL7" s="27">
        <f t="shared" si="1"/>
        <v>40</v>
      </c>
      <c r="AM7" s="27">
        <f t="shared" si="1"/>
        <v>37</v>
      </c>
      <c r="AN7" s="27">
        <f t="shared" si="1"/>
        <v>36</v>
      </c>
      <c r="AO7" s="27">
        <f t="shared" si="1"/>
        <v>38</v>
      </c>
      <c r="AP7" s="27">
        <f t="shared" si="1"/>
        <v>38</v>
      </c>
      <c r="AQ7" s="27">
        <f t="shared" si="1"/>
        <v>37</v>
      </c>
      <c r="AR7" s="27">
        <f t="shared" si="1"/>
        <v>37</v>
      </c>
      <c r="AS7" s="27">
        <f t="shared" si="1"/>
        <v>37</v>
      </c>
      <c r="AT7" s="27">
        <f t="shared" si="1"/>
        <v>38</v>
      </c>
      <c r="AU7" s="27">
        <f t="shared" si="1"/>
        <v>35</v>
      </c>
      <c r="AV7" s="27">
        <f t="shared" si="1"/>
        <v>38</v>
      </c>
      <c r="AW7" s="27">
        <f t="shared" si="1"/>
        <v>38</v>
      </c>
      <c r="AX7" s="27">
        <f t="shared" si="1"/>
        <v>39</v>
      </c>
      <c r="AY7" s="27">
        <f t="shared" si="1"/>
        <v>37</v>
      </c>
      <c r="AZ7" s="27">
        <f t="shared" si="1"/>
        <v>37</v>
      </c>
      <c r="BA7" s="27">
        <f t="shared" si="1"/>
        <v>38</v>
      </c>
      <c r="BB7" s="27">
        <f t="shared" si="1"/>
        <v>37</v>
      </c>
      <c r="BC7" s="27">
        <f t="shared" si="1"/>
        <v>36</v>
      </c>
      <c r="BD7" s="27">
        <f t="shared" si="1"/>
        <v>35</v>
      </c>
      <c r="BE7" s="27">
        <f t="shared" si="1"/>
        <v>28</v>
      </c>
      <c r="BF7" s="27">
        <f t="shared" si="1"/>
        <v>39</v>
      </c>
      <c r="BG7" s="27">
        <f t="shared" si="1"/>
        <v>40</v>
      </c>
      <c r="BH7" s="27">
        <f t="shared" si="1"/>
        <v>39</v>
      </c>
      <c r="BI7" s="27">
        <f t="shared" si="1"/>
        <v>34</v>
      </c>
      <c r="BJ7" s="27">
        <f t="shared" si="1"/>
        <v>36</v>
      </c>
      <c r="BK7" s="27">
        <f t="shared" si="1"/>
        <v>32</v>
      </c>
      <c r="BL7" s="27">
        <f t="shared" si="1"/>
        <v>31</v>
      </c>
      <c r="BM7" s="27">
        <f t="shared" si="1"/>
        <v>35</v>
      </c>
      <c r="BN7" s="27">
        <f t="shared" si="1"/>
        <v>36</v>
      </c>
      <c r="BO7" s="27">
        <f t="shared" si="1"/>
        <v>36</v>
      </c>
      <c r="BP7" s="27">
        <f t="shared" si="1"/>
        <v>34</v>
      </c>
      <c r="BQ7" s="27">
        <f>COUNT(BQ9:BQ15,BQ20:BQ20,BQ25:BQ29,BQ34:BQ55,BQ60:BQ66)</f>
        <v>35</v>
      </c>
      <c r="BR7" s="27">
        <f>COUNT(BR9:BR15,BR20:BR20,BR25:BR29,BR34:BR55,BR60:BR66)</f>
        <v>21</v>
      </c>
      <c r="BS7" s="27">
        <f>COUNT(BS9:BS15,BS20:BS20,BS25:BS29,BS34:BS55,BS60:BS66)</f>
        <v>12</v>
      </c>
      <c r="BT7" s="27">
        <f>COUNT(BT9:BT15,BT20:BT20,BT25:BT29,BT34:BT55,BT60:BT66)</f>
        <v>10</v>
      </c>
      <c r="BU7" s="27">
        <f>COUNT(BU9:BU15,BU20:BU20,BU25:BU29,BU34:BU55,BU60:BU66)</f>
        <v>9</v>
      </c>
    </row>
    <row r="8" spans="1:73" s="24" customFormat="1" ht="12.75" customHeight="1" x14ac:dyDescent="0.2">
      <c r="A8" s="500"/>
      <c r="B8" s="28" t="s">
        <v>142</v>
      </c>
      <c r="C8" s="29">
        <f>C7/C6</f>
        <v>0.93181818181818177</v>
      </c>
      <c r="D8" s="30">
        <f>D7/D6</f>
        <v>0.88636363636363635</v>
      </c>
      <c r="E8" s="30">
        <f t="shared" ref="E8:BP8" si="2">E7/E6</f>
        <v>2.2727272727272728E-2</v>
      </c>
      <c r="F8" s="30">
        <f t="shared" si="2"/>
        <v>0.93181818181818177</v>
      </c>
      <c r="G8" s="30">
        <f t="shared" si="2"/>
        <v>0.90909090909090906</v>
      </c>
      <c r="H8" s="30">
        <f t="shared" si="2"/>
        <v>0.90909090909090906</v>
      </c>
      <c r="I8" s="30">
        <f t="shared" si="2"/>
        <v>0.90909090909090906</v>
      </c>
      <c r="J8" s="30">
        <f t="shared" si="2"/>
        <v>0.93181818181818177</v>
      </c>
      <c r="K8" s="30">
        <f t="shared" si="2"/>
        <v>0.90909090909090906</v>
      </c>
      <c r="L8" s="30">
        <f t="shared" si="2"/>
        <v>0.90909090909090906</v>
      </c>
      <c r="M8" s="30">
        <f t="shared" si="2"/>
        <v>0.88636363636363635</v>
      </c>
      <c r="N8" s="30">
        <f t="shared" si="2"/>
        <v>0.90909090909090906</v>
      </c>
      <c r="O8" s="30">
        <f t="shared" si="2"/>
        <v>0.88636363636363635</v>
      </c>
      <c r="P8" s="30">
        <f t="shared" si="2"/>
        <v>0.84090909090909094</v>
      </c>
      <c r="Q8" s="30">
        <f t="shared" si="2"/>
        <v>0.90909090909090906</v>
      </c>
      <c r="R8" s="30">
        <f t="shared" si="2"/>
        <v>0.90909090909090906</v>
      </c>
      <c r="S8" s="30">
        <f t="shared" si="2"/>
        <v>0.86363636363636365</v>
      </c>
      <c r="T8" s="30">
        <f t="shared" si="2"/>
        <v>0.93181818181818177</v>
      </c>
      <c r="U8" s="30">
        <f t="shared" si="2"/>
        <v>0.93181818181818177</v>
      </c>
      <c r="V8" s="30">
        <f t="shared" si="2"/>
        <v>0.75</v>
      </c>
      <c r="W8" s="30">
        <f t="shared" si="2"/>
        <v>0.68181818181818177</v>
      </c>
      <c r="X8" s="30">
        <f t="shared" si="2"/>
        <v>0.68181818181818177</v>
      </c>
      <c r="Y8" s="30">
        <f t="shared" si="2"/>
        <v>0.68181818181818177</v>
      </c>
      <c r="Z8" s="30">
        <f t="shared" si="2"/>
        <v>0.93181818181818177</v>
      </c>
      <c r="AA8" s="30">
        <f t="shared" si="2"/>
        <v>0.90909090909090906</v>
      </c>
      <c r="AB8" s="30">
        <f t="shared" si="2"/>
        <v>0.90909090909090906</v>
      </c>
      <c r="AC8" s="30"/>
      <c r="AD8" s="30">
        <f t="shared" si="2"/>
        <v>0.29545454545454547</v>
      </c>
      <c r="AE8" s="30">
        <f t="shared" si="2"/>
        <v>0.36363636363636365</v>
      </c>
      <c r="AF8" s="30">
        <f t="shared" si="2"/>
        <v>0.86363636363636365</v>
      </c>
      <c r="AG8" s="30">
        <f t="shared" si="2"/>
        <v>0.70454545454545459</v>
      </c>
      <c r="AH8" s="30">
        <f t="shared" si="2"/>
        <v>0.34090909090909088</v>
      </c>
      <c r="AI8" s="30">
        <f t="shared" si="2"/>
        <v>0.34090909090909088</v>
      </c>
      <c r="AJ8" s="30">
        <f t="shared" si="2"/>
        <v>0.84090909090909094</v>
      </c>
      <c r="AK8" s="30">
        <f t="shared" si="2"/>
        <v>0.68181818181818177</v>
      </c>
      <c r="AL8" s="30">
        <f t="shared" si="2"/>
        <v>0.90909090909090906</v>
      </c>
      <c r="AM8" s="30">
        <f t="shared" si="2"/>
        <v>0.84090909090909094</v>
      </c>
      <c r="AN8" s="30">
        <f t="shared" si="2"/>
        <v>0.81818181818181823</v>
      </c>
      <c r="AO8" s="30">
        <f t="shared" si="2"/>
        <v>0.86363636363636365</v>
      </c>
      <c r="AP8" s="30">
        <f t="shared" si="2"/>
        <v>0.86363636363636365</v>
      </c>
      <c r="AQ8" s="30">
        <f t="shared" si="2"/>
        <v>0.84090909090909094</v>
      </c>
      <c r="AR8" s="30">
        <f t="shared" si="2"/>
        <v>0.84090909090909094</v>
      </c>
      <c r="AS8" s="30">
        <f t="shared" si="2"/>
        <v>0.84090909090909094</v>
      </c>
      <c r="AT8" s="30">
        <f t="shared" si="2"/>
        <v>0.86363636363636365</v>
      </c>
      <c r="AU8" s="30">
        <f t="shared" si="2"/>
        <v>0.79545454545454541</v>
      </c>
      <c r="AV8" s="30">
        <f t="shared" si="2"/>
        <v>0.86363636363636365</v>
      </c>
      <c r="AW8" s="30">
        <f t="shared" si="2"/>
        <v>0.86363636363636365</v>
      </c>
      <c r="AX8" s="30">
        <f t="shared" si="2"/>
        <v>0.88636363636363635</v>
      </c>
      <c r="AY8" s="30">
        <f t="shared" si="2"/>
        <v>0.84090909090909094</v>
      </c>
      <c r="AZ8" s="30">
        <f t="shared" si="2"/>
        <v>0.84090909090909094</v>
      </c>
      <c r="BA8" s="30">
        <f t="shared" si="2"/>
        <v>0.86363636363636365</v>
      </c>
      <c r="BB8" s="30">
        <f t="shared" si="2"/>
        <v>0.84090909090909094</v>
      </c>
      <c r="BC8" s="30">
        <f t="shared" si="2"/>
        <v>0.81818181818181823</v>
      </c>
      <c r="BD8" s="30">
        <f t="shared" si="2"/>
        <v>0.79545454545454541</v>
      </c>
      <c r="BE8" s="30">
        <f t="shared" si="2"/>
        <v>0.63636363636363635</v>
      </c>
      <c r="BF8" s="30">
        <f t="shared" si="2"/>
        <v>0.88636363636363635</v>
      </c>
      <c r="BG8" s="30">
        <f t="shared" si="2"/>
        <v>0.90909090909090906</v>
      </c>
      <c r="BH8" s="30">
        <f t="shared" si="2"/>
        <v>0.88636363636363635</v>
      </c>
      <c r="BI8" s="30">
        <f t="shared" si="2"/>
        <v>0.77272727272727271</v>
      </c>
      <c r="BJ8" s="30">
        <f t="shared" si="2"/>
        <v>0.81818181818181823</v>
      </c>
      <c r="BK8" s="30">
        <f t="shared" si="2"/>
        <v>0.72727272727272729</v>
      </c>
      <c r="BL8" s="30">
        <f t="shared" si="2"/>
        <v>0.70454545454545459</v>
      </c>
      <c r="BM8" s="30">
        <f t="shared" si="2"/>
        <v>0.79545454545454541</v>
      </c>
      <c r="BN8" s="30">
        <f t="shared" si="2"/>
        <v>0.81818181818181823</v>
      </c>
      <c r="BO8" s="30">
        <f t="shared" si="2"/>
        <v>0.81818181818181823</v>
      </c>
      <c r="BP8" s="30">
        <f t="shared" si="2"/>
        <v>0.77272727272727271</v>
      </c>
      <c r="BQ8" s="30">
        <f>BQ7/BQ6</f>
        <v>0.79545454545454541</v>
      </c>
      <c r="BR8" s="30">
        <f>BR7/BR6</f>
        <v>0.47727272727272729</v>
      </c>
      <c r="BS8" s="30">
        <f>BS7/BS6</f>
        <v>0.27272727272727271</v>
      </c>
      <c r="BT8" s="30">
        <f>BT7/BT6</f>
        <v>0.22727272727272727</v>
      </c>
      <c r="BU8" s="30">
        <f>BU7/BU6</f>
        <v>0.20454545454545456</v>
      </c>
    </row>
    <row r="9" spans="1:73" s="24" customFormat="1" ht="12.75" customHeight="1" x14ac:dyDescent="0.2">
      <c r="A9" s="78" t="s">
        <v>300</v>
      </c>
      <c r="B9" s="73" t="s">
        <v>258</v>
      </c>
      <c r="C9" s="32"/>
      <c r="D9" s="33">
        <v>1441</v>
      </c>
      <c r="E9" s="33" t="s">
        <v>301</v>
      </c>
      <c r="F9" s="33">
        <v>3</v>
      </c>
      <c r="G9" s="33">
        <v>0</v>
      </c>
      <c r="H9" s="33">
        <v>2</v>
      </c>
      <c r="I9" s="33">
        <v>1</v>
      </c>
      <c r="J9" s="34">
        <v>1.8</v>
      </c>
      <c r="K9" s="35">
        <v>1.8</v>
      </c>
      <c r="L9" s="35">
        <v>0</v>
      </c>
      <c r="M9" s="35">
        <v>0</v>
      </c>
      <c r="N9" s="36">
        <v>1</v>
      </c>
      <c r="O9" s="36">
        <v>282</v>
      </c>
      <c r="P9" s="36">
        <v>282</v>
      </c>
      <c r="Q9" s="36">
        <v>34</v>
      </c>
      <c r="R9" s="36">
        <v>3</v>
      </c>
      <c r="S9" s="36">
        <v>0</v>
      </c>
      <c r="T9" s="35">
        <v>255</v>
      </c>
      <c r="U9" s="35">
        <v>47</v>
      </c>
      <c r="V9" s="36">
        <v>12512</v>
      </c>
      <c r="W9" s="36">
        <v>220</v>
      </c>
      <c r="X9" s="36">
        <v>0</v>
      </c>
      <c r="Y9" s="36">
        <v>0</v>
      </c>
      <c r="Z9" s="36">
        <v>247748</v>
      </c>
      <c r="AA9" s="36">
        <v>104573</v>
      </c>
      <c r="AB9" s="36">
        <v>143175</v>
      </c>
      <c r="AC9" s="36"/>
      <c r="AD9" s="36">
        <v>0</v>
      </c>
      <c r="AE9" s="36">
        <v>0</v>
      </c>
      <c r="AF9" s="36">
        <v>95174</v>
      </c>
      <c r="AG9" s="36">
        <v>13857</v>
      </c>
      <c r="AH9" s="36">
        <v>293000</v>
      </c>
      <c r="AI9" s="36">
        <v>0</v>
      </c>
      <c r="AJ9" s="36">
        <v>0</v>
      </c>
      <c r="AK9" s="36">
        <v>4720</v>
      </c>
      <c r="AL9" s="36">
        <v>12452</v>
      </c>
      <c r="AM9" s="36">
        <v>12198</v>
      </c>
      <c r="AN9" s="36">
        <v>0</v>
      </c>
      <c r="AO9" s="36">
        <v>14</v>
      </c>
      <c r="AP9" s="36">
        <v>0</v>
      </c>
      <c r="AQ9" s="36">
        <v>0</v>
      </c>
      <c r="AR9" s="36">
        <v>240</v>
      </c>
      <c r="AS9" s="36">
        <v>0</v>
      </c>
      <c r="AT9" s="36">
        <v>0</v>
      </c>
      <c r="AU9" s="36">
        <v>0</v>
      </c>
      <c r="AV9" s="36">
        <v>1</v>
      </c>
      <c r="AW9" s="36">
        <v>741</v>
      </c>
      <c r="AX9" s="36">
        <v>719</v>
      </c>
      <c r="AY9" s="36">
        <v>0</v>
      </c>
      <c r="AZ9" s="36">
        <v>0</v>
      </c>
      <c r="BA9" s="36">
        <v>0</v>
      </c>
      <c r="BB9" s="36">
        <v>0</v>
      </c>
      <c r="BC9" s="36">
        <v>22</v>
      </c>
      <c r="BD9" s="36">
        <v>0</v>
      </c>
      <c r="BE9" s="36">
        <v>850</v>
      </c>
      <c r="BF9" s="36">
        <v>0</v>
      </c>
      <c r="BG9" s="36">
        <v>10</v>
      </c>
      <c r="BH9" s="36">
        <v>7038</v>
      </c>
      <c r="BI9" s="36">
        <v>1664</v>
      </c>
      <c r="BJ9" s="36">
        <v>827</v>
      </c>
      <c r="BK9" s="36">
        <v>0</v>
      </c>
      <c r="BL9" s="36">
        <v>0</v>
      </c>
      <c r="BM9" s="36">
        <v>0</v>
      </c>
      <c r="BN9" s="36">
        <v>0</v>
      </c>
      <c r="BO9" s="36">
        <v>0</v>
      </c>
      <c r="BP9" s="36">
        <v>0</v>
      </c>
      <c r="BQ9" s="36">
        <v>0</v>
      </c>
      <c r="BR9" s="36" t="s">
        <v>301</v>
      </c>
      <c r="BS9" s="36" t="s">
        <v>301</v>
      </c>
      <c r="BT9" s="36" t="s">
        <v>301</v>
      </c>
      <c r="BU9" s="36" t="s">
        <v>301</v>
      </c>
    </row>
    <row r="10" spans="1:73" s="24" customFormat="1" ht="12.75" customHeight="1" x14ac:dyDescent="0.2">
      <c r="A10" s="75" t="s">
        <v>302</v>
      </c>
      <c r="B10" s="501" t="s">
        <v>259</v>
      </c>
      <c r="C10" s="502"/>
      <c r="D10" s="79">
        <v>667</v>
      </c>
      <c r="E10" s="79" t="s">
        <v>301</v>
      </c>
      <c r="F10" s="79">
        <v>2</v>
      </c>
      <c r="G10" s="79">
        <v>0</v>
      </c>
      <c r="H10" s="79">
        <v>1</v>
      </c>
      <c r="I10" s="79">
        <v>1</v>
      </c>
      <c r="J10" s="80">
        <v>1.1000000000000001</v>
      </c>
      <c r="K10" s="81">
        <v>1.1000000000000001</v>
      </c>
      <c r="L10" s="81">
        <v>0</v>
      </c>
      <c r="M10" s="81">
        <v>0</v>
      </c>
      <c r="N10" s="82">
        <v>1</v>
      </c>
      <c r="O10" s="82">
        <v>249</v>
      </c>
      <c r="P10" s="82">
        <v>249</v>
      </c>
      <c r="Q10" s="82">
        <v>17</v>
      </c>
      <c r="R10" s="82">
        <v>3</v>
      </c>
      <c r="S10" s="82">
        <v>0</v>
      </c>
      <c r="T10" s="81">
        <v>255</v>
      </c>
      <c r="U10" s="81">
        <v>41</v>
      </c>
      <c r="V10" s="82">
        <v>19108</v>
      </c>
      <c r="W10" s="82">
        <v>8975</v>
      </c>
      <c r="X10" s="82">
        <v>0</v>
      </c>
      <c r="Y10" s="82">
        <v>0</v>
      </c>
      <c r="Z10" s="82">
        <v>97060</v>
      </c>
      <c r="AA10" s="82">
        <v>51918</v>
      </c>
      <c r="AB10" s="82">
        <v>45142</v>
      </c>
      <c r="AC10" s="82"/>
      <c r="AD10" s="82">
        <v>40257</v>
      </c>
      <c r="AE10" s="82">
        <v>4885</v>
      </c>
      <c r="AF10" s="82">
        <v>43164</v>
      </c>
      <c r="AG10" s="82">
        <v>13857</v>
      </c>
      <c r="AH10" s="82">
        <v>0</v>
      </c>
      <c r="AI10" s="82">
        <v>0</v>
      </c>
      <c r="AJ10" s="82">
        <v>0</v>
      </c>
      <c r="AK10" s="82">
        <v>2238</v>
      </c>
      <c r="AL10" s="82">
        <v>19186</v>
      </c>
      <c r="AM10" s="82">
        <v>19035</v>
      </c>
      <c r="AN10" s="82">
        <v>0</v>
      </c>
      <c r="AO10" s="82">
        <v>0</v>
      </c>
      <c r="AP10" s="82">
        <v>0</v>
      </c>
      <c r="AQ10" s="82">
        <v>0</v>
      </c>
      <c r="AR10" s="82">
        <v>151</v>
      </c>
      <c r="AS10" s="82">
        <v>0</v>
      </c>
      <c r="AT10" s="82">
        <v>0</v>
      </c>
      <c r="AU10" s="82">
        <v>0</v>
      </c>
      <c r="AV10" s="82">
        <v>1</v>
      </c>
      <c r="AW10" s="82">
        <v>893</v>
      </c>
      <c r="AX10" s="82">
        <v>881</v>
      </c>
      <c r="AY10" s="82">
        <v>0</v>
      </c>
      <c r="AZ10" s="82">
        <v>0</v>
      </c>
      <c r="BA10" s="82">
        <v>0</v>
      </c>
      <c r="BB10" s="82">
        <v>0</v>
      </c>
      <c r="BC10" s="82">
        <v>12</v>
      </c>
      <c r="BD10" s="82">
        <v>0</v>
      </c>
      <c r="BE10" s="82">
        <v>1500</v>
      </c>
      <c r="BF10" s="82">
        <v>0</v>
      </c>
      <c r="BG10" s="82">
        <v>5</v>
      </c>
      <c r="BH10" s="82">
        <v>5184</v>
      </c>
      <c r="BI10" s="82">
        <v>623</v>
      </c>
      <c r="BJ10" s="82">
        <v>1744</v>
      </c>
      <c r="BK10" s="82">
        <v>0</v>
      </c>
      <c r="BL10" s="82">
        <v>0</v>
      </c>
      <c r="BM10" s="82">
        <v>0</v>
      </c>
      <c r="BN10" s="82">
        <v>0</v>
      </c>
      <c r="BO10" s="82">
        <v>0</v>
      </c>
      <c r="BP10" s="82">
        <v>0</v>
      </c>
      <c r="BQ10" s="82">
        <v>0</v>
      </c>
      <c r="BR10" s="82" t="s">
        <v>301</v>
      </c>
      <c r="BS10" s="82" t="s">
        <v>301</v>
      </c>
      <c r="BT10" s="82" t="s">
        <v>301</v>
      </c>
      <c r="BU10" s="82" t="s">
        <v>301</v>
      </c>
    </row>
    <row r="11" spans="1:73" s="24" customFormat="1" ht="12.75" customHeight="1" x14ac:dyDescent="0.2">
      <c r="A11" s="69" t="s">
        <v>303</v>
      </c>
      <c r="B11" s="52" t="s">
        <v>260</v>
      </c>
      <c r="C11" s="53"/>
      <c r="D11" s="79">
        <v>455</v>
      </c>
      <c r="E11" s="79" t="s">
        <v>301</v>
      </c>
      <c r="F11" s="79">
        <v>2</v>
      </c>
      <c r="G11" s="79">
        <v>0</v>
      </c>
      <c r="H11" s="79">
        <v>1</v>
      </c>
      <c r="I11" s="79">
        <v>1</v>
      </c>
      <c r="J11" s="80">
        <v>0.8</v>
      </c>
      <c r="K11" s="81">
        <v>0.8</v>
      </c>
      <c r="L11" s="81">
        <v>0</v>
      </c>
      <c r="M11" s="81">
        <v>0</v>
      </c>
      <c r="N11" s="82">
        <v>1</v>
      </c>
      <c r="O11" s="82">
        <v>295</v>
      </c>
      <c r="P11" s="82">
        <v>277</v>
      </c>
      <c r="Q11" s="82">
        <v>20</v>
      </c>
      <c r="R11" s="82">
        <v>4</v>
      </c>
      <c r="S11" s="82">
        <v>0</v>
      </c>
      <c r="T11" s="81">
        <v>230</v>
      </c>
      <c r="U11" s="81">
        <v>33</v>
      </c>
      <c r="V11" s="82">
        <v>5203</v>
      </c>
      <c r="W11" s="82">
        <v>90</v>
      </c>
      <c r="X11" s="82">
        <v>0</v>
      </c>
      <c r="Y11" s="82">
        <v>0</v>
      </c>
      <c r="Z11" s="82">
        <v>141392</v>
      </c>
      <c r="AA11" s="82">
        <v>71892</v>
      </c>
      <c r="AB11" s="82">
        <v>69500</v>
      </c>
      <c r="AC11" s="82"/>
      <c r="AD11" s="82">
        <v>0</v>
      </c>
      <c r="AE11" s="82">
        <v>2000</v>
      </c>
      <c r="AF11" s="82">
        <v>38000</v>
      </c>
      <c r="AG11" s="82">
        <v>0</v>
      </c>
      <c r="AH11" s="82">
        <v>0</v>
      </c>
      <c r="AI11" s="82">
        <v>0</v>
      </c>
      <c r="AJ11" s="82">
        <v>0</v>
      </c>
      <c r="AK11" s="82">
        <v>2500</v>
      </c>
      <c r="AL11" s="82">
        <v>5305</v>
      </c>
      <c r="AM11" s="82">
        <v>5237</v>
      </c>
      <c r="AN11" s="82">
        <v>0</v>
      </c>
      <c r="AO11" s="82">
        <v>0</v>
      </c>
      <c r="AP11" s="82">
        <v>0</v>
      </c>
      <c r="AQ11" s="82">
        <v>0</v>
      </c>
      <c r="AR11" s="82">
        <v>68</v>
      </c>
      <c r="AS11" s="82">
        <v>0</v>
      </c>
      <c r="AT11" s="82">
        <v>0</v>
      </c>
      <c r="AU11" s="82">
        <v>88</v>
      </c>
      <c r="AV11" s="82">
        <v>0</v>
      </c>
      <c r="AW11" s="82">
        <v>892</v>
      </c>
      <c r="AX11" s="82">
        <v>869</v>
      </c>
      <c r="AY11" s="82">
        <v>0</v>
      </c>
      <c r="AZ11" s="82">
        <v>0</v>
      </c>
      <c r="BA11" s="82">
        <v>0</v>
      </c>
      <c r="BB11" s="82">
        <v>0</v>
      </c>
      <c r="BC11" s="82">
        <v>0</v>
      </c>
      <c r="BD11" s="82">
        <v>23</v>
      </c>
      <c r="BE11" s="82">
        <v>32</v>
      </c>
      <c r="BF11" s="82">
        <v>0</v>
      </c>
      <c r="BG11" s="82">
        <v>7</v>
      </c>
      <c r="BH11" s="82">
        <v>2197</v>
      </c>
      <c r="BI11" s="82">
        <v>360</v>
      </c>
      <c r="BJ11" s="82">
        <v>558</v>
      </c>
      <c r="BK11" s="82">
        <v>0</v>
      </c>
      <c r="BL11" s="82">
        <v>0</v>
      </c>
      <c r="BM11" s="82">
        <v>0</v>
      </c>
      <c r="BN11" s="82">
        <v>0</v>
      </c>
      <c r="BO11" s="82">
        <v>0</v>
      </c>
      <c r="BP11" s="82">
        <v>0</v>
      </c>
      <c r="BQ11" s="82">
        <v>0</v>
      </c>
      <c r="BR11" s="82">
        <v>10</v>
      </c>
      <c r="BS11" s="82" t="s">
        <v>301</v>
      </c>
      <c r="BT11" s="82" t="s">
        <v>301</v>
      </c>
      <c r="BU11" s="82" t="s">
        <v>301</v>
      </c>
    </row>
    <row r="12" spans="1:73" s="24" customFormat="1" ht="12.75" customHeight="1" x14ac:dyDescent="0.2">
      <c r="A12" s="69" t="s">
        <v>306</v>
      </c>
      <c r="B12" s="52" t="s">
        <v>173</v>
      </c>
      <c r="C12" s="53"/>
      <c r="D12" s="79">
        <v>1391</v>
      </c>
      <c r="E12" s="79" t="s">
        <v>301</v>
      </c>
      <c r="F12" s="79">
        <v>2</v>
      </c>
      <c r="G12" s="79">
        <v>0</v>
      </c>
      <c r="H12" s="79">
        <v>1</v>
      </c>
      <c r="I12" s="79">
        <v>1</v>
      </c>
      <c r="J12" s="80">
        <v>1.05</v>
      </c>
      <c r="K12" s="81">
        <v>1.05</v>
      </c>
      <c r="L12" s="81">
        <v>0</v>
      </c>
      <c r="M12" s="81">
        <v>0</v>
      </c>
      <c r="N12" s="82">
        <v>1</v>
      </c>
      <c r="O12" s="82">
        <v>110</v>
      </c>
      <c r="P12" s="82">
        <v>88</v>
      </c>
      <c r="Q12" s="82">
        <v>1</v>
      </c>
      <c r="R12" s="82">
        <v>1</v>
      </c>
      <c r="S12" s="82">
        <v>0</v>
      </c>
      <c r="T12" s="81">
        <v>234</v>
      </c>
      <c r="U12" s="81">
        <v>26</v>
      </c>
      <c r="V12" s="82">
        <v>13201</v>
      </c>
      <c r="W12" s="82">
        <v>234</v>
      </c>
      <c r="X12" s="82">
        <v>0</v>
      </c>
      <c r="Y12" s="82">
        <v>824</v>
      </c>
      <c r="Z12" s="82">
        <v>225645</v>
      </c>
      <c r="AA12" s="82">
        <v>109306</v>
      </c>
      <c r="AB12" s="82">
        <v>116339</v>
      </c>
      <c r="AC12" s="82"/>
      <c r="AD12" s="82">
        <v>54069</v>
      </c>
      <c r="AE12" s="82">
        <v>14306</v>
      </c>
      <c r="AF12" s="82">
        <v>47964</v>
      </c>
      <c r="AG12" s="82">
        <v>0</v>
      </c>
      <c r="AH12" s="82" t="s">
        <v>301</v>
      </c>
      <c r="AI12" s="82">
        <v>0</v>
      </c>
      <c r="AJ12" s="82">
        <v>0</v>
      </c>
      <c r="AK12" s="82">
        <v>4302</v>
      </c>
      <c r="AL12" s="82">
        <v>14259</v>
      </c>
      <c r="AM12" s="82">
        <v>14171</v>
      </c>
      <c r="AN12" s="82">
        <v>0</v>
      </c>
      <c r="AO12" s="82">
        <v>0</v>
      </c>
      <c r="AP12" s="82">
        <v>0</v>
      </c>
      <c r="AQ12" s="82">
        <v>0</v>
      </c>
      <c r="AR12" s="82">
        <v>88</v>
      </c>
      <c r="AS12" s="82">
        <v>0</v>
      </c>
      <c r="AT12" s="82">
        <v>0</v>
      </c>
      <c r="AU12" s="82">
        <v>0</v>
      </c>
      <c r="AV12" s="82">
        <v>0</v>
      </c>
      <c r="AW12" s="82">
        <v>1203</v>
      </c>
      <c r="AX12" s="82">
        <v>1179</v>
      </c>
      <c r="AY12" s="82">
        <v>0</v>
      </c>
      <c r="AZ12" s="82">
        <v>0</v>
      </c>
      <c r="BA12" s="82">
        <v>0</v>
      </c>
      <c r="BB12" s="82">
        <v>0</v>
      </c>
      <c r="BC12" s="82">
        <v>24</v>
      </c>
      <c r="BD12" s="82">
        <v>0</v>
      </c>
      <c r="BE12" s="82" t="s">
        <v>301</v>
      </c>
      <c r="BF12" s="82">
        <v>0</v>
      </c>
      <c r="BG12" s="82">
        <v>4</v>
      </c>
      <c r="BH12" s="82">
        <v>7527</v>
      </c>
      <c r="BI12" s="82">
        <v>0</v>
      </c>
      <c r="BJ12" s="82">
        <v>0</v>
      </c>
      <c r="BK12" s="82">
        <v>0</v>
      </c>
      <c r="BL12" s="82">
        <v>0</v>
      </c>
      <c r="BM12" s="82">
        <v>0</v>
      </c>
      <c r="BN12" s="82">
        <v>0</v>
      </c>
      <c r="BO12" s="82">
        <v>0</v>
      </c>
      <c r="BP12" s="82">
        <v>0</v>
      </c>
      <c r="BQ12" s="82">
        <v>0</v>
      </c>
      <c r="BR12" s="82" t="s">
        <v>301</v>
      </c>
      <c r="BS12" s="82" t="s">
        <v>301</v>
      </c>
      <c r="BT12" s="82" t="s">
        <v>301</v>
      </c>
      <c r="BU12" s="82" t="s">
        <v>301</v>
      </c>
    </row>
    <row r="13" spans="1:73" s="24" customFormat="1" ht="12.75" customHeight="1" x14ac:dyDescent="0.2">
      <c r="A13" s="69" t="s">
        <v>308</v>
      </c>
      <c r="B13" s="52" t="s">
        <v>261</v>
      </c>
      <c r="C13" s="53"/>
      <c r="D13" s="79">
        <v>1000</v>
      </c>
      <c r="E13" s="79" t="s">
        <v>301</v>
      </c>
      <c r="F13" s="79">
        <v>5</v>
      </c>
      <c r="G13" s="79">
        <v>0</v>
      </c>
      <c r="H13" s="79">
        <v>4</v>
      </c>
      <c r="I13" s="79">
        <v>1</v>
      </c>
      <c r="J13" s="80">
        <v>3.05</v>
      </c>
      <c r="K13" s="81">
        <v>3.05</v>
      </c>
      <c r="L13" s="81">
        <v>0</v>
      </c>
      <c r="M13" s="81">
        <v>0</v>
      </c>
      <c r="N13" s="82">
        <v>1</v>
      </c>
      <c r="O13" s="82">
        <v>580</v>
      </c>
      <c r="P13" s="82">
        <v>446</v>
      </c>
      <c r="Q13" s="82">
        <v>20</v>
      </c>
      <c r="R13" s="82">
        <v>18</v>
      </c>
      <c r="S13" s="82">
        <v>2</v>
      </c>
      <c r="T13" s="81">
        <v>200</v>
      </c>
      <c r="U13" s="81">
        <v>40</v>
      </c>
      <c r="V13" s="82">
        <v>28000</v>
      </c>
      <c r="W13" s="82">
        <v>1800</v>
      </c>
      <c r="X13" s="82">
        <v>26200</v>
      </c>
      <c r="Y13" s="82">
        <v>25000</v>
      </c>
      <c r="Z13" s="82">
        <v>354040</v>
      </c>
      <c r="AA13" s="82">
        <v>288240</v>
      </c>
      <c r="AB13" s="82">
        <v>65800</v>
      </c>
      <c r="AC13" s="82"/>
      <c r="AD13" s="82">
        <v>0</v>
      </c>
      <c r="AE13" s="82">
        <v>19000</v>
      </c>
      <c r="AF13" s="82">
        <v>30000</v>
      </c>
      <c r="AG13" s="82">
        <v>3000</v>
      </c>
      <c r="AH13" s="82">
        <v>354040</v>
      </c>
      <c r="AI13" s="82">
        <v>0</v>
      </c>
      <c r="AJ13" s="82">
        <v>0</v>
      </c>
      <c r="AK13" s="82">
        <v>0</v>
      </c>
      <c r="AL13" s="82">
        <v>60000</v>
      </c>
      <c r="AM13" s="82">
        <v>54000</v>
      </c>
      <c r="AN13" s="82">
        <v>1000</v>
      </c>
      <c r="AO13" s="82">
        <v>0</v>
      </c>
      <c r="AP13" s="82">
        <v>0</v>
      </c>
      <c r="AQ13" s="82">
        <v>0</v>
      </c>
      <c r="AR13" s="82">
        <v>5000</v>
      </c>
      <c r="AS13" s="82">
        <v>0</v>
      </c>
      <c r="AT13" s="82">
        <v>0</v>
      </c>
      <c r="AU13" s="82">
        <v>0</v>
      </c>
      <c r="AV13" s="82">
        <v>0</v>
      </c>
      <c r="AW13" s="82">
        <v>900</v>
      </c>
      <c r="AX13" s="82">
        <v>800</v>
      </c>
      <c r="AY13" s="82">
        <v>0</v>
      </c>
      <c r="AZ13" s="82">
        <v>0</v>
      </c>
      <c r="BA13" s="82">
        <v>0</v>
      </c>
      <c r="BB13" s="82">
        <v>0</v>
      </c>
      <c r="BC13" s="82">
        <v>100</v>
      </c>
      <c r="BD13" s="82">
        <v>0</v>
      </c>
      <c r="BE13" s="82">
        <v>0</v>
      </c>
      <c r="BF13" s="82">
        <v>4</v>
      </c>
      <c r="BG13" s="82">
        <v>10</v>
      </c>
      <c r="BH13" s="82">
        <v>9761</v>
      </c>
      <c r="BI13" s="82">
        <v>0</v>
      </c>
      <c r="BJ13" s="82">
        <v>0</v>
      </c>
      <c r="BK13" s="82">
        <v>0</v>
      </c>
      <c r="BL13" s="82">
        <v>100</v>
      </c>
      <c r="BM13" s="82">
        <v>100</v>
      </c>
      <c r="BN13" s="82">
        <v>0</v>
      </c>
      <c r="BO13" s="82">
        <v>0</v>
      </c>
      <c r="BP13" s="82">
        <v>0</v>
      </c>
      <c r="BQ13" s="82">
        <v>0</v>
      </c>
      <c r="BR13" s="82">
        <v>100</v>
      </c>
      <c r="BS13" s="82" t="s">
        <v>301</v>
      </c>
      <c r="BT13" s="82" t="s">
        <v>301</v>
      </c>
      <c r="BU13" s="82" t="s">
        <v>301</v>
      </c>
    </row>
    <row r="14" spans="1:73" s="24" customFormat="1" ht="12.75" customHeight="1" x14ac:dyDescent="0.2">
      <c r="A14" s="69" t="s">
        <v>309</v>
      </c>
      <c r="B14" s="52" t="s">
        <v>262</v>
      </c>
      <c r="C14" s="53"/>
      <c r="D14" s="79">
        <v>262</v>
      </c>
      <c r="E14" s="79" t="s">
        <v>301</v>
      </c>
      <c r="F14" s="79">
        <v>2</v>
      </c>
      <c r="G14" s="79">
        <v>1</v>
      </c>
      <c r="H14" s="79">
        <v>0</v>
      </c>
      <c r="I14" s="79">
        <v>1</v>
      </c>
      <c r="J14" s="80">
        <v>1.1000000000000001</v>
      </c>
      <c r="K14" s="81">
        <v>0.9</v>
      </c>
      <c r="L14" s="81">
        <v>0.2</v>
      </c>
      <c r="M14" s="81">
        <v>0</v>
      </c>
      <c r="N14" s="82">
        <v>1</v>
      </c>
      <c r="O14" s="82">
        <v>285</v>
      </c>
      <c r="P14" s="82">
        <v>142</v>
      </c>
      <c r="Q14" s="82">
        <v>7</v>
      </c>
      <c r="R14" s="82">
        <v>1</v>
      </c>
      <c r="S14" s="82">
        <v>0</v>
      </c>
      <c r="T14" s="81">
        <v>180</v>
      </c>
      <c r="U14" s="81">
        <v>36</v>
      </c>
      <c r="V14" s="82">
        <v>9000</v>
      </c>
      <c r="W14" s="82">
        <v>0</v>
      </c>
      <c r="X14" s="82">
        <v>0</v>
      </c>
      <c r="Y14" s="82">
        <v>0</v>
      </c>
      <c r="Z14" s="82" t="s">
        <v>301</v>
      </c>
      <c r="AA14" s="82" t="s">
        <v>301</v>
      </c>
      <c r="AB14" s="82" t="s">
        <v>301</v>
      </c>
      <c r="AC14" s="82"/>
      <c r="AD14" s="82" t="s">
        <v>301</v>
      </c>
      <c r="AE14" s="82" t="s">
        <v>301</v>
      </c>
      <c r="AF14" s="82" t="s">
        <v>301</v>
      </c>
      <c r="AG14" s="82" t="s">
        <v>301</v>
      </c>
      <c r="AH14" s="82" t="s">
        <v>301</v>
      </c>
      <c r="AI14" s="82" t="s">
        <v>301</v>
      </c>
      <c r="AJ14" s="82" t="s">
        <v>301</v>
      </c>
      <c r="AK14" s="82" t="s">
        <v>301</v>
      </c>
      <c r="AL14" s="82">
        <v>9000</v>
      </c>
      <c r="AM14" s="82" t="s">
        <v>301</v>
      </c>
      <c r="AN14" s="82" t="s">
        <v>301</v>
      </c>
      <c r="AO14" s="82" t="s">
        <v>301</v>
      </c>
      <c r="AP14" s="82" t="s">
        <v>301</v>
      </c>
      <c r="AQ14" s="82" t="s">
        <v>301</v>
      </c>
      <c r="AR14" s="82" t="s">
        <v>301</v>
      </c>
      <c r="AS14" s="82" t="s">
        <v>301</v>
      </c>
      <c r="AT14" s="82" t="s">
        <v>301</v>
      </c>
      <c r="AU14" s="82" t="s">
        <v>301</v>
      </c>
      <c r="AV14" s="82" t="s">
        <v>301</v>
      </c>
      <c r="AW14" s="82">
        <v>500</v>
      </c>
      <c r="AX14" s="82" t="s">
        <v>301</v>
      </c>
      <c r="AY14" s="82" t="s">
        <v>301</v>
      </c>
      <c r="AZ14" s="82" t="s">
        <v>301</v>
      </c>
      <c r="BA14" s="82" t="s">
        <v>301</v>
      </c>
      <c r="BB14" s="82" t="s">
        <v>301</v>
      </c>
      <c r="BC14" s="82" t="s">
        <v>301</v>
      </c>
      <c r="BD14" s="82" t="s">
        <v>301</v>
      </c>
      <c r="BE14" s="82" t="s">
        <v>301</v>
      </c>
      <c r="BF14" s="82">
        <v>0</v>
      </c>
      <c r="BG14" s="82">
        <v>4</v>
      </c>
      <c r="BH14" s="82">
        <v>1548</v>
      </c>
      <c r="BI14" s="82" t="s">
        <v>301</v>
      </c>
      <c r="BJ14" s="82">
        <v>543</v>
      </c>
      <c r="BK14" s="82" t="s">
        <v>301</v>
      </c>
      <c r="BL14" s="82" t="s">
        <v>301</v>
      </c>
      <c r="BM14" s="82" t="s">
        <v>301</v>
      </c>
      <c r="BN14" s="82" t="s">
        <v>301</v>
      </c>
      <c r="BO14" s="82" t="s">
        <v>301</v>
      </c>
      <c r="BP14" s="82" t="s">
        <v>301</v>
      </c>
      <c r="BQ14" s="82" t="s">
        <v>301</v>
      </c>
      <c r="BR14" s="82" t="s">
        <v>301</v>
      </c>
      <c r="BS14" s="82" t="s">
        <v>301</v>
      </c>
      <c r="BT14" s="82" t="s">
        <v>301</v>
      </c>
      <c r="BU14" s="82" t="s">
        <v>301</v>
      </c>
    </row>
    <row r="15" spans="1:73" s="24" customFormat="1" ht="12.75" customHeight="1" x14ac:dyDescent="0.2">
      <c r="A15" s="69" t="s">
        <v>310</v>
      </c>
      <c r="B15" s="52" t="s">
        <v>263</v>
      </c>
      <c r="C15" s="53"/>
      <c r="D15" s="79">
        <v>1050</v>
      </c>
      <c r="E15" s="79" t="s">
        <v>301</v>
      </c>
      <c r="F15" s="79">
        <v>5</v>
      </c>
      <c r="G15" s="79">
        <v>3</v>
      </c>
      <c r="H15" s="79">
        <v>2</v>
      </c>
      <c r="I15" s="79">
        <v>0</v>
      </c>
      <c r="J15" s="80">
        <v>4</v>
      </c>
      <c r="K15" s="81">
        <v>4</v>
      </c>
      <c r="L15" s="81">
        <v>0</v>
      </c>
      <c r="M15" s="81">
        <v>0</v>
      </c>
      <c r="N15" s="82">
        <v>1</v>
      </c>
      <c r="O15" s="82">
        <v>600</v>
      </c>
      <c r="P15" s="82">
        <v>350</v>
      </c>
      <c r="Q15" s="82">
        <v>15</v>
      </c>
      <c r="R15" s="82">
        <v>3</v>
      </c>
      <c r="S15" s="82">
        <v>4</v>
      </c>
      <c r="T15" s="81">
        <v>250</v>
      </c>
      <c r="U15" s="81">
        <v>40</v>
      </c>
      <c r="V15" s="82">
        <v>10000</v>
      </c>
      <c r="W15" s="82">
        <v>200</v>
      </c>
      <c r="X15" s="82">
        <v>0</v>
      </c>
      <c r="Y15" s="82">
        <v>20000</v>
      </c>
      <c r="Z15" s="82">
        <v>450000</v>
      </c>
      <c r="AA15" s="82">
        <v>350000</v>
      </c>
      <c r="AB15" s="82">
        <v>100000</v>
      </c>
      <c r="AC15" s="82"/>
      <c r="AD15" s="82">
        <v>0</v>
      </c>
      <c r="AE15" s="82">
        <v>0</v>
      </c>
      <c r="AF15" s="82">
        <v>100000</v>
      </c>
      <c r="AG15" s="82">
        <v>2000</v>
      </c>
      <c r="AH15" s="82">
        <v>450000</v>
      </c>
      <c r="AI15" s="82">
        <v>0</v>
      </c>
      <c r="AJ15" s="82">
        <v>0</v>
      </c>
      <c r="AK15" s="82">
        <v>20000</v>
      </c>
      <c r="AL15" s="82">
        <v>43000</v>
      </c>
      <c r="AM15" s="82">
        <v>40000</v>
      </c>
      <c r="AN15" s="82">
        <v>0</v>
      </c>
      <c r="AO15" s="82">
        <v>0</v>
      </c>
      <c r="AP15" s="82">
        <v>0</v>
      </c>
      <c r="AQ15" s="82">
        <v>1200</v>
      </c>
      <c r="AR15" s="82">
        <v>1800</v>
      </c>
      <c r="AS15" s="82">
        <v>0</v>
      </c>
      <c r="AT15" s="82">
        <v>10</v>
      </c>
      <c r="AU15" s="82">
        <v>5</v>
      </c>
      <c r="AV15" s="82">
        <v>0</v>
      </c>
      <c r="AW15" s="82">
        <v>1500</v>
      </c>
      <c r="AX15" s="82">
        <v>1400</v>
      </c>
      <c r="AY15" s="82">
        <v>0</v>
      </c>
      <c r="AZ15" s="82">
        <v>0</v>
      </c>
      <c r="BA15" s="82">
        <v>0</v>
      </c>
      <c r="BB15" s="82">
        <v>20</v>
      </c>
      <c r="BC15" s="82">
        <v>80</v>
      </c>
      <c r="BD15" s="82">
        <v>0</v>
      </c>
      <c r="BE15" s="82">
        <v>25</v>
      </c>
      <c r="BF15" s="82">
        <v>1</v>
      </c>
      <c r="BG15" s="82">
        <v>50</v>
      </c>
      <c r="BH15" s="82">
        <v>5240</v>
      </c>
      <c r="BI15" s="82">
        <v>102</v>
      </c>
      <c r="BJ15" s="82">
        <v>45</v>
      </c>
      <c r="BK15" s="82">
        <v>620</v>
      </c>
      <c r="BL15" s="82">
        <v>0</v>
      </c>
      <c r="BM15" s="82">
        <v>0</v>
      </c>
      <c r="BN15" s="82">
        <v>0</v>
      </c>
      <c r="BO15" s="82">
        <v>0</v>
      </c>
      <c r="BP15" s="82">
        <v>0</v>
      </c>
      <c r="BQ15" s="82">
        <v>480</v>
      </c>
      <c r="BR15" s="82">
        <v>20</v>
      </c>
      <c r="BS15" s="82" t="s">
        <v>301</v>
      </c>
      <c r="BT15" s="82" t="s">
        <v>301</v>
      </c>
      <c r="BU15" s="82" t="s">
        <v>301</v>
      </c>
    </row>
    <row r="16" spans="1:73" s="24" customFormat="1" ht="12.75" customHeight="1" x14ac:dyDescent="0.2">
      <c r="A16" s="14"/>
      <c r="B16" s="62" t="s">
        <v>154</v>
      </c>
      <c r="C16" s="59"/>
      <c r="D16" s="63">
        <f>SUM(D9:D15)</f>
        <v>6266</v>
      </c>
      <c r="E16" s="63" t="s">
        <v>357</v>
      </c>
      <c r="F16" s="63">
        <f>SUM(F9:F15)</f>
        <v>21</v>
      </c>
      <c r="G16" s="63">
        <f t="shared" ref="G16:AI16" si="3">SUM(G9:G15)</f>
        <v>4</v>
      </c>
      <c r="H16" s="63">
        <f t="shared" si="3"/>
        <v>11</v>
      </c>
      <c r="I16" s="63">
        <f t="shared" si="3"/>
        <v>6</v>
      </c>
      <c r="J16" s="64">
        <f t="shared" si="3"/>
        <v>12.9</v>
      </c>
      <c r="K16" s="64">
        <f t="shared" si="3"/>
        <v>12.7</v>
      </c>
      <c r="L16" s="64">
        <f t="shared" si="3"/>
        <v>0.2</v>
      </c>
      <c r="M16" s="64">
        <f t="shared" si="3"/>
        <v>0</v>
      </c>
      <c r="N16" s="63">
        <f t="shared" si="3"/>
        <v>7</v>
      </c>
      <c r="O16" s="63">
        <f t="shared" si="3"/>
        <v>2401</v>
      </c>
      <c r="P16" s="63">
        <f t="shared" si="3"/>
        <v>1834</v>
      </c>
      <c r="Q16" s="63">
        <f t="shared" si="3"/>
        <v>114</v>
      </c>
      <c r="R16" s="63">
        <f t="shared" si="3"/>
        <v>33</v>
      </c>
      <c r="S16" s="63">
        <f t="shared" si="3"/>
        <v>6</v>
      </c>
      <c r="T16" s="63">
        <f t="shared" si="3"/>
        <v>1604</v>
      </c>
      <c r="U16" s="63">
        <f t="shared" si="3"/>
        <v>263</v>
      </c>
      <c r="V16" s="63">
        <f t="shared" si="3"/>
        <v>97024</v>
      </c>
      <c r="W16" s="63">
        <f t="shared" si="3"/>
        <v>11519</v>
      </c>
      <c r="X16" s="63">
        <f t="shared" si="3"/>
        <v>26200</v>
      </c>
      <c r="Y16" s="63">
        <f t="shared" si="3"/>
        <v>45824</v>
      </c>
      <c r="Z16" s="63">
        <f t="shared" si="3"/>
        <v>1515885</v>
      </c>
      <c r="AA16" s="63">
        <f t="shared" si="3"/>
        <v>975929</v>
      </c>
      <c r="AB16" s="63">
        <f t="shared" si="3"/>
        <v>539956</v>
      </c>
      <c r="AC16" s="63"/>
      <c r="AD16" s="63">
        <f t="shared" si="3"/>
        <v>94326</v>
      </c>
      <c r="AE16" s="63">
        <f t="shared" si="3"/>
        <v>40191</v>
      </c>
      <c r="AF16" s="63">
        <f t="shared" si="3"/>
        <v>354302</v>
      </c>
      <c r="AG16" s="63">
        <f t="shared" si="3"/>
        <v>32714</v>
      </c>
      <c r="AH16" s="63">
        <f t="shared" si="3"/>
        <v>1097040</v>
      </c>
      <c r="AI16" s="63">
        <f t="shared" si="3"/>
        <v>0</v>
      </c>
      <c r="AJ16" s="63">
        <f t="shared" ref="AJ16:BO16" si="4">SUM(AJ9:AJ15)</f>
        <v>0</v>
      </c>
      <c r="AK16" s="63">
        <f t="shared" si="4"/>
        <v>33760</v>
      </c>
      <c r="AL16" s="63">
        <f t="shared" si="4"/>
        <v>163202</v>
      </c>
      <c r="AM16" s="63">
        <f t="shared" si="4"/>
        <v>144641</v>
      </c>
      <c r="AN16" s="63">
        <f t="shared" si="4"/>
        <v>1000</v>
      </c>
      <c r="AO16" s="63">
        <f t="shared" si="4"/>
        <v>14</v>
      </c>
      <c r="AP16" s="63">
        <f t="shared" si="4"/>
        <v>0</v>
      </c>
      <c r="AQ16" s="63">
        <f t="shared" si="4"/>
        <v>1200</v>
      </c>
      <c r="AR16" s="63">
        <f t="shared" si="4"/>
        <v>7347</v>
      </c>
      <c r="AS16" s="63">
        <f t="shared" si="4"/>
        <v>0</v>
      </c>
      <c r="AT16" s="63">
        <f t="shared" si="4"/>
        <v>10</v>
      </c>
      <c r="AU16" s="63">
        <f t="shared" si="4"/>
        <v>93</v>
      </c>
      <c r="AV16" s="63">
        <f t="shared" si="4"/>
        <v>2</v>
      </c>
      <c r="AW16" s="63">
        <f t="shared" si="4"/>
        <v>6629</v>
      </c>
      <c r="AX16" s="63">
        <f t="shared" si="4"/>
        <v>5848</v>
      </c>
      <c r="AY16" s="63">
        <f t="shared" si="4"/>
        <v>0</v>
      </c>
      <c r="AZ16" s="63">
        <f t="shared" si="4"/>
        <v>0</v>
      </c>
      <c r="BA16" s="63">
        <f t="shared" si="4"/>
        <v>0</v>
      </c>
      <c r="BB16" s="63">
        <f t="shared" si="4"/>
        <v>20</v>
      </c>
      <c r="BC16" s="63">
        <f t="shared" si="4"/>
        <v>238</v>
      </c>
      <c r="BD16" s="63">
        <f t="shared" si="4"/>
        <v>23</v>
      </c>
      <c r="BE16" s="63">
        <f t="shared" si="4"/>
        <v>2407</v>
      </c>
      <c r="BF16" s="63">
        <f t="shared" si="4"/>
        <v>5</v>
      </c>
      <c r="BG16" s="63">
        <f t="shared" si="4"/>
        <v>90</v>
      </c>
      <c r="BH16" s="63">
        <f t="shared" si="4"/>
        <v>38495</v>
      </c>
      <c r="BI16" s="63">
        <f t="shared" si="4"/>
        <v>2749</v>
      </c>
      <c r="BJ16" s="63">
        <f t="shared" si="4"/>
        <v>3717</v>
      </c>
      <c r="BK16" s="63">
        <f t="shared" si="4"/>
        <v>620</v>
      </c>
      <c r="BL16" s="63">
        <f t="shared" si="4"/>
        <v>100</v>
      </c>
      <c r="BM16" s="63">
        <f t="shared" si="4"/>
        <v>100</v>
      </c>
      <c r="BN16" s="63">
        <f t="shared" si="4"/>
        <v>0</v>
      </c>
      <c r="BO16" s="63">
        <f t="shared" si="4"/>
        <v>0</v>
      </c>
      <c r="BP16" s="63">
        <f>SUM(BP9:BP15)</f>
        <v>0</v>
      </c>
      <c r="BQ16" s="63">
        <f>SUM(BQ9:BQ15)</f>
        <v>480</v>
      </c>
      <c r="BR16" s="63">
        <f>SUM(BR9:BR15)</f>
        <v>130</v>
      </c>
      <c r="BS16" s="63" t="s">
        <v>357</v>
      </c>
      <c r="BT16" s="63" t="s">
        <v>357</v>
      </c>
      <c r="BU16" s="63" t="s">
        <v>357</v>
      </c>
    </row>
    <row r="17" spans="1:73" s="24" customFormat="1" ht="12.75" customHeight="1" x14ac:dyDescent="0.2">
      <c r="A17" s="60"/>
      <c r="B17" s="25" t="s">
        <v>150</v>
      </c>
      <c r="C17" s="65">
        <v>7</v>
      </c>
      <c r="D17" s="65">
        <v>7</v>
      </c>
      <c r="E17" s="65">
        <v>7</v>
      </c>
      <c r="F17" s="65">
        <v>7</v>
      </c>
      <c r="G17" s="65">
        <v>7</v>
      </c>
      <c r="H17" s="65">
        <v>7</v>
      </c>
      <c r="I17" s="65">
        <v>7</v>
      </c>
      <c r="J17" s="65">
        <v>7</v>
      </c>
      <c r="K17" s="65">
        <v>7</v>
      </c>
      <c r="L17" s="97">
        <v>7</v>
      </c>
      <c r="M17" s="65">
        <v>7</v>
      </c>
      <c r="N17" s="65">
        <v>7</v>
      </c>
      <c r="O17" s="65">
        <v>7</v>
      </c>
      <c r="P17" s="65">
        <v>7</v>
      </c>
      <c r="Q17" s="65">
        <v>7</v>
      </c>
      <c r="R17" s="65">
        <v>7</v>
      </c>
      <c r="S17" s="65">
        <v>7</v>
      </c>
      <c r="T17" s="65">
        <v>7</v>
      </c>
      <c r="U17" s="65">
        <v>7</v>
      </c>
      <c r="V17" s="65">
        <v>7</v>
      </c>
      <c r="W17" s="65">
        <v>7</v>
      </c>
      <c r="X17" s="65">
        <v>7</v>
      </c>
      <c r="Y17" s="65">
        <v>7</v>
      </c>
      <c r="Z17" s="65">
        <v>7</v>
      </c>
      <c r="AA17" s="65">
        <v>7</v>
      </c>
      <c r="AB17" s="65">
        <v>7</v>
      </c>
      <c r="AC17" s="65"/>
      <c r="AD17" s="65">
        <v>7</v>
      </c>
      <c r="AE17" s="65">
        <v>7</v>
      </c>
      <c r="AF17" s="65">
        <v>7</v>
      </c>
      <c r="AG17" s="65">
        <v>7</v>
      </c>
      <c r="AH17" s="65">
        <v>7</v>
      </c>
      <c r="AI17" s="65">
        <v>7</v>
      </c>
      <c r="AJ17" s="65">
        <v>7</v>
      </c>
      <c r="AK17" s="65">
        <v>7</v>
      </c>
      <c r="AL17" s="65">
        <v>7</v>
      </c>
      <c r="AM17" s="65">
        <v>7</v>
      </c>
      <c r="AN17" s="65">
        <v>7</v>
      </c>
      <c r="AO17" s="65">
        <v>7</v>
      </c>
      <c r="AP17" s="65">
        <v>7</v>
      </c>
      <c r="AQ17" s="65">
        <v>7</v>
      </c>
      <c r="AR17" s="65">
        <v>7</v>
      </c>
      <c r="AS17" s="65">
        <v>7</v>
      </c>
      <c r="AT17" s="65">
        <v>7</v>
      </c>
      <c r="AU17" s="65">
        <v>7</v>
      </c>
      <c r="AV17" s="65">
        <v>7</v>
      </c>
      <c r="AW17" s="65">
        <v>7</v>
      </c>
      <c r="AX17" s="65">
        <v>7</v>
      </c>
      <c r="AY17" s="65">
        <v>7</v>
      </c>
      <c r="AZ17" s="65">
        <v>7</v>
      </c>
      <c r="BA17" s="65">
        <v>7</v>
      </c>
      <c r="BB17" s="65">
        <v>7</v>
      </c>
      <c r="BC17" s="65">
        <v>7</v>
      </c>
      <c r="BD17" s="65">
        <v>7</v>
      </c>
      <c r="BE17" s="65">
        <v>7</v>
      </c>
      <c r="BF17" s="65">
        <v>7</v>
      </c>
      <c r="BG17" s="65">
        <v>7</v>
      </c>
      <c r="BH17" s="65">
        <v>7</v>
      </c>
      <c r="BI17" s="65">
        <v>7</v>
      </c>
      <c r="BJ17" s="65">
        <v>7</v>
      </c>
      <c r="BK17" s="65">
        <v>7</v>
      </c>
      <c r="BL17" s="65">
        <v>7</v>
      </c>
      <c r="BM17" s="65">
        <v>7</v>
      </c>
      <c r="BN17" s="65">
        <v>7</v>
      </c>
      <c r="BO17" s="65">
        <v>7</v>
      </c>
      <c r="BP17" s="65">
        <v>7</v>
      </c>
      <c r="BQ17" s="65">
        <v>7</v>
      </c>
      <c r="BR17" s="65">
        <v>7</v>
      </c>
      <c r="BS17" s="65">
        <v>7</v>
      </c>
      <c r="BT17" s="65">
        <v>7</v>
      </c>
      <c r="BU17" s="65">
        <v>7</v>
      </c>
    </row>
    <row r="18" spans="1:73" s="24" customFormat="1" ht="12.75" customHeight="1" x14ac:dyDescent="0.2">
      <c r="A18" s="60"/>
      <c r="B18" s="25" t="s">
        <v>151</v>
      </c>
      <c r="C18" s="65">
        <v>7</v>
      </c>
      <c r="D18" s="65">
        <f t="shared" ref="D18:AI18" si="5">COUNT(D9:D15)</f>
        <v>7</v>
      </c>
      <c r="E18" s="65">
        <f t="shared" si="5"/>
        <v>0</v>
      </c>
      <c r="F18" s="65">
        <f t="shared" si="5"/>
        <v>7</v>
      </c>
      <c r="G18" s="65">
        <f t="shared" si="5"/>
        <v>7</v>
      </c>
      <c r="H18" s="65">
        <f t="shared" si="5"/>
        <v>7</v>
      </c>
      <c r="I18" s="65">
        <f t="shared" si="5"/>
        <v>7</v>
      </c>
      <c r="J18" s="65">
        <f t="shared" si="5"/>
        <v>7</v>
      </c>
      <c r="K18" s="65">
        <f t="shared" si="5"/>
        <v>7</v>
      </c>
      <c r="L18" s="97">
        <f t="shared" si="5"/>
        <v>7</v>
      </c>
      <c r="M18" s="65">
        <f t="shared" si="5"/>
        <v>7</v>
      </c>
      <c r="N18" s="65">
        <f t="shared" si="5"/>
        <v>7</v>
      </c>
      <c r="O18" s="65">
        <f t="shared" si="5"/>
        <v>7</v>
      </c>
      <c r="P18" s="65">
        <f t="shared" si="5"/>
        <v>7</v>
      </c>
      <c r="Q18" s="65">
        <f t="shared" si="5"/>
        <v>7</v>
      </c>
      <c r="R18" s="65">
        <f t="shared" si="5"/>
        <v>7</v>
      </c>
      <c r="S18" s="65">
        <f t="shared" si="5"/>
        <v>7</v>
      </c>
      <c r="T18" s="65">
        <f t="shared" si="5"/>
        <v>7</v>
      </c>
      <c r="U18" s="65">
        <f t="shared" si="5"/>
        <v>7</v>
      </c>
      <c r="V18" s="65">
        <f t="shared" si="5"/>
        <v>7</v>
      </c>
      <c r="W18" s="65">
        <f t="shared" si="5"/>
        <v>7</v>
      </c>
      <c r="X18" s="65">
        <f t="shared" si="5"/>
        <v>7</v>
      </c>
      <c r="Y18" s="65">
        <f t="shared" si="5"/>
        <v>7</v>
      </c>
      <c r="Z18" s="65">
        <f t="shared" si="5"/>
        <v>6</v>
      </c>
      <c r="AA18" s="65">
        <f t="shared" si="5"/>
        <v>6</v>
      </c>
      <c r="AB18" s="65">
        <f t="shared" si="5"/>
        <v>6</v>
      </c>
      <c r="AC18" s="65"/>
      <c r="AD18" s="65">
        <f t="shared" si="5"/>
        <v>6</v>
      </c>
      <c r="AE18" s="65">
        <f t="shared" si="5"/>
        <v>6</v>
      </c>
      <c r="AF18" s="65">
        <f t="shared" si="5"/>
        <v>6</v>
      </c>
      <c r="AG18" s="65">
        <f t="shared" si="5"/>
        <v>6</v>
      </c>
      <c r="AH18" s="65">
        <f t="shared" si="5"/>
        <v>5</v>
      </c>
      <c r="AI18" s="65">
        <f t="shared" si="5"/>
        <v>6</v>
      </c>
      <c r="AJ18" s="65">
        <f t="shared" ref="AJ18:BO18" si="6">COUNT(AJ9:AJ15)</f>
        <v>6</v>
      </c>
      <c r="AK18" s="65">
        <f t="shared" si="6"/>
        <v>6</v>
      </c>
      <c r="AL18" s="65">
        <f t="shared" si="6"/>
        <v>7</v>
      </c>
      <c r="AM18" s="65">
        <f t="shared" si="6"/>
        <v>6</v>
      </c>
      <c r="AN18" s="65">
        <f t="shared" si="6"/>
        <v>6</v>
      </c>
      <c r="AO18" s="65">
        <f t="shared" si="6"/>
        <v>6</v>
      </c>
      <c r="AP18" s="65">
        <f t="shared" si="6"/>
        <v>6</v>
      </c>
      <c r="AQ18" s="65">
        <f t="shared" si="6"/>
        <v>6</v>
      </c>
      <c r="AR18" s="65">
        <f t="shared" si="6"/>
        <v>6</v>
      </c>
      <c r="AS18" s="65">
        <f t="shared" si="6"/>
        <v>6</v>
      </c>
      <c r="AT18" s="65">
        <f t="shared" si="6"/>
        <v>6</v>
      </c>
      <c r="AU18" s="65">
        <f t="shared" si="6"/>
        <v>6</v>
      </c>
      <c r="AV18" s="65">
        <f t="shared" si="6"/>
        <v>6</v>
      </c>
      <c r="AW18" s="65">
        <f t="shared" si="6"/>
        <v>7</v>
      </c>
      <c r="AX18" s="65">
        <f t="shared" si="6"/>
        <v>6</v>
      </c>
      <c r="AY18" s="65">
        <f t="shared" si="6"/>
        <v>6</v>
      </c>
      <c r="AZ18" s="65">
        <f t="shared" si="6"/>
        <v>6</v>
      </c>
      <c r="BA18" s="65">
        <f t="shared" si="6"/>
        <v>6</v>
      </c>
      <c r="BB18" s="65">
        <f t="shared" si="6"/>
        <v>6</v>
      </c>
      <c r="BC18" s="65">
        <f t="shared" si="6"/>
        <v>6</v>
      </c>
      <c r="BD18" s="65">
        <f t="shared" si="6"/>
        <v>6</v>
      </c>
      <c r="BE18" s="65">
        <f t="shared" si="6"/>
        <v>5</v>
      </c>
      <c r="BF18" s="65">
        <f t="shared" si="6"/>
        <v>7</v>
      </c>
      <c r="BG18" s="65">
        <f t="shared" si="6"/>
        <v>7</v>
      </c>
      <c r="BH18" s="65">
        <f t="shared" si="6"/>
        <v>7</v>
      </c>
      <c r="BI18" s="65">
        <f t="shared" si="6"/>
        <v>6</v>
      </c>
      <c r="BJ18" s="65">
        <f t="shared" si="6"/>
        <v>7</v>
      </c>
      <c r="BK18" s="65">
        <f t="shared" si="6"/>
        <v>6</v>
      </c>
      <c r="BL18" s="65">
        <f t="shared" si="6"/>
        <v>6</v>
      </c>
      <c r="BM18" s="65">
        <f t="shared" si="6"/>
        <v>6</v>
      </c>
      <c r="BN18" s="65">
        <f t="shared" si="6"/>
        <v>6</v>
      </c>
      <c r="BO18" s="65">
        <f t="shared" si="6"/>
        <v>6</v>
      </c>
      <c r="BP18" s="65">
        <f t="shared" ref="BP18:BU18" si="7">COUNT(BP9:BP15)</f>
        <v>6</v>
      </c>
      <c r="BQ18" s="65">
        <f t="shared" si="7"/>
        <v>6</v>
      </c>
      <c r="BR18" s="65">
        <f t="shared" si="7"/>
        <v>3</v>
      </c>
      <c r="BS18" s="65">
        <f t="shared" si="7"/>
        <v>0</v>
      </c>
      <c r="BT18" s="65">
        <f t="shared" si="7"/>
        <v>0</v>
      </c>
      <c r="BU18" s="65">
        <f t="shared" si="7"/>
        <v>0</v>
      </c>
    </row>
    <row r="19" spans="1:73" s="24" customFormat="1" ht="12.75" customHeight="1" x14ac:dyDescent="0.2">
      <c r="A19" s="61"/>
      <c r="B19" s="28" t="s">
        <v>149</v>
      </c>
      <c r="C19" s="86">
        <f>C18/C17</f>
        <v>1</v>
      </c>
      <c r="D19" s="86">
        <f>D18/D17</f>
        <v>1</v>
      </c>
      <c r="E19" s="86">
        <f t="shared" ref="E19:BP19" si="8">E18/E17</f>
        <v>0</v>
      </c>
      <c r="F19" s="86">
        <f t="shared" si="8"/>
        <v>1</v>
      </c>
      <c r="G19" s="86">
        <f t="shared" si="8"/>
        <v>1</v>
      </c>
      <c r="H19" s="86">
        <f t="shared" si="8"/>
        <v>1</v>
      </c>
      <c r="I19" s="86">
        <f t="shared" si="8"/>
        <v>1</v>
      </c>
      <c r="J19" s="86">
        <f t="shared" si="8"/>
        <v>1</v>
      </c>
      <c r="K19" s="86">
        <f t="shared" si="8"/>
        <v>1</v>
      </c>
      <c r="L19" s="86">
        <f t="shared" si="8"/>
        <v>1</v>
      </c>
      <c r="M19" s="86">
        <f t="shared" si="8"/>
        <v>1</v>
      </c>
      <c r="N19" s="86">
        <f t="shared" si="8"/>
        <v>1</v>
      </c>
      <c r="O19" s="86">
        <f t="shared" si="8"/>
        <v>1</v>
      </c>
      <c r="P19" s="86">
        <f t="shared" si="8"/>
        <v>1</v>
      </c>
      <c r="Q19" s="86">
        <f t="shared" si="8"/>
        <v>1</v>
      </c>
      <c r="R19" s="86">
        <f t="shared" si="8"/>
        <v>1</v>
      </c>
      <c r="S19" s="86">
        <f t="shared" si="8"/>
        <v>1</v>
      </c>
      <c r="T19" s="86">
        <f t="shared" si="8"/>
        <v>1</v>
      </c>
      <c r="U19" s="86">
        <f t="shared" si="8"/>
        <v>1</v>
      </c>
      <c r="V19" s="86">
        <f t="shared" si="8"/>
        <v>1</v>
      </c>
      <c r="W19" s="86">
        <f t="shared" si="8"/>
        <v>1</v>
      </c>
      <c r="X19" s="86">
        <f t="shared" si="8"/>
        <v>1</v>
      </c>
      <c r="Y19" s="86">
        <f t="shared" si="8"/>
        <v>1</v>
      </c>
      <c r="Z19" s="86">
        <f t="shared" si="8"/>
        <v>0.8571428571428571</v>
      </c>
      <c r="AA19" s="86">
        <f t="shared" si="8"/>
        <v>0.8571428571428571</v>
      </c>
      <c r="AB19" s="86">
        <f t="shared" si="8"/>
        <v>0.8571428571428571</v>
      </c>
      <c r="AC19" s="86"/>
      <c r="AD19" s="86">
        <f t="shared" si="8"/>
        <v>0.8571428571428571</v>
      </c>
      <c r="AE19" s="86">
        <f t="shared" si="8"/>
        <v>0.8571428571428571</v>
      </c>
      <c r="AF19" s="86">
        <f t="shared" si="8"/>
        <v>0.8571428571428571</v>
      </c>
      <c r="AG19" s="86">
        <f t="shared" si="8"/>
        <v>0.8571428571428571</v>
      </c>
      <c r="AH19" s="86">
        <f t="shared" si="8"/>
        <v>0.7142857142857143</v>
      </c>
      <c r="AI19" s="86">
        <f t="shared" si="8"/>
        <v>0.8571428571428571</v>
      </c>
      <c r="AJ19" s="86">
        <f t="shared" si="8"/>
        <v>0.8571428571428571</v>
      </c>
      <c r="AK19" s="86">
        <f t="shared" si="8"/>
        <v>0.8571428571428571</v>
      </c>
      <c r="AL19" s="86">
        <f t="shared" si="8"/>
        <v>1</v>
      </c>
      <c r="AM19" s="86">
        <f t="shared" si="8"/>
        <v>0.8571428571428571</v>
      </c>
      <c r="AN19" s="86">
        <f t="shared" si="8"/>
        <v>0.8571428571428571</v>
      </c>
      <c r="AO19" s="86">
        <f t="shared" si="8"/>
        <v>0.8571428571428571</v>
      </c>
      <c r="AP19" s="86">
        <f t="shared" si="8"/>
        <v>0.8571428571428571</v>
      </c>
      <c r="AQ19" s="86">
        <f t="shared" si="8"/>
        <v>0.8571428571428571</v>
      </c>
      <c r="AR19" s="86">
        <f t="shared" si="8"/>
        <v>0.8571428571428571</v>
      </c>
      <c r="AS19" s="86">
        <f t="shared" si="8"/>
        <v>0.8571428571428571</v>
      </c>
      <c r="AT19" s="86">
        <f t="shared" si="8"/>
        <v>0.8571428571428571</v>
      </c>
      <c r="AU19" s="86">
        <f t="shared" si="8"/>
        <v>0.8571428571428571</v>
      </c>
      <c r="AV19" s="86">
        <f t="shared" si="8"/>
        <v>0.8571428571428571</v>
      </c>
      <c r="AW19" s="86">
        <f t="shared" si="8"/>
        <v>1</v>
      </c>
      <c r="AX19" s="86">
        <f t="shared" si="8"/>
        <v>0.8571428571428571</v>
      </c>
      <c r="AY19" s="86">
        <f t="shared" si="8"/>
        <v>0.8571428571428571</v>
      </c>
      <c r="AZ19" s="86">
        <f t="shared" si="8"/>
        <v>0.8571428571428571</v>
      </c>
      <c r="BA19" s="86">
        <f t="shared" si="8"/>
        <v>0.8571428571428571</v>
      </c>
      <c r="BB19" s="86">
        <f t="shared" si="8"/>
        <v>0.8571428571428571</v>
      </c>
      <c r="BC19" s="86">
        <f t="shared" si="8"/>
        <v>0.8571428571428571</v>
      </c>
      <c r="BD19" s="86">
        <f t="shared" si="8"/>
        <v>0.8571428571428571</v>
      </c>
      <c r="BE19" s="86">
        <f t="shared" si="8"/>
        <v>0.7142857142857143</v>
      </c>
      <c r="BF19" s="86">
        <f t="shared" si="8"/>
        <v>1</v>
      </c>
      <c r="BG19" s="86">
        <f t="shared" si="8"/>
        <v>1</v>
      </c>
      <c r="BH19" s="86">
        <f t="shared" si="8"/>
        <v>1</v>
      </c>
      <c r="BI19" s="86">
        <f t="shared" si="8"/>
        <v>0.8571428571428571</v>
      </c>
      <c r="BJ19" s="86">
        <f t="shared" si="8"/>
        <v>1</v>
      </c>
      <c r="BK19" s="86">
        <f t="shared" si="8"/>
        <v>0.8571428571428571</v>
      </c>
      <c r="BL19" s="86">
        <f t="shared" si="8"/>
        <v>0.8571428571428571</v>
      </c>
      <c r="BM19" s="86">
        <f t="shared" si="8"/>
        <v>0.8571428571428571</v>
      </c>
      <c r="BN19" s="86">
        <f t="shared" si="8"/>
        <v>0.8571428571428571</v>
      </c>
      <c r="BO19" s="86">
        <f t="shared" si="8"/>
        <v>0.8571428571428571</v>
      </c>
      <c r="BP19" s="86">
        <f t="shared" si="8"/>
        <v>0.8571428571428571</v>
      </c>
      <c r="BQ19" s="86">
        <f>BQ18/BQ17</f>
        <v>0.8571428571428571</v>
      </c>
      <c r="BR19" s="86">
        <f>BR18/BR17</f>
        <v>0.42857142857142855</v>
      </c>
      <c r="BS19" s="86">
        <f>BS18/BS17</f>
        <v>0</v>
      </c>
      <c r="BT19" s="86">
        <f>BT18/BT17</f>
        <v>0</v>
      </c>
      <c r="BU19" s="86">
        <f>BU18/BU17</f>
        <v>0</v>
      </c>
    </row>
    <row r="20" spans="1:73" s="24" customFormat="1" ht="12.75" customHeight="1" x14ac:dyDescent="0.25">
      <c r="A20" s="71" t="s">
        <v>311</v>
      </c>
      <c r="B20" s="508" t="s">
        <v>264</v>
      </c>
      <c r="C20" s="509"/>
      <c r="D20" s="33">
        <v>1000</v>
      </c>
      <c r="E20" s="33" t="s">
        <v>301</v>
      </c>
      <c r="F20" s="33">
        <v>4</v>
      </c>
      <c r="G20" s="33">
        <v>2</v>
      </c>
      <c r="H20" s="33">
        <v>2</v>
      </c>
      <c r="I20" s="33">
        <v>0</v>
      </c>
      <c r="J20" s="34">
        <v>3.3</v>
      </c>
      <c r="K20" s="35">
        <v>3.3</v>
      </c>
      <c r="L20" s="35">
        <v>0</v>
      </c>
      <c r="M20" s="35">
        <v>0</v>
      </c>
      <c r="N20" s="36">
        <v>3</v>
      </c>
      <c r="O20" s="36">
        <v>558</v>
      </c>
      <c r="P20" s="36">
        <v>558</v>
      </c>
      <c r="Q20" s="36">
        <v>138</v>
      </c>
      <c r="R20" s="36">
        <v>7</v>
      </c>
      <c r="S20" s="36">
        <v>2</v>
      </c>
      <c r="T20" s="35">
        <v>280</v>
      </c>
      <c r="U20" s="35">
        <v>40</v>
      </c>
      <c r="V20" s="36" t="s">
        <v>301</v>
      </c>
      <c r="W20" s="36" t="s">
        <v>301</v>
      </c>
      <c r="X20" s="36" t="s">
        <v>301</v>
      </c>
      <c r="Y20" s="36" t="s">
        <v>301</v>
      </c>
      <c r="Z20" s="36">
        <v>459063</v>
      </c>
      <c r="AA20" s="36">
        <v>359992</v>
      </c>
      <c r="AB20" s="36">
        <v>67834</v>
      </c>
      <c r="AC20" s="36"/>
      <c r="AD20" s="36" t="s">
        <v>301</v>
      </c>
      <c r="AE20" s="36" t="s">
        <v>301</v>
      </c>
      <c r="AF20" s="36">
        <v>67834</v>
      </c>
      <c r="AG20" s="36" t="s">
        <v>301</v>
      </c>
      <c r="AH20" s="36">
        <v>459063</v>
      </c>
      <c r="AI20" s="36" t="s">
        <v>301</v>
      </c>
      <c r="AJ20" s="36" t="s">
        <v>301</v>
      </c>
      <c r="AK20" s="36">
        <v>1580</v>
      </c>
      <c r="AL20" s="36">
        <v>37692</v>
      </c>
      <c r="AM20" s="36">
        <v>36083</v>
      </c>
      <c r="AN20" s="36">
        <v>0</v>
      </c>
      <c r="AO20" s="36">
        <v>460</v>
      </c>
      <c r="AP20" s="36">
        <v>200</v>
      </c>
      <c r="AQ20" s="36">
        <v>0</v>
      </c>
      <c r="AR20" s="36">
        <v>949</v>
      </c>
      <c r="AS20" s="36">
        <v>0</v>
      </c>
      <c r="AT20" s="36">
        <v>1833</v>
      </c>
      <c r="AU20" s="36">
        <v>20</v>
      </c>
      <c r="AV20" s="36">
        <v>0</v>
      </c>
      <c r="AW20" s="36">
        <v>2310</v>
      </c>
      <c r="AX20" s="36">
        <v>2190</v>
      </c>
      <c r="AY20" s="36">
        <v>0</v>
      </c>
      <c r="AZ20" s="36">
        <v>5</v>
      </c>
      <c r="BA20" s="36">
        <v>0</v>
      </c>
      <c r="BB20" s="36">
        <v>0</v>
      </c>
      <c r="BC20" s="36">
        <v>115</v>
      </c>
      <c r="BD20" s="36">
        <v>0</v>
      </c>
      <c r="BE20" s="36">
        <v>0</v>
      </c>
      <c r="BF20" s="36">
        <v>0</v>
      </c>
      <c r="BG20" s="36">
        <v>5</v>
      </c>
      <c r="BH20" s="36">
        <v>5275</v>
      </c>
      <c r="BI20" s="36">
        <v>15</v>
      </c>
      <c r="BJ20" s="36">
        <v>597</v>
      </c>
      <c r="BK20" s="36">
        <v>7</v>
      </c>
      <c r="BL20" s="36" t="s">
        <v>301</v>
      </c>
      <c r="BM20" s="36" t="s">
        <v>301</v>
      </c>
      <c r="BN20" s="36" t="s">
        <v>301</v>
      </c>
      <c r="BO20" s="36" t="s">
        <v>301</v>
      </c>
      <c r="BP20" s="36" t="s">
        <v>301</v>
      </c>
      <c r="BQ20" s="36">
        <v>2</v>
      </c>
      <c r="BR20" s="36" t="s">
        <v>301</v>
      </c>
      <c r="BS20" s="36" t="s">
        <v>301</v>
      </c>
      <c r="BT20" s="36" t="s">
        <v>301</v>
      </c>
      <c r="BU20" s="36" t="s">
        <v>301</v>
      </c>
    </row>
    <row r="21" spans="1:73" s="24" customFormat="1" ht="12.75" customHeight="1" x14ac:dyDescent="0.2">
      <c r="A21" s="14"/>
      <c r="B21" s="62" t="s">
        <v>155</v>
      </c>
      <c r="C21" s="59"/>
      <c r="D21" s="63">
        <f t="shared" ref="D21:AH21" si="9">SUM(D20:D20)</f>
        <v>1000</v>
      </c>
      <c r="E21" s="63" t="s">
        <v>357</v>
      </c>
      <c r="F21" s="63">
        <f>SUM(F20:F20)</f>
        <v>4</v>
      </c>
      <c r="G21" s="63">
        <f t="shared" si="9"/>
        <v>2</v>
      </c>
      <c r="H21" s="63">
        <f t="shared" si="9"/>
        <v>2</v>
      </c>
      <c r="I21" s="63">
        <f t="shared" si="9"/>
        <v>0</v>
      </c>
      <c r="J21" s="64">
        <f t="shared" si="9"/>
        <v>3.3</v>
      </c>
      <c r="K21" s="64">
        <f t="shared" si="9"/>
        <v>3.3</v>
      </c>
      <c r="L21" s="64">
        <f t="shared" si="9"/>
        <v>0</v>
      </c>
      <c r="M21" s="64">
        <f t="shared" si="9"/>
        <v>0</v>
      </c>
      <c r="N21" s="63">
        <f t="shared" si="9"/>
        <v>3</v>
      </c>
      <c r="O21" s="63">
        <f t="shared" si="9"/>
        <v>558</v>
      </c>
      <c r="P21" s="63">
        <f t="shared" si="9"/>
        <v>558</v>
      </c>
      <c r="Q21" s="63">
        <f t="shared" si="9"/>
        <v>138</v>
      </c>
      <c r="R21" s="63">
        <f t="shared" si="9"/>
        <v>7</v>
      </c>
      <c r="S21" s="63">
        <f t="shared" si="9"/>
        <v>2</v>
      </c>
      <c r="T21" s="64">
        <f t="shared" si="9"/>
        <v>280</v>
      </c>
      <c r="U21" s="64">
        <f t="shared" si="9"/>
        <v>40</v>
      </c>
      <c r="V21" s="63" t="s">
        <v>357</v>
      </c>
      <c r="W21" s="63" t="s">
        <v>357</v>
      </c>
      <c r="X21" s="63" t="s">
        <v>357</v>
      </c>
      <c r="Y21" s="63" t="s">
        <v>357</v>
      </c>
      <c r="Z21" s="63">
        <f t="shared" si="9"/>
        <v>459063</v>
      </c>
      <c r="AA21" s="63">
        <f t="shared" si="9"/>
        <v>359992</v>
      </c>
      <c r="AB21" s="63">
        <f t="shared" si="9"/>
        <v>67834</v>
      </c>
      <c r="AC21" s="63"/>
      <c r="AD21" s="63" t="s">
        <v>357</v>
      </c>
      <c r="AE21" s="63" t="s">
        <v>357</v>
      </c>
      <c r="AF21" s="63">
        <f t="shared" si="9"/>
        <v>67834</v>
      </c>
      <c r="AG21" s="63" t="s">
        <v>357</v>
      </c>
      <c r="AH21" s="63">
        <f t="shared" si="9"/>
        <v>459063</v>
      </c>
      <c r="AI21" s="63" t="s">
        <v>357</v>
      </c>
      <c r="AJ21" s="63" t="s">
        <v>357</v>
      </c>
      <c r="AK21" s="63">
        <f t="shared" ref="AK21:BK21" si="10">SUM(AK20:AK20)</f>
        <v>1580</v>
      </c>
      <c r="AL21" s="63">
        <f t="shared" si="10"/>
        <v>37692</v>
      </c>
      <c r="AM21" s="63">
        <f t="shared" si="10"/>
        <v>36083</v>
      </c>
      <c r="AN21" s="63">
        <f t="shared" si="10"/>
        <v>0</v>
      </c>
      <c r="AO21" s="63">
        <f t="shared" si="10"/>
        <v>460</v>
      </c>
      <c r="AP21" s="63">
        <f t="shared" si="10"/>
        <v>200</v>
      </c>
      <c r="AQ21" s="63">
        <f t="shared" si="10"/>
        <v>0</v>
      </c>
      <c r="AR21" s="63">
        <f t="shared" si="10"/>
        <v>949</v>
      </c>
      <c r="AS21" s="63">
        <f t="shared" si="10"/>
        <v>0</v>
      </c>
      <c r="AT21" s="63">
        <f t="shared" si="10"/>
        <v>1833</v>
      </c>
      <c r="AU21" s="63">
        <f t="shared" si="10"/>
        <v>20</v>
      </c>
      <c r="AV21" s="63">
        <f t="shared" si="10"/>
        <v>0</v>
      </c>
      <c r="AW21" s="63">
        <f t="shared" si="10"/>
        <v>2310</v>
      </c>
      <c r="AX21" s="63">
        <f t="shared" si="10"/>
        <v>2190</v>
      </c>
      <c r="AY21" s="63">
        <f t="shared" si="10"/>
        <v>0</v>
      </c>
      <c r="AZ21" s="63">
        <f t="shared" si="10"/>
        <v>5</v>
      </c>
      <c r="BA21" s="63">
        <f t="shared" si="10"/>
        <v>0</v>
      </c>
      <c r="BB21" s="63">
        <f t="shared" si="10"/>
        <v>0</v>
      </c>
      <c r="BC21" s="63">
        <f t="shared" si="10"/>
        <v>115</v>
      </c>
      <c r="BD21" s="63">
        <f t="shared" si="10"/>
        <v>0</v>
      </c>
      <c r="BE21" s="63">
        <f t="shared" si="10"/>
        <v>0</v>
      </c>
      <c r="BF21" s="63">
        <f t="shared" si="10"/>
        <v>0</v>
      </c>
      <c r="BG21" s="63">
        <f t="shared" si="10"/>
        <v>5</v>
      </c>
      <c r="BH21" s="63">
        <f t="shared" si="10"/>
        <v>5275</v>
      </c>
      <c r="BI21" s="63">
        <f t="shared" si="10"/>
        <v>15</v>
      </c>
      <c r="BJ21" s="63">
        <f t="shared" si="10"/>
        <v>597</v>
      </c>
      <c r="BK21" s="63">
        <f t="shared" si="10"/>
        <v>7</v>
      </c>
      <c r="BL21" s="63" t="s">
        <v>357</v>
      </c>
      <c r="BM21" s="63" t="s">
        <v>357</v>
      </c>
      <c r="BN21" s="63" t="s">
        <v>357</v>
      </c>
      <c r="BO21" s="63" t="s">
        <v>357</v>
      </c>
      <c r="BP21" s="63" t="s">
        <v>357</v>
      </c>
      <c r="BQ21" s="63">
        <f>SUM(BQ20:BQ20)</f>
        <v>2</v>
      </c>
      <c r="BR21" s="63" t="s">
        <v>357</v>
      </c>
      <c r="BS21" s="63" t="s">
        <v>357</v>
      </c>
      <c r="BT21" s="63" t="s">
        <v>357</v>
      </c>
      <c r="BU21" s="63" t="s">
        <v>357</v>
      </c>
    </row>
    <row r="22" spans="1:73" s="24" customFormat="1" ht="12.75" customHeight="1" x14ac:dyDescent="0.2">
      <c r="A22" s="60"/>
      <c r="B22" s="25" t="s">
        <v>150</v>
      </c>
      <c r="C22" s="65">
        <v>1</v>
      </c>
      <c r="D22" s="65">
        <v>1</v>
      </c>
      <c r="E22" s="65">
        <v>1</v>
      </c>
      <c r="F22" s="65">
        <v>1</v>
      </c>
      <c r="G22" s="65">
        <v>1</v>
      </c>
      <c r="H22" s="65">
        <v>1</v>
      </c>
      <c r="I22" s="65">
        <v>1</v>
      </c>
      <c r="J22" s="65">
        <v>1</v>
      </c>
      <c r="K22" s="65">
        <v>1</v>
      </c>
      <c r="L22" s="97">
        <v>1</v>
      </c>
      <c r="M22" s="65">
        <v>1</v>
      </c>
      <c r="N22" s="65">
        <v>1</v>
      </c>
      <c r="O22" s="65">
        <v>1</v>
      </c>
      <c r="P22" s="65">
        <v>1</v>
      </c>
      <c r="Q22" s="65">
        <v>1</v>
      </c>
      <c r="R22" s="65">
        <v>1</v>
      </c>
      <c r="S22" s="65">
        <v>1</v>
      </c>
      <c r="T22" s="65">
        <v>1</v>
      </c>
      <c r="U22" s="65">
        <v>1</v>
      </c>
      <c r="V22" s="65">
        <v>1</v>
      </c>
      <c r="W22" s="65">
        <v>1</v>
      </c>
      <c r="X22" s="65">
        <v>1</v>
      </c>
      <c r="Y22" s="65">
        <v>1</v>
      </c>
      <c r="Z22" s="65">
        <v>1</v>
      </c>
      <c r="AA22" s="65">
        <v>1</v>
      </c>
      <c r="AB22" s="65">
        <v>1</v>
      </c>
      <c r="AC22" s="65"/>
      <c r="AD22" s="65">
        <v>1</v>
      </c>
      <c r="AE22" s="65">
        <v>1</v>
      </c>
      <c r="AF22" s="65">
        <v>1</v>
      </c>
      <c r="AG22" s="65">
        <v>1</v>
      </c>
      <c r="AH22" s="65">
        <v>1</v>
      </c>
      <c r="AI22" s="65">
        <v>1</v>
      </c>
      <c r="AJ22" s="65">
        <v>1</v>
      </c>
      <c r="AK22" s="65">
        <v>1</v>
      </c>
      <c r="AL22" s="65">
        <v>1</v>
      </c>
      <c r="AM22" s="65">
        <v>1</v>
      </c>
      <c r="AN22" s="65">
        <v>1</v>
      </c>
      <c r="AO22" s="65">
        <v>1</v>
      </c>
      <c r="AP22" s="65">
        <v>1</v>
      </c>
      <c r="AQ22" s="65">
        <v>1</v>
      </c>
      <c r="AR22" s="65">
        <v>1</v>
      </c>
      <c r="AS22" s="65">
        <v>1</v>
      </c>
      <c r="AT22" s="65">
        <v>1</v>
      </c>
      <c r="AU22" s="65">
        <v>1</v>
      </c>
      <c r="AV22" s="65">
        <v>1</v>
      </c>
      <c r="AW22" s="65">
        <v>1</v>
      </c>
      <c r="AX22" s="65">
        <v>1</v>
      </c>
      <c r="AY22" s="65">
        <v>1</v>
      </c>
      <c r="AZ22" s="65">
        <v>1</v>
      </c>
      <c r="BA22" s="65">
        <v>1</v>
      </c>
      <c r="BB22" s="65">
        <v>1</v>
      </c>
      <c r="BC22" s="65">
        <v>1</v>
      </c>
      <c r="BD22" s="65">
        <v>1</v>
      </c>
      <c r="BE22" s="65">
        <v>1</v>
      </c>
      <c r="BF22" s="65">
        <v>1</v>
      </c>
      <c r="BG22" s="65">
        <v>1</v>
      </c>
      <c r="BH22" s="65">
        <v>1</v>
      </c>
      <c r="BI22" s="65">
        <v>1</v>
      </c>
      <c r="BJ22" s="65">
        <v>1</v>
      </c>
      <c r="BK22" s="65">
        <v>1</v>
      </c>
      <c r="BL22" s="65">
        <v>1</v>
      </c>
      <c r="BM22" s="65">
        <v>1</v>
      </c>
      <c r="BN22" s="65">
        <v>1</v>
      </c>
      <c r="BO22" s="65">
        <v>1</v>
      </c>
      <c r="BP22" s="65">
        <v>1</v>
      </c>
      <c r="BQ22" s="65">
        <v>1</v>
      </c>
      <c r="BR22" s="65">
        <v>1</v>
      </c>
      <c r="BS22" s="65">
        <v>1</v>
      </c>
      <c r="BT22" s="65">
        <v>1</v>
      </c>
      <c r="BU22" s="65">
        <v>1</v>
      </c>
    </row>
    <row r="23" spans="1:73" s="24" customFormat="1" ht="12.75" customHeight="1" x14ac:dyDescent="0.2">
      <c r="A23" s="60"/>
      <c r="B23" s="25" t="s">
        <v>151</v>
      </c>
      <c r="C23" s="65">
        <v>1</v>
      </c>
      <c r="D23" s="65">
        <f t="shared" ref="D23:AI23" si="11">COUNT(D20:D20)</f>
        <v>1</v>
      </c>
      <c r="E23" s="65">
        <f t="shared" si="11"/>
        <v>0</v>
      </c>
      <c r="F23" s="65">
        <f t="shared" si="11"/>
        <v>1</v>
      </c>
      <c r="G23" s="65">
        <f t="shared" si="11"/>
        <v>1</v>
      </c>
      <c r="H23" s="65">
        <f t="shared" si="11"/>
        <v>1</v>
      </c>
      <c r="I23" s="65">
        <f t="shared" si="11"/>
        <v>1</v>
      </c>
      <c r="J23" s="65">
        <f t="shared" si="11"/>
        <v>1</v>
      </c>
      <c r="K23" s="65">
        <f t="shared" si="11"/>
        <v>1</v>
      </c>
      <c r="L23" s="97">
        <f t="shared" si="11"/>
        <v>1</v>
      </c>
      <c r="M23" s="65">
        <f t="shared" si="11"/>
        <v>1</v>
      </c>
      <c r="N23" s="65">
        <f t="shared" si="11"/>
        <v>1</v>
      </c>
      <c r="O23" s="65">
        <f t="shared" si="11"/>
        <v>1</v>
      </c>
      <c r="P23" s="65">
        <f t="shared" si="11"/>
        <v>1</v>
      </c>
      <c r="Q23" s="65">
        <f t="shared" si="11"/>
        <v>1</v>
      </c>
      <c r="R23" s="65">
        <f t="shared" si="11"/>
        <v>1</v>
      </c>
      <c r="S23" s="65">
        <f t="shared" si="11"/>
        <v>1</v>
      </c>
      <c r="T23" s="65">
        <f t="shared" si="11"/>
        <v>1</v>
      </c>
      <c r="U23" s="65">
        <f t="shared" si="11"/>
        <v>1</v>
      </c>
      <c r="V23" s="65">
        <f t="shared" si="11"/>
        <v>0</v>
      </c>
      <c r="W23" s="65">
        <f t="shared" si="11"/>
        <v>0</v>
      </c>
      <c r="X23" s="65">
        <f t="shared" si="11"/>
        <v>0</v>
      </c>
      <c r="Y23" s="65">
        <f t="shared" si="11"/>
        <v>0</v>
      </c>
      <c r="Z23" s="65">
        <f t="shared" si="11"/>
        <v>1</v>
      </c>
      <c r="AA23" s="65">
        <f t="shared" si="11"/>
        <v>1</v>
      </c>
      <c r="AB23" s="65">
        <f t="shared" si="11"/>
        <v>1</v>
      </c>
      <c r="AC23" s="65"/>
      <c r="AD23" s="65">
        <f t="shared" si="11"/>
        <v>0</v>
      </c>
      <c r="AE23" s="65">
        <f t="shared" si="11"/>
        <v>0</v>
      </c>
      <c r="AF23" s="65">
        <f t="shared" si="11"/>
        <v>1</v>
      </c>
      <c r="AG23" s="65">
        <f t="shared" si="11"/>
        <v>0</v>
      </c>
      <c r="AH23" s="65">
        <f t="shared" si="11"/>
        <v>1</v>
      </c>
      <c r="AI23" s="65">
        <f t="shared" si="11"/>
        <v>0</v>
      </c>
      <c r="AJ23" s="65">
        <f t="shared" ref="AJ23:BO23" si="12">COUNT(AJ20:AJ20)</f>
        <v>0</v>
      </c>
      <c r="AK23" s="65">
        <f t="shared" si="12"/>
        <v>1</v>
      </c>
      <c r="AL23" s="65">
        <f t="shared" si="12"/>
        <v>1</v>
      </c>
      <c r="AM23" s="65">
        <f t="shared" si="12"/>
        <v>1</v>
      </c>
      <c r="AN23" s="65">
        <f t="shared" si="12"/>
        <v>1</v>
      </c>
      <c r="AO23" s="65">
        <f t="shared" si="12"/>
        <v>1</v>
      </c>
      <c r="AP23" s="65">
        <f t="shared" si="12"/>
        <v>1</v>
      </c>
      <c r="AQ23" s="65">
        <f t="shared" si="12"/>
        <v>1</v>
      </c>
      <c r="AR23" s="65">
        <f t="shared" si="12"/>
        <v>1</v>
      </c>
      <c r="AS23" s="65">
        <f t="shared" si="12"/>
        <v>1</v>
      </c>
      <c r="AT23" s="65">
        <f t="shared" si="12"/>
        <v>1</v>
      </c>
      <c r="AU23" s="65">
        <f t="shared" si="12"/>
        <v>1</v>
      </c>
      <c r="AV23" s="65">
        <f t="shared" si="12"/>
        <v>1</v>
      </c>
      <c r="AW23" s="65">
        <f t="shared" si="12"/>
        <v>1</v>
      </c>
      <c r="AX23" s="65">
        <f t="shared" si="12"/>
        <v>1</v>
      </c>
      <c r="AY23" s="65">
        <f t="shared" si="12"/>
        <v>1</v>
      </c>
      <c r="AZ23" s="65">
        <f t="shared" si="12"/>
        <v>1</v>
      </c>
      <c r="BA23" s="65">
        <f t="shared" si="12"/>
        <v>1</v>
      </c>
      <c r="BB23" s="65">
        <f t="shared" si="12"/>
        <v>1</v>
      </c>
      <c r="BC23" s="65">
        <f t="shared" si="12"/>
        <v>1</v>
      </c>
      <c r="BD23" s="65">
        <f t="shared" si="12"/>
        <v>1</v>
      </c>
      <c r="BE23" s="65">
        <f t="shared" si="12"/>
        <v>1</v>
      </c>
      <c r="BF23" s="65">
        <f t="shared" si="12"/>
        <v>1</v>
      </c>
      <c r="BG23" s="65">
        <f t="shared" si="12"/>
        <v>1</v>
      </c>
      <c r="BH23" s="65">
        <f t="shared" si="12"/>
        <v>1</v>
      </c>
      <c r="BI23" s="65">
        <f t="shared" si="12"/>
        <v>1</v>
      </c>
      <c r="BJ23" s="65">
        <f t="shared" si="12"/>
        <v>1</v>
      </c>
      <c r="BK23" s="65">
        <f t="shared" si="12"/>
        <v>1</v>
      </c>
      <c r="BL23" s="65">
        <f t="shared" si="12"/>
        <v>0</v>
      </c>
      <c r="BM23" s="65">
        <f t="shared" si="12"/>
        <v>0</v>
      </c>
      <c r="BN23" s="65">
        <f t="shared" si="12"/>
        <v>0</v>
      </c>
      <c r="BO23" s="65">
        <f t="shared" si="12"/>
        <v>0</v>
      </c>
      <c r="BP23" s="65">
        <f t="shared" ref="BP23:BU23" si="13">COUNT(BP20:BP20)</f>
        <v>0</v>
      </c>
      <c r="BQ23" s="65">
        <f t="shared" si="13"/>
        <v>1</v>
      </c>
      <c r="BR23" s="65">
        <f t="shared" si="13"/>
        <v>0</v>
      </c>
      <c r="BS23" s="65">
        <f t="shared" si="13"/>
        <v>0</v>
      </c>
      <c r="BT23" s="65">
        <f t="shared" si="13"/>
        <v>0</v>
      </c>
      <c r="BU23" s="65">
        <f t="shared" si="13"/>
        <v>0</v>
      </c>
    </row>
    <row r="24" spans="1:73" s="24" customFormat="1" ht="12.75" customHeight="1" x14ac:dyDescent="0.2">
      <c r="A24" s="61"/>
      <c r="B24" s="28" t="s">
        <v>149</v>
      </c>
      <c r="C24" s="86">
        <f>C23/C22</f>
        <v>1</v>
      </c>
      <c r="D24" s="86">
        <f t="shared" ref="D24:BO24" si="14">D23/D22</f>
        <v>1</v>
      </c>
      <c r="E24" s="86">
        <f t="shared" si="14"/>
        <v>0</v>
      </c>
      <c r="F24" s="86">
        <f t="shared" si="14"/>
        <v>1</v>
      </c>
      <c r="G24" s="86">
        <f t="shared" si="14"/>
        <v>1</v>
      </c>
      <c r="H24" s="86">
        <f t="shared" si="14"/>
        <v>1</v>
      </c>
      <c r="I24" s="86">
        <f t="shared" si="14"/>
        <v>1</v>
      </c>
      <c r="J24" s="86">
        <f t="shared" si="14"/>
        <v>1</v>
      </c>
      <c r="K24" s="86">
        <f t="shared" si="14"/>
        <v>1</v>
      </c>
      <c r="L24" s="86">
        <f t="shared" si="14"/>
        <v>1</v>
      </c>
      <c r="M24" s="86">
        <f t="shared" si="14"/>
        <v>1</v>
      </c>
      <c r="N24" s="86">
        <f t="shared" si="14"/>
        <v>1</v>
      </c>
      <c r="O24" s="86">
        <f t="shared" si="14"/>
        <v>1</v>
      </c>
      <c r="P24" s="86">
        <f t="shared" si="14"/>
        <v>1</v>
      </c>
      <c r="Q24" s="86">
        <f t="shared" si="14"/>
        <v>1</v>
      </c>
      <c r="R24" s="86">
        <f t="shared" si="14"/>
        <v>1</v>
      </c>
      <c r="S24" s="86">
        <f t="shared" si="14"/>
        <v>1</v>
      </c>
      <c r="T24" s="86">
        <f t="shared" si="14"/>
        <v>1</v>
      </c>
      <c r="U24" s="86">
        <f t="shared" si="14"/>
        <v>1</v>
      </c>
      <c r="V24" s="86">
        <f t="shared" si="14"/>
        <v>0</v>
      </c>
      <c r="W24" s="86">
        <f t="shared" si="14"/>
        <v>0</v>
      </c>
      <c r="X24" s="86">
        <f t="shared" si="14"/>
        <v>0</v>
      </c>
      <c r="Y24" s="86">
        <f t="shared" si="14"/>
        <v>0</v>
      </c>
      <c r="Z24" s="86">
        <f t="shared" si="14"/>
        <v>1</v>
      </c>
      <c r="AA24" s="86">
        <f t="shared" si="14"/>
        <v>1</v>
      </c>
      <c r="AB24" s="86">
        <f t="shared" si="14"/>
        <v>1</v>
      </c>
      <c r="AC24" s="86"/>
      <c r="AD24" s="86">
        <f t="shared" si="14"/>
        <v>0</v>
      </c>
      <c r="AE24" s="86">
        <f t="shared" si="14"/>
        <v>0</v>
      </c>
      <c r="AF24" s="86">
        <f t="shared" si="14"/>
        <v>1</v>
      </c>
      <c r="AG24" s="86">
        <f t="shared" si="14"/>
        <v>0</v>
      </c>
      <c r="AH24" s="86">
        <f t="shared" si="14"/>
        <v>1</v>
      </c>
      <c r="AI24" s="86">
        <f t="shared" si="14"/>
        <v>0</v>
      </c>
      <c r="AJ24" s="86">
        <f t="shared" si="14"/>
        <v>0</v>
      </c>
      <c r="AK24" s="86">
        <f t="shared" si="14"/>
        <v>1</v>
      </c>
      <c r="AL24" s="86">
        <f t="shared" si="14"/>
        <v>1</v>
      </c>
      <c r="AM24" s="86">
        <f t="shared" si="14"/>
        <v>1</v>
      </c>
      <c r="AN24" s="86">
        <f t="shared" si="14"/>
        <v>1</v>
      </c>
      <c r="AO24" s="86">
        <f t="shared" si="14"/>
        <v>1</v>
      </c>
      <c r="AP24" s="86">
        <f t="shared" si="14"/>
        <v>1</v>
      </c>
      <c r="AQ24" s="86">
        <f t="shared" si="14"/>
        <v>1</v>
      </c>
      <c r="AR24" s="86">
        <f t="shared" si="14"/>
        <v>1</v>
      </c>
      <c r="AS24" s="86">
        <f t="shared" si="14"/>
        <v>1</v>
      </c>
      <c r="AT24" s="86">
        <f t="shared" si="14"/>
        <v>1</v>
      </c>
      <c r="AU24" s="86">
        <f t="shared" si="14"/>
        <v>1</v>
      </c>
      <c r="AV24" s="86">
        <f t="shared" si="14"/>
        <v>1</v>
      </c>
      <c r="AW24" s="86">
        <f t="shared" si="14"/>
        <v>1</v>
      </c>
      <c r="AX24" s="86">
        <f t="shared" si="14"/>
        <v>1</v>
      </c>
      <c r="AY24" s="86">
        <f t="shared" si="14"/>
        <v>1</v>
      </c>
      <c r="AZ24" s="86">
        <f t="shared" si="14"/>
        <v>1</v>
      </c>
      <c r="BA24" s="86">
        <f t="shared" si="14"/>
        <v>1</v>
      </c>
      <c r="BB24" s="86">
        <f t="shared" si="14"/>
        <v>1</v>
      </c>
      <c r="BC24" s="86">
        <f t="shared" si="14"/>
        <v>1</v>
      </c>
      <c r="BD24" s="86">
        <f t="shared" si="14"/>
        <v>1</v>
      </c>
      <c r="BE24" s="86">
        <f t="shared" si="14"/>
        <v>1</v>
      </c>
      <c r="BF24" s="86">
        <f t="shared" si="14"/>
        <v>1</v>
      </c>
      <c r="BG24" s="86">
        <f t="shared" si="14"/>
        <v>1</v>
      </c>
      <c r="BH24" s="86">
        <f t="shared" si="14"/>
        <v>1</v>
      </c>
      <c r="BI24" s="86">
        <f t="shared" si="14"/>
        <v>1</v>
      </c>
      <c r="BJ24" s="86">
        <f t="shared" si="14"/>
        <v>1</v>
      </c>
      <c r="BK24" s="86">
        <f t="shared" si="14"/>
        <v>1</v>
      </c>
      <c r="BL24" s="86">
        <f t="shared" si="14"/>
        <v>0</v>
      </c>
      <c r="BM24" s="86">
        <f t="shared" si="14"/>
        <v>0</v>
      </c>
      <c r="BN24" s="86">
        <f t="shared" si="14"/>
        <v>0</v>
      </c>
      <c r="BO24" s="86">
        <f t="shared" si="14"/>
        <v>0</v>
      </c>
      <c r="BP24" s="86">
        <f t="shared" ref="BP24:BU24" si="15">BP23/BP22</f>
        <v>0</v>
      </c>
      <c r="BQ24" s="86">
        <f t="shared" si="15"/>
        <v>1</v>
      </c>
      <c r="BR24" s="86">
        <f t="shared" si="15"/>
        <v>0</v>
      </c>
      <c r="BS24" s="86">
        <f t="shared" si="15"/>
        <v>0</v>
      </c>
      <c r="BT24" s="86">
        <f t="shared" si="15"/>
        <v>0</v>
      </c>
      <c r="BU24" s="86">
        <f t="shared" si="15"/>
        <v>0</v>
      </c>
    </row>
    <row r="25" spans="1:73" s="24" customFormat="1" ht="12.75" customHeight="1" x14ac:dyDescent="0.2">
      <c r="A25" s="69" t="s">
        <v>316</v>
      </c>
      <c r="B25" s="52" t="s">
        <v>265</v>
      </c>
      <c r="C25" s="53"/>
      <c r="D25" s="33">
        <v>954</v>
      </c>
      <c r="E25" s="33" t="s">
        <v>301</v>
      </c>
      <c r="F25" s="33">
        <v>3</v>
      </c>
      <c r="G25" s="33">
        <v>0</v>
      </c>
      <c r="H25" s="33">
        <v>3</v>
      </c>
      <c r="I25" s="33">
        <v>0</v>
      </c>
      <c r="J25" s="34">
        <v>1.8</v>
      </c>
      <c r="K25" s="35">
        <v>1.8</v>
      </c>
      <c r="L25" s="35">
        <v>0</v>
      </c>
      <c r="M25" s="35">
        <v>0</v>
      </c>
      <c r="N25" s="36">
        <v>1</v>
      </c>
      <c r="O25" s="36">
        <v>405</v>
      </c>
      <c r="P25" s="36">
        <v>275</v>
      </c>
      <c r="Q25" s="36">
        <v>22</v>
      </c>
      <c r="R25" s="36">
        <v>5</v>
      </c>
      <c r="S25" s="36">
        <v>1</v>
      </c>
      <c r="T25" s="35">
        <v>244</v>
      </c>
      <c r="U25" s="35">
        <v>52</v>
      </c>
      <c r="V25" s="36">
        <v>22014</v>
      </c>
      <c r="W25" s="36">
        <v>1800</v>
      </c>
      <c r="X25" s="36">
        <v>0</v>
      </c>
      <c r="Y25" s="36">
        <v>3600</v>
      </c>
      <c r="Z25" s="36">
        <v>397845</v>
      </c>
      <c r="AA25" s="36">
        <v>182920</v>
      </c>
      <c r="AB25" s="36">
        <v>214925</v>
      </c>
      <c r="AC25" s="36"/>
      <c r="AD25" s="36">
        <v>59689</v>
      </c>
      <c r="AE25" s="36">
        <v>24959</v>
      </c>
      <c r="AF25" s="36">
        <v>130277</v>
      </c>
      <c r="AG25" s="36">
        <v>2385</v>
      </c>
      <c r="AH25" s="36" t="s">
        <v>301</v>
      </c>
      <c r="AI25" s="36">
        <v>0</v>
      </c>
      <c r="AJ25" s="36">
        <v>0</v>
      </c>
      <c r="AK25" s="36">
        <v>3216.23</v>
      </c>
      <c r="AL25" s="36">
        <v>32917</v>
      </c>
      <c r="AM25" s="36">
        <v>31000</v>
      </c>
      <c r="AN25" s="36">
        <v>0</v>
      </c>
      <c r="AO25" s="36">
        <v>386</v>
      </c>
      <c r="AP25" s="36">
        <v>0</v>
      </c>
      <c r="AQ25" s="36">
        <v>20</v>
      </c>
      <c r="AR25" s="36">
        <v>425</v>
      </c>
      <c r="AS25" s="36">
        <v>1086</v>
      </c>
      <c r="AT25" s="36">
        <v>3380</v>
      </c>
      <c r="AU25" s="36">
        <v>50</v>
      </c>
      <c r="AV25" s="36">
        <v>0</v>
      </c>
      <c r="AW25" s="36">
        <v>0</v>
      </c>
      <c r="AX25" s="36">
        <v>0</v>
      </c>
      <c r="AY25" s="36">
        <v>0</v>
      </c>
      <c r="AZ25" s="36">
        <v>0</v>
      </c>
      <c r="BA25" s="36">
        <v>0</v>
      </c>
      <c r="BB25" s="36">
        <v>0</v>
      </c>
      <c r="BC25" s="36">
        <v>0</v>
      </c>
      <c r="BD25" s="36">
        <v>0</v>
      </c>
      <c r="BE25" s="36">
        <v>0</v>
      </c>
      <c r="BF25" s="36">
        <v>2</v>
      </c>
      <c r="BG25" s="36">
        <v>15</v>
      </c>
      <c r="BH25" s="36">
        <v>6762</v>
      </c>
      <c r="BI25" s="36">
        <v>4</v>
      </c>
      <c r="BJ25" s="36">
        <v>412</v>
      </c>
      <c r="BK25" s="36">
        <v>0</v>
      </c>
      <c r="BL25" s="36">
        <v>0</v>
      </c>
      <c r="BM25" s="36">
        <v>0</v>
      </c>
      <c r="BN25" s="36">
        <v>0</v>
      </c>
      <c r="BO25" s="36">
        <v>0</v>
      </c>
      <c r="BP25" s="36">
        <v>0</v>
      </c>
      <c r="BQ25" s="36">
        <v>0</v>
      </c>
      <c r="BR25" s="36" t="s">
        <v>301</v>
      </c>
      <c r="BS25" s="36">
        <v>0</v>
      </c>
      <c r="BT25" s="36">
        <v>0</v>
      </c>
      <c r="BU25" s="36">
        <v>0</v>
      </c>
    </row>
    <row r="26" spans="1:73" s="24" customFormat="1" ht="12.75" customHeight="1" x14ac:dyDescent="0.2">
      <c r="A26" s="69" t="s">
        <v>317</v>
      </c>
      <c r="B26" s="52" t="s">
        <v>266</v>
      </c>
      <c r="C26" s="53"/>
      <c r="D26" s="79">
        <v>795</v>
      </c>
      <c r="E26" s="79" t="s">
        <v>301</v>
      </c>
      <c r="F26" s="79">
        <v>4</v>
      </c>
      <c r="G26" s="79">
        <v>0</v>
      </c>
      <c r="H26" s="79">
        <v>2</v>
      </c>
      <c r="I26" s="79">
        <v>2</v>
      </c>
      <c r="J26" s="80">
        <v>1.3</v>
      </c>
      <c r="K26" s="81">
        <v>1.3</v>
      </c>
      <c r="L26" s="81">
        <v>0</v>
      </c>
      <c r="M26" s="81">
        <v>0</v>
      </c>
      <c r="N26" s="82">
        <v>1</v>
      </c>
      <c r="O26" s="82">
        <v>200</v>
      </c>
      <c r="P26" s="82">
        <v>175</v>
      </c>
      <c r="Q26" s="82">
        <v>16</v>
      </c>
      <c r="R26" s="82">
        <v>2</v>
      </c>
      <c r="S26" s="82">
        <v>0</v>
      </c>
      <c r="T26" s="81">
        <v>180</v>
      </c>
      <c r="U26" s="81">
        <v>22</v>
      </c>
      <c r="V26" s="82">
        <v>10150</v>
      </c>
      <c r="W26" s="82" t="s">
        <v>301</v>
      </c>
      <c r="X26" s="82" t="s">
        <v>301</v>
      </c>
      <c r="Y26" s="82">
        <v>950</v>
      </c>
      <c r="Z26" s="82">
        <v>235500</v>
      </c>
      <c r="AA26" s="82">
        <v>131000</v>
      </c>
      <c r="AB26" s="82">
        <v>104500</v>
      </c>
      <c r="AC26" s="82"/>
      <c r="AD26" s="82">
        <v>20000</v>
      </c>
      <c r="AE26" s="82">
        <v>34500</v>
      </c>
      <c r="AF26" s="82">
        <v>28300</v>
      </c>
      <c r="AG26" s="82">
        <v>0</v>
      </c>
      <c r="AH26" s="82">
        <v>234500</v>
      </c>
      <c r="AI26" s="82" t="s">
        <v>301</v>
      </c>
      <c r="AJ26" s="82" t="s">
        <v>301</v>
      </c>
      <c r="AK26" s="82">
        <v>1000</v>
      </c>
      <c r="AL26" s="82">
        <v>11100</v>
      </c>
      <c r="AM26" s="82">
        <v>11100</v>
      </c>
      <c r="AN26" s="82">
        <v>0</v>
      </c>
      <c r="AO26" s="82">
        <v>0</v>
      </c>
      <c r="AP26" s="82">
        <v>0</v>
      </c>
      <c r="AQ26" s="82">
        <v>0</v>
      </c>
      <c r="AR26" s="82">
        <v>0</v>
      </c>
      <c r="AS26" s="82">
        <v>0</v>
      </c>
      <c r="AT26" s="82">
        <v>3380</v>
      </c>
      <c r="AU26" s="82">
        <v>50</v>
      </c>
      <c r="AV26" s="82">
        <v>0</v>
      </c>
      <c r="AW26" s="82">
        <v>1300</v>
      </c>
      <c r="AX26" s="82">
        <v>1300</v>
      </c>
      <c r="AY26" s="82">
        <v>0</v>
      </c>
      <c r="AZ26" s="82">
        <v>0</v>
      </c>
      <c r="BA26" s="82">
        <v>0</v>
      </c>
      <c r="BB26" s="82">
        <v>0</v>
      </c>
      <c r="BC26" s="82">
        <v>0</v>
      </c>
      <c r="BD26" s="82">
        <v>0</v>
      </c>
      <c r="BE26" s="82">
        <v>0</v>
      </c>
      <c r="BF26" s="82">
        <v>0</v>
      </c>
      <c r="BG26" s="82">
        <v>10</v>
      </c>
      <c r="BH26" s="82">
        <v>7141</v>
      </c>
      <c r="BI26" s="82">
        <v>0</v>
      </c>
      <c r="BJ26" s="82">
        <v>0</v>
      </c>
      <c r="BK26" s="82">
        <v>0</v>
      </c>
      <c r="BL26" s="82">
        <v>0</v>
      </c>
      <c r="BM26" s="82">
        <v>0</v>
      </c>
      <c r="BN26" s="82">
        <v>0</v>
      </c>
      <c r="BO26" s="82">
        <v>0</v>
      </c>
      <c r="BP26" s="82">
        <v>0</v>
      </c>
      <c r="BQ26" s="82">
        <v>0</v>
      </c>
      <c r="BR26" s="82">
        <v>60</v>
      </c>
      <c r="BS26" s="82">
        <v>0</v>
      </c>
      <c r="BT26" s="82">
        <v>0</v>
      </c>
      <c r="BU26" s="82">
        <v>0</v>
      </c>
    </row>
    <row r="27" spans="1:73" s="24" customFormat="1" ht="12.75" customHeight="1" x14ac:dyDescent="0.2">
      <c r="A27" s="69" t="s">
        <v>318</v>
      </c>
      <c r="B27" s="52" t="s">
        <v>267</v>
      </c>
      <c r="C27" s="53"/>
      <c r="D27" s="79">
        <v>1007</v>
      </c>
      <c r="E27" s="79" t="s">
        <v>301</v>
      </c>
      <c r="F27" s="79">
        <v>3</v>
      </c>
      <c r="G27" s="79">
        <v>0</v>
      </c>
      <c r="H27" s="79">
        <v>2</v>
      </c>
      <c r="I27" s="79">
        <v>1</v>
      </c>
      <c r="J27" s="80">
        <v>1.5</v>
      </c>
      <c r="K27" s="81">
        <v>1.5</v>
      </c>
      <c r="L27" s="81">
        <v>0</v>
      </c>
      <c r="M27" s="81">
        <v>0</v>
      </c>
      <c r="N27" s="82">
        <v>1</v>
      </c>
      <c r="O27" s="82">
        <v>132</v>
      </c>
      <c r="P27" s="82">
        <v>122</v>
      </c>
      <c r="Q27" s="82">
        <v>16</v>
      </c>
      <c r="R27" s="82">
        <v>15</v>
      </c>
      <c r="S27" s="82">
        <v>0</v>
      </c>
      <c r="T27" s="81">
        <v>230</v>
      </c>
      <c r="U27" s="81">
        <v>50</v>
      </c>
      <c r="V27" s="82" t="s">
        <v>301</v>
      </c>
      <c r="W27" s="82" t="s">
        <v>301</v>
      </c>
      <c r="X27" s="82" t="s">
        <v>301</v>
      </c>
      <c r="Y27" s="82" t="s">
        <v>301</v>
      </c>
      <c r="Z27" s="82">
        <v>414904</v>
      </c>
      <c r="AA27" s="82">
        <v>163431</v>
      </c>
      <c r="AB27" s="82">
        <v>251473</v>
      </c>
      <c r="AC27" s="82"/>
      <c r="AD27" s="82">
        <v>145481</v>
      </c>
      <c r="AE27" s="82">
        <v>25410</v>
      </c>
      <c r="AF27" s="82">
        <v>62900</v>
      </c>
      <c r="AG27" s="82">
        <v>2700</v>
      </c>
      <c r="AH27" s="82">
        <v>410799</v>
      </c>
      <c r="AI27" s="82">
        <v>0</v>
      </c>
      <c r="AJ27" s="82">
        <v>0</v>
      </c>
      <c r="AK27" s="82">
        <v>4105</v>
      </c>
      <c r="AL27" s="82">
        <v>9592</v>
      </c>
      <c r="AM27" s="82">
        <v>9353</v>
      </c>
      <c r="AN27" s="82">
        <v>0</v>
      </c>
      <c r="AO27" s="82">
        <v>0</v>
      </c>
      <c r="AP27" s="82">
        <v>0</v>
      </c>
      <c r="AQ27" s="82">
        <v>0</v>
      </c>
      <c r="AR27" s="82">
        <v>239</v>
      </c>
      <c r="AS27" s="82">
        <v>0</v>
      </c>
      <c r="AT27" s="82">
        <v>3380</v>
      </c>
      <c r="AU27" s="82">
        <v>0</v>
      </c>
      <c r="AV27" s="82">
        <v>50</v>
      </c>
      <c r="AW27" s="82">
        <v>1291</v>
      </c>
      <c r="AX27" s="82">
        <v>1232</v>
      </c>
      <c r="AY27" s="82">
        <v>0</v>
      </c>
      <c r="AZ27" s="82">
        <v>0</v>
      </c>
      <c r="BA27" s="82">
        <v>0</v>
      </c>
      <c r="BB27" s="82">
        <v>0</v>
      </c>
      <c r="BC27" s="82">
        <v>59</v>
      </c>
      <c r="BD27" s="82">
        <v>0</v>
      </c>
      <c r="BE27" s="82" t="s">
        <v>301</v>
      </c>
      <c r="BF27" s="82">
        <v>0</v>
      </c>
      <c r="BG27" s="82">
        <v>33</v>
      </c>
      <c r="BH27" s="82">
        <v>7030</v>
      </c>
      <c r="BI27" s="82" t="s">
        <v>301</v>
      </c>
      <c r="BJ27" s="82" t="s">
        <v>301</v>
      </c>
      <c r="BK27" s="82">
        <v>0</v>
      </c>
      <c r="BL27" s="82" t="s">
        <v>301</v>
      </c>
      <c r="BM27" s="82">
        <v>0</v>
      </c>
      <c r="BN27" s="82">
        <v>0</v>
      </c>
      <c r="BO27" s="82">
        <v>0</v>
      </c>
      <c r="BP27" s="82">
        <v>0</v>
      </c>
      <c r="BQ27" s="82">
        <v>0</v>
      </c>
      <c r="BR27" s="82" t="s">
        <v>301</v>
      </c>
      <c r="BS27" s="82" t="s">
        <v>301</v>
      </c>
      <c r="BT27" s="82" t="s">
        <v>301</v>
      </c>
      <c r="BU27" s="82" t="s">
        <v>301</v>
      </c>
    </row>
    <row r="28" spans="1:73" s="24" customFormat="1" ht="12.75" customHeight="1" x14ac:dyDescent="0.2">
      <c r="A28" s="69" t="s">
        <v>374</v>
      </c>
      <c r="B28" s="52" t="s">
        <v>268</v>
      </c>
      <c r="C28" s="53"/>
      <c r="D28" s="79">
        <v>558</v>
      </c>
      <c r="E28" s="79" t="s">
        <v>301</v>
      </c>
      <c r="F28" s="79">
        <v>1</v>
      </c>
      <c r="G28" s="79">
        <v>0</v>
      </c>
      <c r="H28" s="79">
        <v>1</v>
      </c>
      <c r="I28" s="79">
        <v>0</v>
      </c>
      <c r="J28" s="80">
        <v>0.9</v>
      </c>
      <c r="K28" s="81">
        <v>0.72</v>
      </c>
      <c r="L28" s="81">
        <v>0.16700000000000001</v>
      </c>
      <c r="M28" s="81">
        <v>0</v>
      </c>
      <c r="N28" s="82">
        <v>1</v>
      </c>
      <c r="O28" s="82">
        <v>168</v>
      </c>
      <c r="P28" s="82">
        <v>156</v>
      </c>
      <c r="Q28" s="82">
        <v>44</v>
      </c>
      <c r="R28" s="82">
        <v>4</v>
      </c>
      <c r="S28" s="82">
        <v>0</v>
      </c>
      <c r="T28" s="81">
        <v>222</v>
      </c>
      <c r="U28" s="81">
        <v>29</v>
      </c>
      <c r="V28" s="82">
        <v>6910</v>
      </c>
      <c r="W28" s="82">
        <v>1992</v>
      </c>
      <c r="X28" s="82">
        <v>0</v>
      </c>
      <c r="Y28" s="82">
        <v>2923</v>
      </c>
      <c r="Z28" s="82">
        <v>297104</v>
      </c>
      <c r="AA28" s="82">
        <v>77697</v>
      </c>
      <c r="AB28" s="82">
        <v>219407</v>
      </c>
      <c r="AC28" s="82"/>
      <c r="AD28" s="82">
        <v>129138</v>
      </c>
      <c r="AE28" s="82">
        <v>5992</v>
      </c>
      <c r="AF28" s="82">
        <v>73869</v>
      </c>
      <c r="AG28" s="82">
        <v>0</v>
      </c>
      <c r="AH28" s="82" t="s">
        <v>301</v>
      </c>
      <c r="AI28" s="82">
        <v>0</v>
      </c>
      <c r="AJ28" s="82">
        <v>0</v>
      </c>
      <c r="AK28" s="82">
        <v>0</v>
      </c>
      <c r="AL28" s="82">
        <v>15272</v>
      </c>
      <c r="AM28" s="82">
        <v>15035</v>
      </c>
      <c r="AN28" s="82">
        <v>0</v>
      </c>
      <c r="AO28" s="82">
        <v>2</v>
      </c>
      <c r="AP28" s="82">
        <v>0</v>
      </c>
      <c r="AQ28" s="82">
        <v>0</v>
      </c>
      <c r="AR28" s="82">
        <v>230</v>
      </c>
      <c r="AS28" s="82">
        <v>5</v>
      </c>
      <c r="AT28" s="82">
        <v>3380</v>
      </c>
      <c r="AU28" s="82">
        <v>51</v>
      </c>
      <c r="AV28" s="82">
        <v>0</v>
      </c>
      <c r="AW28" s="82">
        <v>1797</v>
      </c>
      <c r="AX28" s="82">
        <v>1795</v>
      </c>
      <c r="AY28" s="82">
        <v>0</v>
      </c>
      <c r="AZ28" s="82">
        <v>1</v>
      </c>
      <c r="BA28" s="82">
        <v>0</v>
      </c>
      <c r="BB28" s="82">
        <v>0</v>
      </c>
      <c r="BC28" s="82">
        <v>0</v>
      </c>
      <c r="BD28" s="82">
        <v>1</v>
      </c>
      <c r="BE28" s="82" t="s">
        <v>301</v>
      </c>
      <c r="BF28" s="82">
        <v>0</v>
      </c>
      <c r="BG28" s="82">
        <v>22</v>
      </c>
      <c r="BH28" s="82">
        <v>7566</v>
      </c>
      <c r="BI28" s="82">
        <v>0</v>
      </c>
      <c r="BJ28" s="82">
        <v>0</v>
      </c>
      <c r="BK28" s="82">
        <v>0</v>
      </c>
      <c r="BL28" s="82">
        <v>0</v>
      </c>
      <c r="BM28" s="82">
        <v>0</v>
      </c>
      <c r="BN28" s="82">
        <v>0</v>
      </c>
      <c r="BO28" s="82">
        <v>0</v>
      </c>
      <c r="BP28" s="82">
        <v>0</v>
      </c>
      <c r="BQ28" s="82">
        <v>7</v>
      </c>
      <c r="BR28" s="82" t="s">
        <v>301</v>
      </c>
      <c r="BS28" s="82" t="s">
        <v>301</v>
      </c>
      <c r="BT28" s="82">
        <v>0</v>
      </c>
      <c r="BU28" s="82">
        <v>0</v>
      </c>
    </row>
    <row r="29" spans="1:73" s="24" customFormat="1" ht="12.75" customHeight="1" x14ac:dyDescent="0.2">
      <c r="A29" s="69" t="s">
        <v>319</v>
      </c>
      <c r="B29" s="52" t="s">
        <v>269</v>
      </c>
      <c r="C29" s="53"/>
      <c r="D29" s="79">
        <v>1314</v>
      </c>
      <c r="E29" s="79" t="s">
        <v>301</v>
      </c>
      <c r="F29" s="79">
        <v>15</v>
      </c>
      <c r="G29" s="79">
        <v>0</v>
      </c>
      <c r="H29" s="79">
        <v>3</v>
      </c>
      <c r="I29" s="79">
        <v>12</v>
      </c>
      <c r="J29" s="80">
        <v>4.5999999999999996</v>
      </c>
      <c r="K29" s="81">
        <v>4.2</v>
      </c>
      <c r="L29" s="81">
        <v>0.4</v>
      </c>
      <c r="M29" s="81">
        <v>0</v>
      </c>
      <c r="N29" s="82">
        <v>1</v>
      </c>
      <c r="O29" s="82">
        <v>280</v>
      </c>
      <c r="P29" s="82">
        <v>209</v>
      </c>
      <c r="Q29" s="82">
        <v>28</v>
      </c>
      <c r="R29" s="82">
        <v>12</v>
      </c>
      <c r="S29" s="82">
        <v>11</v>
      </c>
      <c r="T29" s="81">
        <v>216</v>
      </c>
      <c r="U29" s="81">
        <v>30</v>
      </c>
      <c r="V29" s="82" t="s">
        <v>301</v>
      </c>
      <c r="W29" s="82" t="s">
        <v>301</v>
      </c>
      <c r="X29" s="82" t="s">
        <v>301</v>
      </c>
      <c r="Y29" s="82" t="s">
        <v>301</v>
      </c>
      <c r="Z29" s="82">
        <v>746507.53</v>
      </c>
      <c r="AA29" s="82">
        <v>467986.2</v>
      </c>
      <c r="AB29" s="82">
        <v>278521.33</v>
      </c>
      <c r="AC29" s="82"/>
      <c r="AD29" s="82">
        <v>111080.21</v>
      </c>
      <c r="AE29" s="82">
        <v>18441.099999999999</v>
      </c>
      <c r="AF29" s="82">
        <v>135518.93</v>
      </c>
      <c r="AG29" s="82">
        <v>27101</v>
      </c>
      <c r="AH29" s="82">
        <v>632275.28</v>
      </c>
      <c r="AI29" s="82">
        <v>100000</v>
      </c>
      <c r="AJ29" s="82">
        <v>0</v>
      </c>
      <c r="AK29" s="82">
        <v>14232.25</v>
      </c>
      <c r="AL29" s="82">
        <v>55155</v>
      </c>
      <c r="AM29" s="82">
        <v>42728</v>
      </c>
      <c r="AN29" s="82" t="s">
        <v>301</v>
      </c>
      <c r="AO29" s="82">
        <v>0</v>
      </c>
      <c r="AP29" s="82">
        <v>0</v>
      </c>
      <c r="AQ29" s="82" t="s">
        <v>301</v>
      </c>
      <c r="AR29" s="82">
        <v>12427</v>
      </c>
      <c r="AS29" s="82" t="s">
        <v>301</v>
      </c>
      <c r="AT29" s="82">
        <v>3380</v>
      </c>
      <c r="AU29" s="82">
        <v>50</v>
      </c>
      <c r="AV29" s="82">
        <v>10</v>
      </c>
      <c r="AW29" s="82">
        <v>8570</v>
      </c>
      <c r="AX29" s="82">
        <v>7261</v>
      </c>
      <c r="AY29" s="82" t="s">
        <v>301</v>
      </c>
      <c r="AZ29" s="82" t="s">
        <v>301</v>
      </c>
      <c r="BA29" s="82" t="s">
        <v>301</v>
      </c>
      <c r="BB29" s="82" t="s">
        <v>301</v>
      </c>
      <c r="BC29" s="82">
        <v>1309</v>
      </c>
      <c r="BD29" s="82" t="s">
        <v>301</v>
      </c>
      <c r="BE29" s="82">
        <v>20</v>
      </c>
      <c r="BF29" s="82">
        <v>0</v>
      </c>
      <c r="BG29" s="82">
        <v>27</v>
      </c>
      <c r="BH29" s="82">
        <v>18622</v>
      </c>
      <c r="BI29" s="82">
        <v>20</v>
      </c>
      <c r="BJ29" s="82" t="s">
        <v>301</v>
      </c>
      <c r="BK29" s="82" t="s">
        <v>301</v>
      </c>
      <c r="BL29" s="82" t="s">
        <v>301</v>
      </c>
      <c r="BM29" s="82" t="s">
        <v>301</v>
      </c>
      <c r="BN29" s="82">
        <v>0</v>
      </c>
      <c r="BO29" s="82">
        <v>0</v>
      </c>
      <c r="BP29" s="82" t="s">
        <v>301</v>
      </c>
      <c r="BQ29" s="82" t="s">
        <v>301</v>
      </c>
      <c r="BR29" s="82" t="s">
        <v>301</v>
      </c>
      <c r="BS29" s="82" t="s">
        <v>301</v>
      </c>
      <c r="BT29" s="82" t="s">
        <v>301</v>
      </c>
      <c r="BU29" s="82" t="s">
        <v>301</v>
      </c>
    </row>
    <row r="30" spans="1:73" s="24" customFormat="1" ht="12.75" customHeight="1" x14ac:dyDescent="0.2">
      <c r="A30" s="14"/>
      <c r="B30" s="62" t="s">
        <v>157</v>
      </c>
      <c r="C30" s="59"/>
      <c r="D30" s="63">
        <f>SUM(D25:D29)</f>
        <v>4628</v>
      </c>
      <c r="E30" s="63" t="s">
        <v>357</v>
      </c>
      <c r="F30" s="63">
        <f>SUM(F25:F29)</f>
        <v>26</v>
      </c>
      <c r="G30" s="63">
        <f t="shared" ref="G30:BP30" si="16">SUM(G25:G29)</f>
        <v>0</v>
      </c>
      <c r="H30" s="63">
        <f t="shared" si="16"/>
        <v>11</v>
      </c>
      <c r="I30" s="63">
        <f t="shared" si="16"/>
        <v>15</v>
      </c>
      <c r="J30" s="64">
        <f t="shared" si="16"/>
        <v>10.1</v>
      </c>
      <c r="K30" s="64">
        <f t="shared" si="16"/>
        <v>9.52</v>
      </c>
      <c r="L30" s="64">
        <f t="shared" si="16"/>
        <v>0.56700000000000006</v>
      </c>
      <c r="M30" s="64">
        <f t="shared" si="16"/>
        <v>0</v>
      </c>
      <c r="N30" s="63">
        <f t="shared" si="16"/>
        <v>5</v>
      </c>
      <c r="O30" s="63">
        <f t="shared" si="16"/>
        <v>1185</v>
      </c>
      <c r="P30" s="63">
        <f t="shared" si="16"/>
        <v>937</v>
      </c>
      <c r="Q30" s="63">
        <f t="shared" si="16"/>
        <v>126</v>
      </c>
      <c r="R30" s="63">
        <f t="shared" si="16"/>
        <v>38</v>
      </c>
      <c r="S30" s="63">
        <f t="shared" si="16"/>
        <v>12</v>
      </c>
      <c r="T30" s="64">
        <f t="shared" si="16"/>
        <v>1092</v>
      </c>
      <c r="U30" s="64">
        <f t="shared" si="16"/>
        <v>183</v>
      </c>
      <c r="V30" s="63">
        <f t="shared" si="16"/>
        <v>39074</v>
      </c>
      <c r="W30" s="63">
        <f t="shared" si="16"/>
        <v>3792</v>
      </c>
      <c r="X30" s="63">
        <f t="shared" si="16"/>
        <v>0</v>
      </c>
      <c r="Y30" s="63">
        <f t="shared" si="16"/>
        <v>7473</v>
      </c>
      <c r="Z30" s="63">
        <f t="shared" si="16"/>
        <v>2091860.53</v>
      </c>
      <c r="AA30" s="63">
        <f t="shared" si="16"/>
        <v>1023034.2</v>
      </c>
      <c r="AB30" s="63">
        <f t="shared" si="16"/>
        <v>1068826.33</v>
      </c>
      <c r="AC30" s="63"/>
      <c r="AD30" s="63">
        <f t="shared" si="16"/>
        <v>465388.21</v>
      </c>
      <c r="AE30" s="63">
        <f t="shared" si="16"/>
        <v>109302.1</v>
      </c>
      <c r="AF30" s="63">
        <f t="shared" si="16"/>
        <v>430864.93</v>
      </c>
      <c r="AG30" s="63">
        <f t="shared" si="16"/>
        <v>32186</v>
      </c>
      <c r="AH30" s="63">
        <f t="shared" si="16"/>
        <v>1277574.28</v>
      </c>
      <c r="AI30" s="63">
        <f t="shared" si="16"/>
        <v>100000</v>
      </c>
      <c r="AJ30" s="63">
        <f t="shared" si="16"/>
        <v>0</v>
      </c>
      <c r="AK30" s="63">
        <f t="shared" si="16"/>
        <v>22553.48</v>
      </c>
      <c r="AL30" s="63">
        <f t="shared" si="16"/>
        <v>124036</v>
      </c>
      <c r="AM30" s="63">
        <f t="shared" si="16"/>
        <v>109216</v>
      </c>
      <c r="AN30" s="63">
        <f t="shared" si="16"/>
        <v>0</v>
      </c>
      <c r="AO30" s="63">
        <f t="shared" si="16"/>
        <v>388</v>
      </c>
      <c r="AP30" s="63">
        <f t="shared" si="16"/>
        <v>0</v>
      </c>
      <c r="AQ30" s="63">
        <f t="shared" si="16"/>
        <v>20</v>
      </c>
      <c r="AR30" s="63">
        <f t="shared" si="16"/>
        <v>13321</v>
      </c>
      <c r="AS30" s="63">
        <f t="shared" si="16"/>
        <v>1091</v>
      </c>
      <c r="AT30" s="63">
        <f t="shared" si="16"/>
        <v>16900</v>
      </c>
      <c r="AU30" s="63">
        <f t="shared" si="16"/>
        <v>201</v>
      </c>
      <c r="AV30" s="63">
        <f t="shared" si="16"/>
        <v>60</v>
      </c>
      <c r="AW30" s="63">
        <f t="shared" si="16"/>
        <v>12958</v>
      </c>
      <c r="AX30" s="63">
        <f t="shared" si="16"/>
        <v>11588</v>
      </c>
      <c r="AY30" s="63">
        <f t="shared" si="16"/>
        <v>0</v>
      </c>
      <c r="AZ30" s="63">
        <f t="shared" si="16"/>
        <v>1</v>
      </c>
      <c r="BA30" s="63">
        <f t="shared" si="16"/>
        <v>0</v>
      </c>
      <c r="BB30" s="63">
        <f t="shared" si="16"/>
        <v>0</v>
      </c>
      <c r="BC30" s="63">
        <f t="shared" si="16"/>
        <v>1368</v>
      </c>
      <c r="BD30" s="63">
        <f t="shared" si="16"/>
        <v>1</v>
      </c>
      <c r="BE30" s="63">
        <f t="shared" si="16"/>
        <v>20</v>
      </c>
      <c r="BF30" s="63">
        <f t="shared" si="16"/>
        <v>2</v>
      </c>
      <c r="BG30" s="63">
        <f t="shared" si="16"/>
        <v>107</v>
      </c>
      <c r="BH30" s="63">
        <f t="shared" si="16"/>
        <v>47121</v>
      </c>
      <c r="BI30" s="63">
        <f t="shared" si="16"/>
        <v>24</v>
      </c>
      <c r="BJ30" s="63">
        <f t="shared" si="16"/>
        <v>412</v>
      </c>
      <c r="BK30" s="63">
        <f t="shared" si="16"/>
        <v>0</v>
      </c>
      <c r="BL30" s="63">
        <f t="shared" si="16"/>
        <v>0</v>
      </c>
      <c r="BM30" s="63">
        <f t="shared" si="16"/>
        <v>0</v>
      </c>
      <c r="BN30" s="63">
        <f t="shared" si="16"/>
        <v>0</v>
      </c>
      <c r="BO30" s="63">
        <f t="shared" si="16"/>
        <v>0</v>
      </c>
      <c r="BP30" s="63">
        <f t="shared" si="16"/>
        <v>0</v>
      </c>
      <c r="BQ30" s="63">
        <f>SUM(BQ25:BQ29)</f>
        <v>7</v>
      </c>
      <c r="BR30" s="63">
        <f>SUM(BR25:BR29)</f>
        <v>60</v>
      </c>
      <c r="BS30" s="63">
        <f>SUM(BS25:BS29)</f>
        <v>0</v>
      </c>
      <c r="BT30" s="63">
        <f>SUM(BT25:BT29)</f>
        <v>0</v>
      </c>
      <c r="BU30" s="63">
        <f>SUM(BU25:BU29)</f>
        <v>0</v>
      </c>
    </row>
    <row r="31" spans="1:73" s="24" customFormat="1" ht="12.75" customHeight="1" x14ac:dyDescent="0.2">
      <c r="A31" s="60"/>
      <c r="B31" s="25" t="s">
        <v>150</v>
      </c>
      <c r="C31" s="65">
        <v>5</v>
      </c>
      <c r="D31" s="65">
        <v>5</v>
      </c>
      <c r="E31" s="65">
        <v>5</v>
      </c>
      <c r="F31" s="65">
        <v>5</v>
      </c>
      <c r="G31" s="65">
        <v>5</v>
      </c>
      <c r="H31" s="65">
        <v>5</v>
      </c>
      <c r="I31" s="65">
        <v>5</v>
      </c>
      <c r="J31" s="65">
        <v>5</v>
      </c>
      <c r="K31" s="65">
        <v>5</v>
      </c>
      <c r="L31" s="104">
        <v>5</v>
      </c>
      <c r="M31" s="65">
        <v>5</v>
      </c>
      <c r="N31" s="65">
        <v>5</v>
      </c>
      <c r="O31" s="65">
        <v>5</v>
      </c>
      <c r="P31" s="65">
        <v>5</v>
      </c>
      <c r="Q31" s="65">
        <v>5</v>
      </c>
      <c r="R31" s="65">
        <v>5</v>
      </c>
      <c r="S31" s="65">
        <v>5</v>
      </c>
      <c r="T31" s="65">
        <v>5</v>
      </c>
      <c r="U31" s="65">
        <v>5</v>
      </c>
      <c r="V31" s="65">
        <v>5</v>
      </c>
      <c r="W31" s="65">
        <v>5</v>
      </c>
      <c r="X31" s="65">
        <v>5</v>
      </c>
      <c r="Y31" s="65">
        <v>5</v>
      </c>
      <c r="Z31" s="65">
        <v>5</v>
      </c>
      <c r="AA31" s="65">
        <v>5</v>
      </c>
      <c r="AB31" s="65">
        <v>5</v>
      </c>
      <c r="AC31" s="65"/>
      <c r="AD31" s="65">
        <v>5</v>
      </c>
      <c r="AE31" s="65">
        <v>5</v>
      </c>
      <c r="AF31" s="65">
        <v>5</v>
      </c>
      <c r="AG31" s="65">
        <v>5</v>
      </c>
      <c r="AH31" s="65">
        <v>5</v>
      </c>
      <c r="AI31" s="65">
        <v>5</v>
      </c>
      <c r="AJ31" s="65">
        <v>5</v>
      </c>
      <c r="AK31" s="65">
        <v>5</v>
      </c>
      <c r="AL31" s="65">
        <v>5</v>
      </c>
      <c r="AM31" s="65">
        <v>5</v>
      </c>
      <c r="AN31" s="65">
        <v>5</v>
      </c>
      <c r="AO31" s="65">
        <v>5</v>
      </c>
      <c r="AP31" s="65">
        <v>5</v>
      </c>
      <c r="AQ31" s="65">
        <v>5</v>
      </c>
      <c r="AR31" s="65">
        <v>5</v>
      </c>
      <c r="AS31" s="65">
        <v>5</v>
      </c>
      <c r="AT31" s="65">
        <v>5</v>
      </c>
      <c r="AU31" s="65">
        <v>5</v>
      </c>
      <c r="AV31" s="65">
        <v>5</v>
      </c>
      <c r="AW31" s="65">
        <v>5</v>
      </c>
      <c r="AX31" s="65">
        <v>5</v>
      </c>
      <c r="AY31" s="65">
        <v>5</v>
      </c>
      <c r="AZ31" s="65">
        <v>5</v>
      </c>
      <c r="BA31" s="65">
        <v>5</v>
      </c>
      <c r="BB31" s="65">
        <v>5</v>
      </c>
      <c r="BC31" s="65">
        <v>5</v>
      </c>
      <c r="BD31" s="65">
        <v>5</v>
      </c>
      <c r="BE31" s="65">
        <v>5</v>
      </c>
      <c r="BF31" s="65">
        <v>5</v>
      </c>
      <c r="BG31" s="65">
        <v>5</v>
      </c>
      <c r="BH31" s="65">
        <v>5</v>
      </c>
      <c r="BI31" s="65">
        <v>5</v>
      </c>
      <c r="BJ31" s="65">
        <v>5</v>
      </c>
      <c r="BK31" s="65">
        <v>5</v>
      </c>
      <c r="BL31" s="65">
        <v>5</v>
      </c>
      <c r="BM31" s="65">
        <v>5</v>
      </c>
      <c r="BN31" s="65">
        <v>5</v>
      </c>
      <c r="BO31" s="65">
        <v>5</v>
      </c>
      <c r="BP31" s="65">
        <v>5</v>
      </c>
      <c r="BQ31" s="65">
        <v>5</v>
      </c>
      <c r="BR31" s="65">
        <v>5</v>
      </c>
      <c r="BS31" s="65">
        <v>5</v>
      </c>
      <c r="BT31" s="65">
        <v>5</v>
      </c>
      <c r="BU31" s="65">
        <v>5</v>
      </c>
    </row>
    <row r="32" spans="1:73" s="24" customFormat="1" ht="12.75" customHeight="1" x14ac:dyDescent="0.2">
      <c r="A32" s="60"/>
      <c r="B32" s="25" t="s">
        <v>151</v>
      </c>
      <c r="C32" s="65">
        <v>5</v>
      </c>
      <c r="D32" s="65">
        <f>COUNT(D25:D29)</f>
        <v>5</v>
      </c>
      <c r="E32" s="65">
        <f t="shared" ref="E32:BP32" si="17">COUNT(E25:E29)</f>
        <v>0</v>
      </c>
      <c r="F32" s="65">
        <f t="shared" si="17"/>
        <v>5</v>
      </c>
      <c r="G32" s="65">
        <f t="shared" si="17"/>
        <v>5</v>
      </c>
      <c r="H32" s="65">
        <f t="shared" si="17"/>
        <v>5</v>
      </c>
      <c r="I32" s="65">
        <f t="shared" si="17"/>
        <v>5</v>
      </c>
      <c r="J32" s="65">
        <f t="shared" si="17"/>
        <v>5</v>
      </c>
      <c r="K32" s="65">
        <f t="shared" si="17"/>
        <v>5</v>
      </c>
      <c r="L32" s="104">
        <f t="shared" si="17"/>
        <v>5</v>
      </c>
      <c r="M32" s="65">
        <f t="shared" si="17"/>
        <v>5</v>
      </c>
      <c r="N32" s="65">
        <f t="shared" si="17"/>
        <v>5</v>
      </c>
      <c r="O32" s="65">
        <f t="shared" si="17"/>
        <v>5</v>
      </c>
      <c r="P32" s="65">
        <f t="shared" si="17"/>
        <v>5</v>
      </c>
      <c r="Q32" s="65">
        <f t="shared" si="17"/>
        <v>5</v>
      </c>
      <c r="R32" s="65">
        <f t="shared" si="17"/>
        <v>5</v>
      </c>
      <c r="S32" s="65">
        <f t="shared" si="17"/>
        <v>5</v>
      </c>
      <c r="T32" s="65">
        <f t="shared" si="17"/>
        <v>5</v>
      </c>
      <c r="U32" s="65">
        <f t="shared" si="17"/>
        <v>5</v>
      </c>
      <c r="V32" s="65">
        <f t="shared" si="17"/>
        <v>3</v>
      </c>
      <c r="W32" s="65">
        <f t="shared" si="17"/>
        <v>2</v>
      </c>
      <c r="X32" s="65">
        <f t="shared" si="17"/>
        <v>2</v>
      </c>
      <c r="Y32" s="65">
        <f t="shared" si="17"/>
        <v>3</v>
      </c>
      <c r="Z32" s="65">
        <f t="shared" si="17"/>
        <v>5</v>
      </c>
      <c r="AA32" s="65">
        <f t="shared" si="17"/>
        <v>5</v>
      </c>
      <c r="AB32" s="65">
        <f t="shared" si="17"/>
        <v>5</v>
      </c>
      <c r="AC32" s="65"/>
      <c r="AD32" s="65">
        <f t="shared" si="17"/>
        <v>5</v>
      </c>
      <c r="AE32" s="65">
        <f t="shared" si="17"/>
        <v>5</v>
      </c>
      <c r="AF32" s="65">
        <f t="shared" si="17"/>
        <v>5</v>
      </c>
      <c r="AG32" s="65">
        <f t="shared" si="17"/>
        <v>5</v>
      </c>
      <c r="AH32" s="65">
        <f t="shared" si="17"/>
        <v>3</v>
      </c>
      <c r="AI32" s="65">
        <f t="shared" si="17"/>
        <v>4</v>
      </c>
      <c r="AJ32" s="65">
        <f t="shared" si="17"/>
        <v>4</v>
      </c>
      <c r="AK32" s="65">
        <f t="shared" si="17"/>
        <v>5</v>
      </c>
      <c r="AL32" s="65">
        <f t="shared" si="17"/>
        <v>5</v>
      </c>
      <c r="AM32" s="65">
        <f t="shared" si="17"/>
        <v>5</v>
      </c>
      <c r="AN32" s="65">
        <f t="shared" si="17"/>
        <v>4</v>
      </c>
      <c r="AO32" s="65">
        <f t="shared" si="17"/>
        <v>5</v>
      </c>
      <c r="AP32" s="65">
        <f t="shared" si="17"/>
        <v>5</v>
      </c>
      <c r="AQ32" s="65">
        <f t="shared" si="17"/>
        <v>4</v>
      </c>
      <c r="AR32" s="65">
        <f t="shared" si="17"/>
        <v>5</v>
      </c>
      <c r="AS32" s="65">
        <f t="shared" si="17"/>
        <v>4</v>
      </c>
      <c r="AT32" s="65">
        <f t="shared" si="17"/>
        <v>5</v>
      </c>
      <c r="AU32" s="65">
        <f t="shared" si="17"/>
        <v>5</v>
      </c>
      <c r="AV32" s="65">
        <f t="shared" si="17"/>
        <v>5</v>
      </c>
      <c r="AW32" s="65">
        <f t="shared" si="17"/>
        <v>5</v>
      </c>
      <c r="AX32" s="65">
        <f t="shared" si="17"/>
        <v>5</v>
      </c>
      <c r="AY32" s="65">
        <f t="shared" si="17"/>
        <v>4</v>
      </c>
      <c r="AZ32" s="65">
        <f t="shared" si="17"/>
        <v>4</v>
      </c>
      <c r="BA32" s="65">
        <f t="shared" si="17"/>
        <v>4</v>
      </c>
      <c r="BB32" s="65">
        <f t="shared" si="17"/>
        <v>4</v>
      </c>
      <c r="BC32" s="65">
        <f t="shared" si="17"/>
        <v>5</v>
      </c>
      <c r="BD32" s="65">
        <f t="shared" si="17"/>
        <v>4</v>
      </c>
      <c r="BE32" s="65">
        <f t="shared" si="17"/>
        <v>3</v>
      </c>
      <c r="BF32" s="65">
        <f t="shared" si="17"/>
        <v>5</v>
      </c>
      <c r="BG32" s="65">
        <f t="shared" si="17"/>
        <v>5</v>
      </c>
      <c r="BH32" s="65">
        <f t="shared" si="17"/>
        <v>5</v>
      </c>
      <c r="BI32" s="65">
        <f t="shared" si="17"/>
        <v>4</v>
      </c>
      <c r="BJ32" s="65">
        <f t="shared" si="17"/>
        <v>3</v>
      </c>
      <c r="BK32" s="65">
        <f t="shared" si="17"/>
        <v>4</v>
      </c>
      <c r="BL32" s="65">
        <f t="shared" si="17"/>
        <v>3</v>
      </c>
      <c r="BM32" s="65">
        <f t="shared" si="17"/>
        <v>4</v>
      </c>
      <c r="BN32" s="65">
        <f t="shared" si="17"/>
        <v>5</v>
      </c>
      <c r="BO32" s="65">
        <f t="shared" si="17"/>
        <v>5</v>
      </c>
      <c r="BP32" s="65">
        <f t="shared" si="17"/>
        <v>4</v>
      </c>
      <c r="BQ32" s="65">
        <f>COUNT(BQ25:BQ29)</f>
        <v>4</v>
      </c>
      <c r="BR32" s="65">
        <f>COUNT(BR25:BR29)</f>
        <v>1</v>
      </c>
      <c r="BS32" s="65">
        <f>COUNT(BS25:BS29)</f>
        <v>2</v>
      </c>
      <c r="BT32" s="65">
        <f>COUNT(BT25:BT29)</f>
        <v>3</v>
      </c>
      <c r="BU32" s="65">
        <f>COUNT(BU25:BU29)</f>
        <v>3</v>
      </c>
    </row>
    <row r="33" spans="1:73" s="24" customFormat="1" ht="12.75" customHeight="1" x14ac:dyDescent="0.2">
      <c r="A33" s="61"/>
      <c r="B33" s="28" t="s">
        <v>149</v>
      </c>
      <c r="C33" s="86">
        <f>C32/C31</f>
        <v>1</v>
      </c>
      <c r="D33" s="86">
        <f t="shared" ref="D33:BO33" si="18">D32/D31</f>
        <v>1</v>
      </c>
      <c r="E33" s="86">
        <f t="shared" si="18"/>
        <v>0</v>
      </c>
      <c r="F33" s="86">
        <f t="shared" si="18"/>
        <v>1</v>
      </c>
      <c r="G33" s="86">
        <f t="shared" si="18"/>
        <v>1</v>
      </c>
      <c r="H33" s="86">
        <f t="shared" si="18"/>
        <v>1</v>
      </c>
      <c r="I33" s="86">
        <f t="shared" si="18"/>
        <v>1</v>
      </c>
      <c r="J33" s="86">
        <f t="shared" si="18"/>
        <v>1</v>
      </c>
      <c r="K33" s="86">
        <f t="shared" si="18"/>
        <v>1</v>
      </c>
      <c r="L33" s="86">
        <f t="shared" si="18"/>
        <v>1</v>
      </c>
      <c r="M33" s="86">
        <f t="shared" si="18"/>
        <v>1</v>
      </c>
      <c r="N33" s="86">
        <f t="shared" si="18"/>
        <v>1</v>
      </c>
      <c r="O33" s="86">
        <f t="shared" si="18"/>
        <v>1</v>
      </c>
      <c r="P33" s="86">
        <f t="shared" si="18"/>
        <v>1</v>
      </c>
      <c r="Q33" s="86">
        <f t="shared" si="18"/>
        <v>1</v>
      </c>
      <c r="R33" s="86">
        <f t="shared" si="18"/>
        <v>1</v>
      </c>
      <c r="S33" s="86">
        <f t="shared" si="18"/>
        <v>1</v>
      </c>
      <c r="T33" s="86">
        <f t="shared" si="18"/>
        <v>1</v>
      </c>
      <c r="U33" s="86">
        <f t="shared" si="18"/>
        <v>1</v>
      </c>
      <c r="V33" s="86">
        <f t="shared" si="18"/>
        <v>0.6</v>
      </c>
      <c r="W33" s="86">
        <f t="shared" si="18"/>
        <v>0.4</v>
      </c>
      <c r="X33" s="86">
        <f t="shared" si="18"/>
        <v>0.4</v>
      </c>
      <c r="Y33" s="86">
        <f t="shared" si="18"/>
        <v>0.6</v>
      </c>
      <c r="Z33" s="86">
        <f t="shared" si="18"/>
        <v>1</v>
      </c>
      <c r="AA33" s="86">
        <f t="shared" si="18"/>
        <v>1</v>
      </c>
      <c r="AB33" s="86">
        <f t="shared" si="18"/>
        <v>1</v>
      </c>
      <c r="AC33" s="86"/>
      <c r="AD33" s="86">
        <f t="shared" si="18"/>
        <v>1</v>
      </c>
      <c r="AE33" s="86">
        <f t="shared" si="18"/>
        <v>1</v>
      </c>
      <c r="AF33" s="86">
        <f t="shared" si="18"/>
        <v>1</v>
      </c>
      <c r="AG33" s="86">
        <f t="shared" si="18"/>
        <v>1</v>
      </c>
      <c r="AH33" s="86">
        <f t="shared" si="18"/>
        <v>0.6</v>
      </c>
      <c r="AI33" s="86">
        <f t="shared" si="18"/>
        <v>0.8</v>
      </c>
      <c r="AJ33" s="86">
        <f t="shared" si="18"/>
        <v>0.8</v>
      </c>
      <c r="AK33" s="86">
        <f t="shared" si="18"/>
        <v>1</v>
      </c>
      <c r="AL33" s="86">
        <f t="shared" si="18"/>
        <v>1</v>
      </c>
      <c r="AM33" s="86">
        <f t="shared" si="18"/>
        <v>1</v>
      </c>
      <c r="AN33" s="86">
        <f t="shared" si="18"/>
        <v>0.8</v>
      </c>
      <c r="AO33" s="86">
        <f t="shared" si="18"/>
        <v>1</v>
      </c>
      <c r="AP33" s="86">
        <f t="shared" si="18"/>
        <v>1</v>
      </c>
      <c r="AQ33" s="86">
        <f t="shared" si="18"/>
        <v>0.8</v>
      </c>
      <c r="AR33" s="86">
        <f t="shared" si="18"/>
        <v>1</v>
      </c>
      <c r="AS33" s="86">
        <f t="shared" si="18"/>
        <v>0.8</v>
      </c>
      <c r="AT33" s="86">
        <f t="shared" si="18"/>
        <v>1</v>
      </c>
      <c r="AU33" s="86">
        <f t="shared" si="18"/>
        <v>1</v>
      </c>
      <c r="AV33" s="86">
        <f t="shared" si="18"/>
        <v>1</v>
      </c>
      <c r="AW33" s="86">
        <f t="shared" si="18"/>
        <v>1</v>
      </c>
      <c r="AX33" s="86">
        <f t="shared" si="18"/>
        <v>1</v>
      </c>
      <c r="AY33" s="86">
        <f t="shared" si="18"/>
        <v>0.8</v>
      </c>
      <c r="AZ33" s="86">
        <f t="shared" si="18"/>
        <v>0.8</v>
      </c>
      <c r="BA33" s="86">
        <f t="shared" si="18"/>
        <v>0.8</v>
      </c>
      <c r="BB33" s="86">
        <f t="shared" si="18"/>
        <v>0.8</v>
      </c>
      <c r="BC33" s="86">
        <f t="shared" si="18"/>
        <v>1</v>
      </c>
      <c r="BD33" s="86">
        <f t="shared" si="18"/>
        <v>0.8</v>
      </c>
      <c r="BE33" s="86">
        <f t="shared" si="18"/>
        <v>0.6</v>
      </c>
      <c r="BF33" s="86">
        <f t="shared" si="18"/>
        <v>1</v>
      </c>
      <c r="BG33" s="86">
        <f t="shared" si="18"/>
        <v>1</v>
      </c>
      <c r="BH33" s="86">
        <f t="shared" si="18"/>
        <v>1</v>
      </c>
      <c r="BI33" s="86">
        <f t="shared" si="18"/>
        <v>0.8</v>
      </c>
      <c r="BJ33" s="86">
        <f t="shared" si="18"/>
        <v>0.6</v>
      </c>
      <c r="BK33" s="86">
        <f t="shared" si="18"/>
        <v>0.8</v>
      </c>
      <c r="BL33" s="86">
        <f t="shared" si="18"/>
        <v>0.6</v>
      </c>
      <c r="BM33" s="86">
        <f t="shared" si="18"/>
        <v>0.8</v>
      </c>
      <c r="BN33" s="86">
        <f t="shared" si="18"/>
        <v>1</v>
      </c>
      <c r="BO33" s="86">
        <f t="shared" si="18"/>
        <v>1</v>
      </c>
      <c r="BP33" s="86">
        <f t="shared" ref="BP33:BU33" si="19">BP32/BP31</f>
        <v>0.8</v>
      </c>
      <c r="BQ33" s="86">
        <f t="shared" si="19"/>
        <v>0.8</v>
      </c>
      <c r="BR33" s="86">
        <f t="shared" si="19"/>
        <v>0.2</v>
      </c>
      <c r="BS33" s="86">
        <f t="shared" si="19"/>
        <v>0.4</v>
      </c>
      <c r="BT33" s="86">
        <f t="shared" si="19"/>
        <v>0.6</v>
      </c>
      <c r="BU33" s="86">
        <f t="shared" si="19"/>
        <v>0.6</v>
      </c>
    </row>
    <row r="34" spans="1:73" s="24" customFormat="1" ht="12.75" customHeight="1" x14ac:dyDescent="0.25">
      <c r="A34" s="51" t="s">
        <v>329</v>
      </c>
      <c r="B34" s="101" t="s">
        <v>270</v>
      </c>
      <c r="C34" s="102"/>
      <c r="D34" s="33">
        <v>200</v>
      </c>
      <c r="E34" s="33" t="s">
        <v>301</v>
      </c>
      <c r="F34" s="33">
        <v>2</v>
      </c>
      <c r="G34" s="33">
        <v>0</v>
      </c>
      <c r="H34" s="33">
        <v>1</v>
      </c>
      <c r="I34" s="33">
        <v>1</v>
      </c>
      <c r="J34" s="34">
        <v>1</v>
      </c>
      <c r="K34" s="35">
        <v>1</v>
      </c>
      <c r="L34" s="35">
        <v>0</v>
      </c>
      <c r="M34" s="35">
        <v>0</v>
      </c>
      <c r="N34" s="36">
        <v>1</v>
      </c>
      <c r="O34" s="36">
        <v>100</v>
      </c>
      <c r="P34" s="36">
        <v>100</v>
      </c>
      <c r="Q34" s="36">
        <v>20</v>
      </c>
      <c r="R34" s="36">
        <v>0</v>
      </c>
      <c r="S34" s="36">
        <v>0</v>
      </c>
      <c r="T34" s="35">
        <v>320</v>
      </c>
      <c r="U34" s="35">
        <v>42</v>
      </c>
      <c r="V34" s="36">
        <v>8000</v>
      </c>
      <c r="W34" s="36">
        <v>200</v>
      </c>
      <c r="X34" s="36">
        <v>0</v>
      </c>
      <c r="Y34" s="36">
        <v>0</v>
      </c>
      <c r="Z34" s="36">
        <v>0</v>
      </c>
      <c r="AA34" s="36">
        <v>0</v>
      </c>
      <c r="AB34" s="36">
        <v>0</v>
      </c>
      <c r="AC34" s="36"/>
      <c r="AD34" s="36" t="s">
        <v>301</v>
      </c>
      <c r="AE34" s="36" t="s">
        <v>301</v>
      </c>
      <c r="AF34" s="36">
        <v>0</v>
      </c>
      <c r="AG34" s="36">
        <v>0</v>
      </c>
      <c r="AH34" s="36" t="s">
        <v>301</v>
      </c>
      <c r="AI34" s="36" t="s">
        <v>301</v>
      </c>
      <c r="AJ34" s="36">
        <v>0</v>
      </c>
      <c r="AK34" s="36">
        <v>0</v>
      </c>
      <c r="AL34" s="36">
        <v>8300</v>
      </c>
      <c r="AM34" s="36">
        <v>8000</v>
      </c>
      <c r="AN34" s="36">
        <v>0</v>
      </c>
      <c r="AO34" s="36">
        <v>0</v>
      </c>
      <c r="AP34" s="36">
        <v>0</v>
      </c>
      <c r="AQ34" s="36">
        <v>0</v>
      </c>
      <c r="AR34" s="36">
        <v>300</v>
      </c>
      <c r="AS34" s="36">
        <v>0</v>
      </c>
      <c r="AT34" s="36">
        <v>0</v>
      </c>
      <c r="AU34" s="36">
        <v>0</v>
      </c>
      <c r="AV34" s="36">
        <v>0</v>
      </c>
      <c r="AW34" s="36">
        <v>350</v>
      </c>
      <c r="AX34" s="36">
        <v>300</v>
      </c>
      <c r="AY34" s="36">
        <v>0</v>
      </c>
      <c r="AZ34" s="36">
        <v>0</v>
      </c>
      <c r="BA34" s="36">
        <v>0</v>
      </c>
      <c r="BB34" s="36">
        <v>0</v>
      </c>
      <c r="BC34" s="36">
        <v>50</v>
      </c>
      <c r="BD34" s="36">
        <v>0</v>
      </c>
      <c r="BE34" s="36">
        <v>1500</v>
      </c>
      <c r="BF34" s="36">
        <v>0</v>
      </c>
      <c r="BG34" s="36">
        <v>15</v>
      </c>
      <c r="BH34" s="36">
        <v>3000</v>
      </c>
      <c r="BI34" s="36">
        <v>0</v>
      </c>
      <c r="BJ34" s="36">
        <v>0</v>
      </c>
      <c r="BK34" s="36">
        <v>0</v>
      </c>
      <c r="BL34" s="36">
        <v>0</v>
      </c>
      <c r="BM34" s="36">
        <v>0</v>
      </c>
      <c r="BN34" s="36">
        <v>0</v>
      </c>
      <c r="BO34" s="36">
        <v>0</v>
      </c>
      <c r="BP34" s="36">
        <v>0</v>
      </c>
      <c r="BQ34" s="36">
        <v>0</v>
      </c>
      <c r="BR34" s="36">
        <v>50</v>
      </c>
      <c r="BS34" s="36">
        <v>60</v>
      </c>
      <c r="BT34" s="36">
        <v>60</v>
      </c>
      <c r="BU34" s="36">
        <v>60</v>
      </c>
    </row>
    <row r="35" spans="1:73" s="24" customFormat="1" ht="12.75" customHeight="1" x14ac:dyDescent="0.25">
      <c r="A35" s="51" t="s">
        <v>330</v>
      </c>
      <c r="B35" s="514" t="s">
        <v>271</v>
      </c>
      <c r="C35" s="515"/>
      <c r="D35" s="79">
        <v>441</v>
      </c>
      <c r="E35" s="79" t="s">
        <v>301</v>
      </c>
      <c r="F35" s="79">
        <v>3</v>
      </c>
      <c r="G35" s="79">
        <v>0</v>
      </c>
      <c r="H35" s="79">
        <v>1</v>
      </c>
      <c r="I35" s="79">
        <v>2</v>
      </c>
      <c r="J35" s="80">
        <v>1.2</v>
      </c>
      <c r="K35" s="81">
        <v>1.2</v>
      </c>
      <c r="L35" s="81">
        <v>0</v>
      </c>
      <c r="M35" s="81">
        <v>0</v>
      </c>
      <c r="N35" s="82">
        <v>1</v>
      </c>
      <c r="O35" s="82" t="s">
        <v>301</v>
      </c>
      <c r="P35" s="82" t="s">
        <v>301</v>
      </c>
      <c r="Q35" s="82" t="s">
        <v>301</v>
      </c>
      <c r="R35" s="82" t="s">
        <v>301</v>
      </c>
      <c r="S35" s="82" t="s">
        <v>301</v>
      </c>
      <c r="T35" s="81">
        <v>200</v>
      </c>
      <c r="U35" s="81">
        <v>50</v>
      </c>
      <c r="V35" s="82">
        <v>5073</v>
      </c>
      <c r="W35" s="82">
        <v>200</v>
      </c>
      <c r="X35" s="82">
        <v>0</v>
      </c>
      <c r="Y35" s="82">
        <v>342</v>
      </c>
      <c r="Z35" s="82">
        <v>0</v>
      </c>
      <c r="AA35" s="82">
        <v>0</v>
      </c>
      <c r="AB35" s="82">
        <v>0</v>
      </c>
      <c r="AC35" s="82"/>
      <c r="AD35" s="82" t="s">
        <v>301</v>
      </c>
      <c r="AE35" s="82" t="s">
        <v>301</v>
      </c>
      <c r="AF35" s="82">
        <v>0</v>
      </c>
      <c r="AG35" s="82">
        <v>0</v>
      </c>
      <c r="AH35" s="82" t="s">
        <v>301</v>
      </c>
      <c r="AI35" s="82" t="s">
        <v>301</v>
      </c>
      <c r="AJ35" s="82">
        <v>0</v>
      </c>
      <c r="AK35" s="82" t="s">
        <v>301</v>
      </c>
      <c r="AL35" s="82">
        <v>4846</v>
      </c>
      <c r="AM35" s="82">
        <v>4504</v>
      </c>
      <c r="AN35" s="82">
        <v>0</v>
      </c>
      <c r="AO35" s="82">
        <v>0</v>
      </c>
      <c r="AP35" s="82">
        <v>0</v>
      </c>
      <c r="AQ35" s="82">
        <v>0</v>
      </c>
      <c r="AR35" s="82">
        <v>342</v>
      </c>
      <c r="AS35" s="82">
        <v>0</v>
      </c>
      <c r="AT35" s="82">
        <v>0</v>
      </c>
      <c r="AU35" s="82">
        <v>0</v>
      </c>
      <c r="AV35" s="82">
        <v>0</v>
      </c>
      <c r="AW35" s="82" t="s">
        <v>301</v>
      </c>
      <c r="AX35" s="82">
        <v>0</v>
      </c>
      <c r="AY35" s="82">
        <v>0</v>
      </c>
      <c r="AZ35" s="82">
        <v>0</v>
      </c>
      <c r="BA35" s="82">
        <v>0</v>
      </c>
      <c r="BB35" s="82">
        <v>0</v>
      </c>
      <c r="BC35" s="82" t="s">
        <v>301</v>
      </c>
      <c r="BD35" s="82" t="s">
        <v>301</v>
      </c>
      <c r="BE35" s="82" t="s">
        <v>301</v>
      </c>
      <c r="BF35" s="82">
        <v>0</v>
      </c>
      <c r="BG35" s="82">
        <v>4</v>
      </c>
      <c r="BH35" s="82">
        <v>1378</v>
      </c>
      <c r="BI35" s="82">
        <v>18</v>
      </c>
      <c r="BJ35" s="82">
        <v>0</v>
      </c>
      <c r="BK35" s="82">
        <v>0</v>
      </c>
      <c r="BL35" s="82">
        <v>0</v>
      </c>
      <c r="BM35" s="82">
        <v>0</v>
      </c>
      <c r="BN35" s="82">
        <v>0</v>
      </c>
      <c r="BO35" s="82">
        <v>0</v>
      </c>
      <c r="BP35" s="82">
        <v>0</v>
      </c>
      <c r="BQ35" s="82">
        <v>3</v>
      </c>
      <c r="BR35" s="82">
        <v>195</v>
      </c>
      <c r="BS35" s="82" t="s">
        <v>301</v>
      </c>
      <c r="BT35" s="82" t="s">
        <v>301</v>
      </c>
      <c r="BU35" s="82" t="s">
        <v>301</v>
      </c>
    </row>
    <row r="36" spans="1:73" s="24" customFormat="1" ht="13.15" customHeight="1" x14ac:dyDescent="0.2">
      <c r="A36" s="51" t="s">
        <v>331</v>
      </c>
      <c r="B36" s="501" t="s">
        <v>379</v>
      </c>
      <c r="C36" s="502"/>
      <c r="D36" s="79">
        <v>1677</v>
      </c>
      <c r="E36" s="79">
        <v>12423</v>
      </c>
      <c r="F36" s="79">
        <v>5</v>
      </c>
      <c r="G36" s="79">
        <v>1</v>
      </c>
      <c r="H36" s="79">
        <v>4</v>
      </c>
      <c r="I36" s="79">
        <v>0</v>
      </c>
      <c r="J36" s="80">
        <v>4</v>
      </c>
      <c r="K36" s="81">
        <v>3.2</v>
      </c>
      <c r="L36" s="81">
        <v>0.8</v>
      </c>
      <c r="M36" s="81" t="s">
        <v>301</v>
      </c>
      <c r="N36" s="82">
        <v>1</v>
      </c>
      <c r="O36" s="82">
        <v>607.6</v>
      </c>
      <c r="P36" s="82">
        <v>352.1</v>
      </c>
      <c r="Q36" s="82">
        <v>58</v>
      </c>
      <c r="R36" s="82">
        <v>18</v>
      </c>
      <c r="S36" s="82">
        <v>3</v>
      </c>
      <c r="T36" s="81">
        <v>189</v>
      </c>
      <c r="U36" s="81">
        <v>37.5</v>
      </c>
      <c r="V36" s="82">
        <v>17870</v>
      </c>
      <c r="W36" s="82">
        <v>400</v>
      </c>
      <c r="X36" s="82" t="s">
        <v>301</v>
      </c>
      <c r="Y36" s="82">
        <v>2770</v>
      </c>
      <c r="Z36" s="82">
        <v>0</v>
      </c>
      <c r="AA36" s="82">
        <v>0</v>
      </c>
      <c r="AB36" s="82">
        <v>0</v>
      </c>
      <c r="AC36" s="82"/>
      <c r="AD36" s="82" t="s">
        <v>301</v>
      </c>
      <c r="AE36" s="82" t="s">
        <v>301</v>
      </c>
      <c r="AF36" s="82">
        <v>0</v>
      </c>
      <c r="AG36" s="82">
        <v>0</v>
      </c>
      <c r="AH36" s="82" t="s">
        <v>301</v>
      </c>
      <c r="AI36" s="82" t="s">
        <v>301</v>
      </c>
      <c r="AJ36" s="82">
        <v>0</v>
      </c>
      <c r="AK36" s="82">
        <v>9180</v>
      </c>
      <c r="AL36" s="82">
        <v>21040</v>
      </c>
      <c r="AM36" s="82">
        <v>19770</v>
      </c>
      <c r="AN36" s="82">
        <v>0</v>
      </c>
      <c r="AO36" s="82">
        <v>0</v>
      </c>
      <c r="AP36" s="82">
        <v>0</v>
      </c>
      <c r="AQ36" s="82">
        <v>0</v>
      </c>
      <c r="AR36" s="82">
        <v>1270</v>
      </c>
      <c r="AS36" s="82">
        <v>0</v>
      </c>
      <c r="AT36" s="82">
        <v>0</v>
      </c>
      <c r="AU36" s="82" t="s">
        <v>301</v>
      </c>
      <c r="AV36" s="82">
        <v>0</v>
      </c>
      <c r="AW36" s="82">
        <v>1093</v>
      </c>
      <c r="AX36" s="82">
        <v>1240</v>
      </c>
      <c r="AY36" s="82">
        <v>0</v>
      </c>
      <c r="AZ36" s="82">
        <v>0</v>
      </c>
      <c r="BA36" s="82">
        <v>0</v>
      </c>
      <c r="BB36" s="82">
        <v>0</v>
      </c>
      <c r="BC36" s="82">
        <v>-147</v>
      </c>
      <c r="BD36" s="82" t="s">
        <v>301</v>
      </c>
      <c r="BE36" s="82" t="s">
        <v>301</v>
      </c>
      <c r="BF36" s="82">
        <v>1</v>
      </c>
      <c r="BG36" s="82">
        <v>10</v>
      </c>
      <c r="BH36" s="82">
        <v>15741</v>
      </c>
      <c r="BI36" s="82">
        <v>0</v>
      </c>
      <c r="BJ36" s="82">
        <v>0</v>
      </c>
      <c r="BK36" s="82" t="s">
        <v>301</v>
      </c>
      <c r="BL36" s="82">
        <v>0</v>
      </c>
      <c r="BM36" s="82">
        <v>0</v>
      </c>
      <c r="BN36" s="82">
        <v>0</v>
      </c>
      <c r="BO36" s="82">
        <v>0</v>
      </c>
      <c r="BP36" s="82">
        <v>0</v>
      </c>
      <c r="BQ36" s="82">
        <v>0</v>
      </c>
      <c r="BR36" s="82" t="s">
        <v>301</v>
      </c>
      <c r="BS36" s="82" t="s">
        <v>301</v>
      </c>
      <c r="BT36" s="82" t="s">
        <v>301</v>
      </c>
      <c r="BU36" s="82" t="s">
        <v>301</v>
      </c>
    </row>
    <row r="37" spans="1:73" s="24" customFormat="1" ht="13.5" x14ac:dyDescent="0.25">
      <c r="A37" s="51" t="s">
        <v>332</v>
      </c>
      <c r="B37" s="100" t="s">
        <v>197</v>
      </c>
      <c r="C37" s="102"/>
      <c r="D37" s="79">
        <v>814</v>
      </c>
      <c r="E37" s="79" t="s">
        <v>301</v>
      </c>
      <c r="F37" s="79">
        <v>4</v>
      </c>
      <c r="G37" s="79">
        <v>1</v>
      </c>
      <c r="H37" s="79">
        <v>3</v>
      </c>
      <c r="I37" s="79">
        <v>0</v>
      </c>
      <c r="J37" s="80">
        <v>2.9</v>
      </c>
      <c r="K37" s="81">
        <v>2.1</v>
      </c>
      <c r="L37" s="81">
        <v>0.8</v>
      </c>
      <c r="M37" s="81">
        <v>0</v>
      </c>
      <c r="N37" s="82">
        <v>1</v>
      </c>
      <c r="O37" s="82">
        <v>507</v>
      </c>
      <c r="P37" s="82">
        <v>450</v>
      </c>
      <c r="Q37" s="82">
        <v>105</v>
      </c>
      <c r="R37" s="82">
        <v>36</v>
      </c>
      <c r="S37" s="82">
        <v>3</v>
      </c>
      <c r="T37" s="81">
        <v>225</v>
      </c>
      <c r="U37" s="81">
        <v>50.2</v>
      </c>
      <c r="V37" s="82">
        <v>8360</v>
      </c>
      <c r="W37" s="82">
        <v>351</v>
      </c>
      <c r="X37" s="82">
        <v>0</v>
      </c>
      <c r="Y37" s="82">
        <v>400</v>
      </c>
      <c r="Z37" s="82">
        <v>0</v>
      </c>
      <c r="AA37" s="82">
        <v>0</v>
      </c>
      <c r="AB37" s="82">
        <v>0</v>
      </c>
      <c r="AC37" s="82"/>
      <c r="AD37" s="82" t="s">
        <v>301</v>
      </c>
      <c r="AE37" s="82" t="s">
        <v>301</v>
      </c>
      <c r="AF37" s="82">
        <v>0</v>
      </c>
      <c r="AG37" s="82">
        <v>0</v>
      </c>
      <c r="AH37" s="82" t="s">
        <v>301</v>
      </c>
      <c r="AI37" s="82" t="s">
        <v>301</v>
      </c>
      <c r="AJ37" s="82">
        <v>0</v>
      </c>
      <c r="AK37" s="82">
        <v>2100</v>
      </c>
      <c r="AL37" s="82">
        <v>8780</v>
      </c>
      <c r="AM37" s="82">
        <v>7990</v>
      </c>
      <c r="AN37" s="82">
        <v>0</v>
      </c>
      <c r="AO37" s="82">
        <v>0</v>
      </c>
      <c r="AP37" s="82">
        <v>0</v>
      </c>
      <c r="AQ37" s="82">
        <v>0</v>
      </c>
      <c r="AR37" s="82">
        <v>790</v>
      </c>
      <c r="AS37" s="82">
        <v>0</v>
      </c>
      <c r="AT37" s="82">
        <v>25</v>
      </c>
      <c r="AU37" s="82">
        <v>2</v>
      </c>
      <c r="AV37" s="82">
        <v>2</v>
      </c>
      <c r="AW37" s="82">
        <v>478</v>
      </c>
      <c r="AX37" s="82">
        <v>417</v>
      </c>
      <c r="AY37" s="82">
        <v>0</v>
      </c>
      <c r="AZ37" s="82">
        <v>0</v>
      </c>
      <c r="BA37" s="82">
        <v>0</v>
      </c>
      <c r="BB37" s="82">
        <v>0</v>
      </c>
      <c r="BC37" s="82">
        <v>61</v>
      </c>
      <c r="BD37" s="82">
        <v>0</v>
      </c>
      <c r="BE37" s="82">
        <v>110</v>
      </c>
      <c r="BF37" s="82">
        <v>12</v>
      </c>
      <c r="BG37" s="82">
        <v>28</v>
      </c>
      <c r="BH37" s="82">
        <v>7434</v>
      </c>
      <c r="BI37" s="82" t="s">
        <v>301</v>
      </c>
      <c r="BJ37" s="82" t="s">
        <v>301</v>
      </c>
      <c r="BK37" s="82" t="s">
        <v>301</v>
      </c>
      <c r="BL37" s="82">
        <v>0</v>
      </c>
      <c r="BM37" s="82">
        <v>0</v>
      </c>
      <c r="BN37" s="82">
        <v>0</v>
      </c>
      <c r="BO37" s="82">
        <v>0</v>
      </c>
      <c r="BP37" s="82">
        <v>0</v>
      </c>
      <c r="BQ37" s="82">
        <v>0</v>
      </c>
      <c r="BR37" s="82">
        <v>300</v>
      </c>
      <c r="BS37" s="82" t="s">
        <v>301</v>
      </c>
      <c r="BT37" s="82">
        <v>8</v>
      </c>
      <c r="BU37" s="82" t="s">
        <v>301</v>
      </c>
    </row>
    <row r="38" spans="1:73" s="24" customFormat="1" ht="13.5" x14ac:dyDescent="0.25">
      <c r="A38" s="51" t="s">
        <v>333</v>
      </c>
      <c r="B38" s="514" t="s">
        <v>272</v>
      </c>
      <c r="C38" s="515"/>
      <c r="D38" s="79">
        <v>1341</v>
      </c>
      <c r="E38" s="79" t="s">
        <v>301</v>
      </c>
      <c r="F38" s="79">
        <v>5</v>
      </c>
      <c r="G38" s="79">
        <v>0</v>
      </c>
      <c r="H38" s="79">
        <v>4</v>
      </c>
      <c r="I38" s="79">
        <v>1</v>
      </c>
      <c r="J38" s="80">
        <v>3.45</v>
      </c>
      <c r="K38" s="81">
        <v>3.25</v>
      </c>
      <c r="L38" s="81">
        <v>0</v>
      </c>
      <c r="M38" s="81">
        <v>0.2</v>
      </c>
      <c r="N38" s="82">
        <v>1</v>
      </c>
      <c r="O38" s="82">
        <v>803.5</v>
      </c>
      <c r="P38" s="82">
        <v>695</v>
      </c>
      <c r="Q38" s="82">
        <v>80</v>
      </c>
      <c r="R38" s="82">
        <v>23</v>
      </c>
      <c r="S38" s="82">
        <v>2</v>
      </c>
      <c r="T38" s="81">
        <v>220</v>
      </c>
      <c r="U38" s="81">
        <v>43</v>
      </c>
      <c r="V38" s="82">
        <v>27307</v>
      </c>
      <c r="W38" s="82">
        <v>763</v>
      </c>
      <c r="X38" s="82">
        <v>0</v>
      </c>
      <c r="Y38" s="82">
        <v>3579</v>
      </c>
      <c r="Z38" s="82">
        <v>0</v>
      </c>
      <c r="AA38" s="82">
        <v>0</v>
      </c>
      <c r="AB38" s="82">
        <v>0</v>
      </c>
      <c r="AC38" s="82"/>
      <c r="AD38" s="82" t="s">
        <v>301</v>
      </c>
      <c r="AE38" s="82" t="s">
        <v>301</v>
      </c>
      <c r="AF38" s="82">
        <v>0</v>
      </c>
      <c r="AG38" s="82">
        <v>0</v>
      </c>
      <c r="AH38" s="82" t="s">
        <v>301</v>
      </c>
      <c r="AI38" s="82" t="s">
        <v>301</v>
      </c>
      <c r="AJ38" s="82">
        <v>0</v>
      </c>
      <c r="AK38" s="82">
        <v>1000</v>
      </c>
      <c r="AL38" s="82">
        <v>32682</v>
      </c>
      <c r="AM38" s="82">
        <v>30154</v>
      </c>
      <c r="AN38" s="82">
        <v>0</v>
      </c>
      <c r="AO38" s="82">
        <v>0</v>
      </c>
      <c r="AP38" s="82">
        <v>0</v>
      </c>
      <c r="AQ38" s="82">
        <v>0</v>
      </c>
      <c r="AR38" s="82">
        <v>2528</v>
      </c>
      <c r="AS38" s="82">
        <v>0</v>
      </c>
      <c r="AT38" s="82">
        <v>0</v>
      </c>
      <c r="AU38" s="82">
        <v>64</v>
      </c>
      <c r="AV38" s="82">
        <v>1</v>
      </c>
      <c r="AW38" s="82">
        <v>1223</v>
      </c>
      <c r="AX38" s="82">
        <v>1063</v>
      </c>
      <c r="AY38" s="82">
        <v>0</v>
      </c>
      <c r="AZ38" s="82">
        <v>0</v>
      </c>
      <c r="BA38" s="82">
        <v>0</v>
      </c>
      <c r="BB38" s="82">
        <v>0</v>
      </c>
      <c r="BC38" s="82">
        <v>160</v>
      </c>
      <c r="BD38" s="82">
        <v>0</v>
      </c>
      <c r="BE38" s="82">
        <v>150</v>
      </c>
      <c r="BF38" s="82">
        <v>1</v>
      </c>
      <c r="BG38" s="82">
        <v>43</v>
      </c>
      <c r="BH38" s="82">
        <v>26071</v>
      </c>
      <c r="BI38" s="82">
        <v>0</v>
      </c>
      <c r="BJ38" s="82">
        <v>0</v>
      </c>
      <c r="BK38" s="82">
        <v>254</v>
      </c>
      <c r="BL38" s="82">
        <v>0</v>
      </c>
      <c r="BM38" s="82">
        <v>0</v>
      </c>
      <c r="BN38" s="82">
        <v>0</v>
      </c>
      <c r="BO38" s="82">
        <v>0</v>
      </c>
      <c r="BP38" s="82">
        <v>0</v>
      </c>
      <c r="BQ38" s="82">
        <v>0</v>
      </c>
      <c r="BR38" s="82">
        <v>965</v>
      </c>
      <c r="BS38" s="82" t="s">
        <v>301</v>
      </c>
      <c r="BT38" s="82" t="s">
        <v>301</v>
      </c>
      <c r="BU38" s="82" t="s">
        <v>301</v>
      </c>
    </row>
    <row r="39" spans="1:73" s="24" customFormat="1" ht="13.5" x14ac:dyDescent="0.25">
      <c r="A39" s="51" t="s">
        <v>334</v>
      </c>
      <c r="B39" s="514" t="s">
        <v>273</v>
      </c>
      <c r="C39" s="515"/>
      <c r="D39" s="79">
        <v>844</v>
      </c>
      <c r="E39" s="79" t="s">
        <v>301</v>
      </c>
      <c r="F39" s="79">
        <v>3</v>
      </c>
      <c r="G39" s="79">
        <v>1</v>
      </c>
      <c r="H39" s="79">
        <v>2</v>
      </c>
      <c r="I39" s="79">
        <v>0</v>
      </c>
      <c r="J39" s="80">
        <v>2.2000000000000002</v>
      </c>
      <c r="K39" s="81">
        <v>2.2000000000000002</v>
      </c>
      <c r="L39" s="81">
        <v>0</v>
      </c>
      <c r="M39" s="81">
        <v>0</v>
      </c>
      <c r="N39" s="82">
        <v>2</v>
      </c>
      <c r="O39" s="82">
        <v>351.7</v>
      </c>
      <c r="P39" s="82">
        <v>297.3</v>
      </c>
      <c r="Q39" s="82">
        <v>108</v>
      </c>
      <c r="R39" s="82">
        <v>35</v>
      </c>
      <c r="S39" s="82">
        <v>5</v>
      </c>
      <c r="T39" s="81">
        <v>209</v>
      </c>
      <c r="U39" s="81">
        <v>55.5</v>
      </c>
      <c r="V39" s="82">
        <v>13545</v>
      </c>
      <c r="W39" s="82">
        <v>1362</v>
      </c>
      <c r="X39" s="82">
        <v>0</v>
      </c>
      <c r="Y39" s="82">
        <v>3406</v>
      </c>
      <c r="Z39" s="82">
        <v>0</v>
      </c>
      <c r="AA39" s="82">
        <v>0</v>
      </c>
      <c r="AB39" s="82">
        <v>0</v>
      </c>
      <c r="AC39" s="82"/>
      <c r="AD39" s="82" t="s">
        <v>301</v>
      </c>
      <c r="AE39" s="82" t="s">
        <v>301</v>
      </c>
      <c r="AF39" s="82">
        <v>0</v>
      </c>
      <c r="AG39" s="82">
        <v>0</v>
      </c>
      <c r="AH39" s="82" t="s">
        <v>301</v>
      </c>
      <c r="AI39" s="82" t="s">
        <v>301</v>
      </c>
      <c r="AJ39" s="82">
        <v>0</v>
      </c>
      <c r="AK39" s="82" t="s">
        <v>301</v>
      </c>
      <c r="AL39" s="82">
        <v>16951</v>
      </c>
      <c r="AM39" s="82">
        <v>13995</v>
      </c>
      <c r="AN39" s="82">
        <v>1817</v>
      </c>
      <c r="AO39" s="82">
        <v>0</v>
      </c>
      <c r="AP39" s="82">
        <v>0</v>
      </c>
      <c r="AQ39" s="82">
        <v>0</v>
      </c>
      <c r="AR39" s="82">
        <v>715</v>
      </c>
      <c r="AS39" s="82">
        <v>424</v>
      </c>
      <c r="AT39" s="82">
        <v>352</v>
      </c>
      <c r="AU39" s="82">
        <v>0</v>
      </c>
      <c r="AV39" s="82">
        <v>0</v>
      </c>
      <c r="AW39" s="82">
        <v>1249</v>
      </c>
      <c r="AX39" s="82">
        <v>1176</v>
      </c>
      <c r="AY39" s="82">
        <v>30</v>
      </c>
      <c r="AZ39" s="82">
        <v>0</v>
      </c>
      <c r="BA39" s="82">
        <v>0</v>
      </c>
      <c r="BB39" s="82">
        <v>0</v>
      </c>
      <c r="BC39" s="82">
        <v>43</v>
      </c>
      <c r="BD39" s="82">
        <v>0</v>
      </c>
      <c r="BE39" s="82">
        <v>174</v>
      </c>
      <c r="BF39" s="82">
        <v>0</v>
      </c>
      <c r="BG39" s="82">
        <v>87</v>
      </c>
      <c r="BH39" s="82">
        <v>17004</v>
      </c>
      <c r="BI39" s="82">
        <v>0</v>
      </c>
      <c r="BJ39" s="82">
        <v>0</v>
      </c>
      <c r="BK39" s="82">
        <v>175</v>
      </c>
      <c r="BL39" s="82">
        <v>0</v>
      </c>
      <c r="BM39" s="82">
        <v>0</v>
      </c>
      <c r="BN39" s="82">
        <v>0</v>
      </c>
      <c r="BO39" s="82">
        <v>0</v>
      </c>
      <c r="BP39" s="82">
        <v>0</v>
      </c>
      <c r="BQ39" s="82">
        <v>0</v>
      </c>
      <c r="BR39" s="82" t="s">
        <v>301</v>
      </c>
      <c r="BS39" s="82" t="s">
        <v>301</v>
      </c>
      <c r="BT39" s="82" t="s">
        <v>301</v>
      </c>
      <c r="BU39" s="82" t="s">
        <v>301</v>
      </c>
    </row>
    <row r="40" spans="1:73" s="24" customFormat="1" ht="12.75" customHeight="1" x14ac:dyDescent="0.25">
      <c r="A40" s="51" t="s">
        <v>335</v>
      </c>
      <c r="B40" s="514" t="s">
        <v>274</v>
      </c>
      <c r="C40" s="515"/>
      <c r="D40" s="79">
        <v>650</v>
      </c>
      <c r="E40" s="79" t="s">
        <v>301</v>
      </c>
      <c r="F40" s="79">
        <v>3</v>
      </c>
      <c r="G40" s="79">
        <v>0</v>
      </c>
      <c r="H40" s="79">
        <v>2</v>
      </c>
      <c r="I40" s="79">
        <v>1</v>
      </c>
      <c r="J40" s="80">
        <v>1.6</v>
      </c>
      <c r="K40" s="81">
        <v>1.6</v>
      </c>
      <c r="L40" s="81">
        <v>0</v>
      </c>
      <c r="M40" s="81">
        <v>0</v>
      </c>
      <c r="N40" s="82">
        <v>1</v>
      </c>
      <c r="O40" s="82">
        <v>155</v>
      </c>
      <c r="P40" s="82">
        <v>140</v>
      </c>
      <c r="Q40" s="82">
        <v>38</v>
      </c>
      <c r="R40" s="82">
        <v>3</v>
      </c>
      <c r="S40" s="82">
        <v>0</v>
      </c>
      <c r="T40" s="81">
        <v>240</v>
      </c>
      <c r="U40" s="81">
        <v>50.5</v>
      </c>
      <c r="V40" s="82">
        <v>6152</v>
      </c>
      <c r="W40" s="82">
        <v>100</v>
      </c>
      <c r="X40" s="82">
        <v>0</v>
      </c>
      <c r="Y40" s="82">
        <v>1279</v>
      </c>
      <c r="Z40" s="82">
        <v>0</v>
      </c>
      <c r="AA40" s="82">
        <v>0</v>
      </c>
      <c r="AB40" s="82">
        <v>0</v>
      </c>
      <c r="AC40" s="82"/>
      <c r="AD40" s="82" t="s">
        <v>301</v>
      </c>
      <c r="AE40" s="82" t="s">
        <v>301</v>
      </c>
      <c r="AF40" s="82">
        <v>0</v>
      </c>
      <c r="AG40" s="82">
        <v>0</v>
      </c>
      <c r="AH40" s="82" t="s">
        <v>301</v>
      </c>
      <c r="AI40" s="82" t="s">
        <v>301</v>
      </c>
      <c r="AJ40" s="82">
        <v>0</v>
      </c>
      <c r="AK40" s="82">
        <v>335</v>
      </c>
      <c r="AL40" s="82">
        <v>7371</v>
      </c>
      <c r="AM40" s="82">
        <v>6615</v>
      </c>
      <c r="AN40" s="82">
        <v>0</v>
      </c>
      <c r="AO40" s="82">
        <v>0</v>
      </c>
      <c r="AP40" s="82">
        <v>0</v>
      </c>
      <c r="AQ40" s="82">
        <v>0</v>
      </c>
      <c r="AR40" s="82">
        <v>756</v>
      </c>
      <c r="AS40" s="82">
        <v>0</v>
      </c>
      <c r="AT40" s="82">
        <v>0</v>
      </c>
      <c r="AU40" s="82">
        <v>0</v>
      </c>
      <c r="AV40" s="82">
        <v>0</v>
      </c>
      <c r="AW40" s="82">
        <v>911</v>
      </c>
      <c r="AX40" s="82">
        <v>651</v>
      </c>
      <c r="AY40" s="82">
        <v>0</v>
      </c>
      <c r="AZ40" s="82">
        <v>0</v>
      </c>
      <c r="BA40" s="82">
        <v>0</v>
      </c>
      <c r="BB40" s="82">
        <v>0</v>
      </c>
      <c r="BC40" s="82">
        <v>260</v>
      </c>
      <c r="BD40" s="82">
        <v>0</v>
      </c>
      <c r="BE40" s="82">
        <v>245</v>
      </c>
      <c r="BF40" s="82">
        <v>1</v>
      </c>
      <c r="BG40" s="82">
        <v>38</v>
      </c>
      <c r="BH40" s="82">
        <v>8577</v>
      </c>
      <c r="BI40" s="82">
        <v>1</v>
      </c>
      <c r="BJ40" s="82">
        <v>26</v>
      </c>
      <c r="BK40" s="82">
        <v>11</v>
      </c>
      <c r="BL40" s="82">
        <v>0</v>
      </c>
      <c r="BM40" s="82">
        <v>0</v>
      </c>
      <c r="BN40" s="82">
        <v>0</v>
      </c>
      <c r="BO40" s="82">
        <v>0</v>
      </c>
      <c r="BP40" s="82">
        <v>0</v>
      </c>
      <c r="BQ40" s="82">
        <v>0</v>
      </c>
      <c r="BR40" s="82">
        <v>76</v>
      </c>
      <c r="BS40" s="82">
        <v>2058</v>
      </c>
      <c r="BT40" s="82">
        <v>0</v>
      </c>
      <c r="BU40" s="82">
        <v>0</v>
      </c>
    </row>
    <row r="41" spans="1:73" s="24" customFormat="1" ht="12.75" customHeight="1" x14ac:dyDescent="0.25">
      <c r="A41" s="51" t="s">
        <v>336</v>
      </c>
      <c r="B41" s="100" t="s">
        <v>275</v>
      </c>
      <c r="C41" s="102"/>
      <c r="D41" s="79" t="s">
        <v>301</v>
      </c>
      <c r="E41" s="79" t="s">
        <v>301</v>
      </c>
      <c r="F41" s="79">
        <v>5</v>
      </c>
      <c r="G41" s="79">
        <v>2</v>
      </c>
      <c r="H41" s="79">
        <v>3</v>
      </c>
      <c r="I41" s="79">
        <v>0</v>
      </c>
      <c r="J41" s="80">
        <v>3.5</v>
      </c>
      <c r="K41" s="81">
        <v>2.5</v>
      </c>
      <c r="L41" s="81">
        <v>0.66</v>
      </c>
      <c r="M41" s="81">
        <v>0.33</v>
      </c>
      <c r="N41" s="82">
        <v>5</v>
      </c>
      <c r="O41" s="82">
        <v>617</v>
      </c>
      <c r="P41" s="82">
        <v>543</v>
      </c>
      <c r="Q41" s="82">
        <v>63</v>
      </c>
      <c r="R41" s="82">
        <v>20</v>
      </c>
      <c r="S41" s="82">
        <v>4</v>
      </c>
      <c r="T41" s="81">
        <v>228</v>
      </c>
      <c r="U41" s="81">
        <v>50</v>
      </c>
      <c r="V41" s="82">
        <v>15284</v>
      </c>
      <c r="W41" s="82">
        <v>1013</v>
      </c>
      <c r="X41" s="82">
        <v>0</v>
      </c>
      <c r="Y41" s="82" t="s">
        <v>301</v>
      </c>
      <c r="Z41" s="82">
        <v>0</v>
      </c>
      <c r="AA41" s="82">
        <v>0</v>
      </c>
      <c r="AB41" s="82">
        <v>0</v>
      </c>
      <c r="AC41" s="82"/>
      <c r="AD41" s="82" t="s">
        <v>301</v>
      </c>
      <c r="AE41" s="82" t="s">
        <v>301</v>
      </c>
      <c r="AF41" s="82">
        <v>0</v>
      </c>
      <c r="AG41" s="82">
        <v>0</v>
      </c>
      <c r="AH41" s="82" t="s">
        <v>301</v>
      </c>
      <c r="AI41" s="82" t="s">
        <v>301</v>
      </c>
      <c r="AJ41" s="82">
        <v>0</v>
      </c>
      <c r="AK41" s="82" t="s">
        <v>301</v>
      </c>
      <c r="AL41" s="82">
        <v>17095</v>
      </c>
      <c r="AM41" s="82">
        <v>15495</v>
      </c>
      <c r="AN41" s="82" t="s">
        <v>301</v>
      </c>
      <c r="AO41" s="82">
        <v>2</v>
      </c>
      <c r="AP41" s="82">
        <v>0</v>
      </c>
      <c r="AQ41" s="82">
        <v>0</v>
      </c>
      <c r="AR41" s="82">
        <v>1458</v>
      </c>
      <c r="AS41" s="82">
        <v>50</v>
      </c>
      <c r="AT41" s="82">
        <v>0</v>
      </c>
      <c r="AU41" s="82">
        <v>0</v>
      </c>
      <c r="AV41" s="82">
        <v>0</v>
      </c>
      <c r="AW41" s="82">
        <v>1013</v>
      </c>
      <c r="AX41" s="82">
        <v>1013</v>
      </c>
      <c r="AY41" s="82">
        <v>0</v>
      </c>
      <c r="AZ41" s="82">
        <v>0</v>
      </c>
      <c r="BA41" s="82">
        <v>0</v>
      </c>
      <c r="BB41" s="82">
        <v>0</v>
      </c>
      <c r="BC41" s="82" t="s">
        <v>301</v>
      </c>
      <c r="BD41" s="82">
        <v>0</v>
      </c>
      <c r="BE41" s="82" t="s">
        <v>301</v>
      </c>
      <c r="BF41" s="82">
        <v>1</v>
      </c>
      <c r="BG41" s="82">
        <v>10</v>
      </c>
      <c r="BH41" s="82">
        <v>0</v>
      </c>
      <c r="BI41" s="82">
        <v>0</v>
      </c>
      <c r="BJ41" s="82">
        <v>0</v>
      </c>
      <c r="BK41" s="82" t="s">
        <v>301</v>
      </c>
      <c r="BL41" s="82">
        <v>0</v>
      </c>
      <c r="BM41" s="82">
        <v>0</v>
      </c>
      <c r="BN41" s="82">
        <v>0</v>
      </c>
      <c r="BO41" s="82">
        <v>0</v>
      </c>
      <c r="BP41" s="82">
        <v>0</v>
      </c>
      <c r="BQ41" s="82">
        <v>0</v>
      </c>
      <c r="BR41" s="82" t="s">
        <v>301</v>
      </c>
      <c r="BS41" s="82" t="s">
        <v>301</v>
      </c>
      <c r="BT41" s="82" t="s">
        <v>301</v>
      </c>
      <c r="BU41" s="82" t="s">
        <v>301</v>
      </c>
    </row>
    <row r="42" spans="1:73" s="24" customFormat="1" ht="12.75" customHeight="1" x14ac:dyDescent="0.25">
      <c r="A42" s="51" t="s">
        <v>337</v>
      </c>
      <c r="B42" s="101" t="s">
        <v>276</v>
      </c>
      <c r="C42" s="102"/>
      <c r="D42" s="38">
        <v>1035</v>
      </c>
      <c r="E42" s="38" t="s">
        <v>301</v>
      </c>
      <c r="F42" s="38">
        <v>3</v>
      </c>
      <c r="G42" s="38">
        <v>1</v>
      </c>
      <c r="H42" s="38">
        <v>1</v>
      </c>
      <c r="I42" s="38">
        <v>1</v>
      </c>
      <c r="J42" s="39">
        <v>2.1</v>
      </c>
      <c r="K42" s="40">
        <v>2.1</v>
      </c>
      <c r="L42" s="40">
        <v>0</v>
      </c>
      <c r="M42" s="40">
        <v>0</v>
      </c>
      <c r="N42" s="41">
        <v>1</v>
      </c>
      <c r="O42" s="41">
        <v>580</v>
      </c>
      <c r="P42" s="41">
        <v>550</v>
      </c>
      <c r="Q42" s="41">
        <v>50</v>
      </c>
      <c r="R42" s="41">
        <v>2</v>
      </c>
      <c r="S42" s="41">
        <v>2</v>
      </c>
      <c r="T42" s="40">
        <v>250</v>
      </c>
      <c r="U42" s="40">
        <v>33</v>
      </c>
      <c r="V42" s="41">
        <v>15000</v>
      </c>
      <c r="W42" s="41">
        <v>320</v>
      </c>
      <c r="X42" s="41">
        <v>0</v>
      </c>
      <c r="Y42" s="41">
        <v>0</v>
      </c>
      <c r="Z42" s="41">
        <v>0</v>
      </c>
      <c r="AA42" s="41">
        <v>0</v>
      </c>
      <c r="AB42" s="41">
        <v>0</v>
      </c>
      <c r="AC42" s="41"/>
      <c r="AD42" s="41" t="s">
        <v>301</v>
      </c>
      <c r="AE42" s="41" t="s">
        <v>301</v>
      </c>
      <c r="AF42" s="41">
        <v>0</v>
      </c>
      <c r="AG42" s="41">
        <v>0</v>
      </c>
      <c r="AH42" s="41" t="s">
        <v>301</v>
      </c>
      <c r="AI42" s="41" t="s">
        <v>301</v>
      </c>
      <c r="AJ42" s="41">
        <v>0</v>
      </c>
      <c r="AK42" s="41" t="s">
        <v>301</v>
      </c>
      <c r="AL42" s="41">
        <v>12073</v>
      </c>
      <c r="AM42" s="41">
        <v>11963</v>
      </c>
      <c r="AN42" s="41">
        <v>0</v>
      </c>
      <c r="AO42" s="41">
        <v>0</v>
      </c>
      <c r="AP42" s="41">
        <v>0</v>
      </c>
      <c r="AQ42" s="41">
        <v>0</v>
      </c>
      <c r="AR42" s="41">
        <v>110</v>
      </c>
      <c r="AS42" s="41">
        <v>0</v>
      </c>
      <c r="AT42" s="41">
        <v>240</v>
      </c>
      <c r="AU42" s="41">
        <v>10</v>
      </c>
      <c r="AV42" s="41">
        <v>50</v>
      </c>
      <c r="AW42" s="41">
        <v>1110</v>
      </c>
      <c r="AX42" s="41">
        <v>1100</v>
      </c>
      <c r="AY42" s="41">
        <v>0</v>
      </c>
      <c r="AZ42" s="41">
        <v>0</v>
      </c>
      <c r="BA42" s="41">
        <v>0</v>
      </c>
      <c r="BB42" s="41">
        <v>0</v>
      </c>
      <c r="BC42" s="41">
        <v>10</v>
      </c>
      <c r="BD42" s="41">
        <v>0</v>
      </c>
      <c r="BE42" s="41">
        <v>50</v>
      </c>
      <c r="BF42" s="41">
        <v>6</v>
      </c>
      <c r="BG42" s="41">
        <v>9</v>
      </c>
      <c r="BH42" s="41">
        <v>7126</v>
      </c>
      <c r="BI42" s="41">
        <v>946</v>
      </c>
      <c r="BJ42" s="41">
        <v>2103</v>
      </c>
      <c r="BK42" s="41">
        <v>0</v>
      </c>
      <c r="BL42" s="41">
        <v>0</v>
      </c>
      <c r="BM42" s="41">
        <v>0</v>
      </c>
      <c r="BN42" s="41">
        <v>0</v>
      </c>
      <c r="BO42" s="41">
        <v>0</v>
      </c>
      <c r="BP42" s="41">
        <v>0</v>
      </c>
      <c r="BQ42" s="41">
        <v>0</v>
      </c>
      <c r="BR42" s="41" t="s">
        <v>301</v>
      </c>
      <c r="BS42" s="41" t="s">
        <v>301</v>
      </c>
      <c r="BT42" s="41" t="s">
        <v>301</v>
      </c>
      <c r="BU42" s="41" t="s">
        <v>301</v>
      </c>
    </row>
    <row r="43" spans="1:73" s="24" customFormat="1" ht="12.75" customHeight="1" x14ac:dyDescent="0.25">
      <c r="A43" s="51" t="s">
        <v>338</v>
      </c>
      <c r="B43" s="101" t="s">
        <v>277</v>
      </c>
      <c r="C43" s="102"/>
      <c r="D43" s="38">
        <v>350</v>
      </c>
      <c r="E43" s="38" t="s">
        <v>301</v>
      </c>
      <c r="F43" s="38">
        <v>1</v>
      </c>
      <c r="G43" s="38">
        <v>1</v>
      </c>
      <c r="H43" s="38">
        <v>0</v>
      </c>
      <c r="I43" s="38">
        <v>0</v>
      </c>
      <c r="J43" s="39">
        <v>1</v>
      </c>
      <c r="K43" s="40">
        <v>1</v>
      </c>
      <c r="L43" s="40">
        <v>0</v>
      </c>
      <c r="M43" s="40">
        <v>0</v>
      </c>
      <c r="N43" s="41">
        <v>1</v>
      </c>
      <c r="O43" s="41">
        <v>114</v>
      </c>
      <c r="P43" s="41">
        <v>108</v>
      </c>
      <c r="Q43" s="41">
        <v>18</v>
      </c>
      <c r="R43" s="41">
        <v>1</v>
      </c>
      <c r="S43" s="41">
        <v>1</v>
      </c>
      <c r="T43" s="40">
        <v>220</v>
      </c>
      <c r="U43" s="40">
        <v>41.3</v>
      </c>
      <c r="V43" s="41">
        <v>9700</v>
      </c>
      <c r="W43" s="41">
        <v>45</v>
      </c>
      <c r="X43" s="41">
        <v>0</v>
      </c>
      <c r="Y43" s="41">
        <v>10000</v>
      </c>
      <c r="Z43" s="41">
        <v>0</v>
      </c>
      <c r="AA43" s="41">
        <v>0</v>
      </c>
      <c r="AB43" s="41">
        <v>0</v>
      </c>
      <c r="AC43" s="41"/>
      <c r="AD43" s="41" t="s">
        <v>301</v>
      </c>
      <c r="AE43" s="41" t="s">
        <v>301</v>
      </c>
      <c r="AF43" s="41">
        <v>0</v>
      </c>
      <c r="AG43" s="41">
        <v>0</v>
      </c>
      <c r="AH43" s="41" t="s">
        <v>301</v>
      </c>
      <c r="AI43" s="41" t="s">
        <v>301</v>
      </c>
      <c r="AJ43" s="41">
        <v>0</v>
      </c>
      <c r="AK43" s="41">
        <v>900</v>
      </c>
      <c r="AL43" s="41">
        <v>14700</v>
      </c>
      <c r="AM43" s="41">
        <v>9500</v>
      </c>
      <c r="AN43" s="41">
        <v>0</v>
      </c>
      <c r="AO43" s="41">
        <v>0</v>
      </c>
      <c r="AP43" s="41">
        <v>5000</v>
      </c>
      <c r="AQ43" s="41">
        <v>0</v>
      </c>
      <c r="AR43" s="41">
        <v>200</v>
      </c>
      <c r="AS43" s="41">
        <v>0</v>
      </c>
      <c r="AT43" s="41">
        <v>0</v>
      </c>
      <c r="AU43" s="41">
        <v>0</v>
      </c>
      <c r="AV43" s="41">
        <v>0</v>
      </c>
      <c r="AW43" s="41">
        <v>475</v>
      </c>
      <c r="AX43" s="41">
        <v>450</v>
      </c>
      <c r="AY43" s="41">
        <v>0</v>
      </c>
      <c r="AZ43" s="41">
        <v>0</v>
      </c>
      <c r="BA43" s="41">
        <v>0</v>
      </c>
      <c r="BB43" s="41">
        <v>0</v>
      </c>
      <c r="BC43" s="41">
        <v>25</v>
      </c>
      <c r="BD43" s="41">
        <v>0</v>
      </c>
      <c r="BE43" s="41">
        <v>0</v>
      </c>
      <c r="BF43" s="41">
        <v>0</v>
      </c>
      <c r="BG43" s="41">
        <v>0</v>
      </c>
      <c r="BH43" s="41">
        <v>4730</v>
      </c>
      <c r="BI43" s="41">
        <v>0</v>
      </c>
      <c r="BJ43" s="41">
        <v>0</v>
      </c>
      <c r="BK43" s="41">
        <v>100</v>
      </c>
      <c r="BL43" s="41">
        <v>0</v>
      </c>
      <c r="BM43" s="41">
        <v>0</v>
      </c>
      <c r="BN43" s="41">
        <v>0</v>
      </c>
      <c r="BO43" s="41">
        <v>0</v>
      </c>
      <c r="BP43" s="41">
        <v>0</v>
      </c>
      <c r="BQ43" s="41">
        <v>0</v>
      </c>
      <c r="BR43" s="41">
        <v>400</v>
      </c>
      <c r="BS43" s="41">
        <v>0</v>
      </c>
      <c r="BT43" s="41">
        <v>900</v>
      </c>
      <c r="BU43" s="41">
        <v>0</v>
      </c>
    </row>
    <row r="44" spans="1:73" s="24" customFormat="1" ht="12.75" customHeight="1" x14ac:dyDescent="0.25">
      <c r="A44" s="51" t="s">
        <v>361</v>
      </c>
      <c r="B44" s="101" t="s">
        <v>278</v>
      </c>
      <c r="C44" s="102"/>
      <c r="D44" s="79">
        <v>45</v>
      </c>
      <c r="E44" s="79" t="s">
        <v>301</v>
      </c>
      <c r="F44" s="79">
        <v>1</v>
      </c>
      <c r="G44" s="79">
        <v>0</v>
      </c>
      <c r="H44" s="79">
        <v>0</v>
      </c>
      <c r="I44" s="79">
        <v>1</v>
      </c>
      <c r="J44" s="80">
        <v>0.2</v>
      </c>
      <c r="K44" s="81">
        <v>0.2</v>
      </c>
      <c r="L44" s="81">
        <v>0</v>
      </c>
      <c r="M44" s="81">
        <v>0</v>
      </c>
      <c r="N44" s="82">
        <v>1</v>
      </c>
      <c r="O44" s="82" t="s">
        <v>301</v>
      </c>
      <c r="P44" s="82" t="s">
        <v>301</v>
      </c>
      <c r="Q44" s="82">
        <v>11</v>
      </c>
      <c r="R44" s="82">
        <v>1</v>
      </c>
      <c r="S44" s="82">
        <v>0</v>
      </c>
      <c r="T44" s="81">
        <v>230</v>
      </c>
      <c r="U44" s="81">
        <v>30</v>
      </c>
      <c r="V44" s="82">
        <v>0</v>
      </c>
      <c r="W44" s="82">
        <v>0</v>
      </c>
      <c r="X44" s="82">
        <v>1100</v>
      </c>
      <c r="Y44" s="82">
        <v>0</v>
      </c>
      <c r="Z44" s="82">
        <v>15300</v>
      </c>
      <c r="AA44" s="82">
        <v>13200</v>
      </c>
      <c r="AB44" s="82">
        <v>2100</v>
      </c>
      <c r="AC44" s="82"/>
      <c r="AD44" s="82" t="s">
        <v>301</v>
      </c>
      <c r="AE44" s="82" t="s">
        <v>301</v>
      </c>
      <c r="AF44" s="82">
        <v>1630</v>
      </c>
      <c r="AG44" s="82" t="s">
        <v>301</v>
      </c>
      <c r="AH44" s="82" t="s">
        <v>301</v>
      </c>
      <c r="AI44" s="82" t="s">
        <v>301</v>
      </c>
      <c r="AJ44" s="82">
        <v>0</v>
      </c>
      <c r="AK44" s="82" t="s">
        <v>301</v>
      </c>
      <c r="AL44" s="82">
        <v>2273</v>
      </c>
      <c r="AM44" s="82">
        <v>2253</v>
      </c>
      <c r="AN44" s="82">
        <v>0</v>
      </c>
      <c r="AO44" s="82">
        <v>10</v>
      </c>
      <c r="AP44" s="82">
        <v>0</v>
      </c>
      <c r="AQ44" s="82">
        <v>0</v>
      </c>
      <c r="AR44" s="82">
        <v>10</v>
      </c>
      <c r="AS44" s="82">
        <v>0</v>
      </c>
      <c r="AT44" s="82">
        <v>0</v>
      </c>
      <c r="AU44" s="82">
        <v>20</v>
      </c>
      <c r="AV44" s="82">
        <v>0</v>
      </c>
      <c r="AW44" s="82">
        <v>25</v>
      </c>
      <c r="AX44" s="82">
        <v>22</v>
      </c>
      <c r="AY44" s="82">
        <v>0</v>
      </c>
      <c r="AZ44" s="82">
        <v>1</v>
      </c>
      <c r="BA44" s="82">
        <v>0</v>
      </c>
      <c r="BB44" s="82">
        <v>0</v>
      </c>
      <c r="BC44" s="82">
        <v>2</v>
      </c>
      <c r="BD44" s="82">
        <v>0</v>
      </c>
      <c r="BE44" s="82">
        <v>0</v>
      </c>
      <c r="BF44" s="82">
        <v>0</v>
      </c>
      <c r="BG44" s="82">
        <v>0</v>
      </c>
      <c r="BH44" s="82" t="s">
        <v>301</v>
      </c>
      <c r="BI44" s="82" t="s">
        <v>301</v>
      </c>
      <c r="BJ44" s="82">
        <v>18</v>
      </c>
      <c r="BK44" s="82">
        <v>92</v>
      </c>
      <c r="BL44" s="82" t="s">
        <v>301</v>
      </c>
      <c r="BM44" s="82">
        <v>0</v>
      </c>
      <c r="BN44" s="82">
        <v>0</v>
      </c>
      <c r="BO44" s="82">
        <v>0</v>
      </c>
      <c r="BP44" s="82">
        <v>0</v>
      </c>
      <c r="BQ44" s="82">
        <v>0</v>
      </c>
      <c r="BR44" s="82">
        <v>19</v>
      </c>
      <c r="BS44" s="82" t="s">
        <v>301</v>
      </c>
      <c r="BT44" s="82" t="s">
        <v>301</v>
      </c>
      <c r="BU44" s="82" t="s">
        <v>301</v>
      </c>
    </row>
    <row r="45" spans="1:73" s="24" customFormat="1" ht="12.75" customHeight="1" x14ac:dyDescent="0.25">
      <c r="A45" s="51" t="s">
        <v>339</v>
      </c>
      <c r="B45" s="101" t="s">
        <v>279</v>
      </c>
      <c r="C45" s="102"/>
      <c r="D45" s="79">
        <v>500</v>
      </c>
      <c r="E45" s="79" t="s">
        <v>301</v>
      </c>
      <c r="F45" s="79">
        <v>3</v>
      </c>
      <c r="G45" s="79">
        <v>2</v>
      </c>
      <c r="H45" s="79">
        <v>1</v>
      </c>
      <c r="I45" s="79">
        <v>0</v>
      </c>
      <c r="J45" s="80">
        <v>2.6</v>
      </c>
      <c r="K45" s="81">
        <v>2.6</v>
      </c>
      <c r="L45" s="81">
        <v>0</v>
      </c>
      <c r="M45" s="81">
        <v>0</v>
      </c>
      <c r="N45" s="82">
        <v>1</v>
      </c>
      <c r="O45" s="82">
        <v>300</v>
      </c>
      <c r="P45" s="82">
        <v>270</v>
      </c>
      <c r="Q45" s="82">
        <v>40</v>
      </c>
      <c r="R45" s="82">
        <v>6</v>
      </c>
      <c r="S45" s="82">
        <v>6</v>
      </c>
      <c r="T45" s="81">
        <v>182</v>
      </c>
      <c r="U45" s="81">
        <v>43</v>
      </c>
      <c r="V45" s="82">
        <v>10744</v>
      </c>
      <c r="W45" s="82">
        <v>250</v>
      </c>
      <c r="X45" s="82">
        <v>294</v>
      </c>
      <c r="Y45" s="82">
        <v>633</v>
      </c>
      <c r="Z45" s="82">
        <v>0</v>
      </c>
      <c r="AA45" s="82">
        <v>0</v>
      </c>
      <c r="AB45" s="82">
        <v>0</v>
      </c>
      <c r="AC45" s="82"/>
      <c r="AD45" s="82" t="s">
        <v>301</v>
      </c>
      <c r="AE45" s="82" t="s">
        <v>301</v>
      </c>
      <c r="AF45" s="82">
        <v>0</v>
      </c>
      <c r="AG45" s="82">
        <v>0</v>
      </c>
      <c r="AH45" s="82" t="s">
        <v>301</v>
      </c>
      <c r="AI45" s="82" t="s">
        <v>301</v>
      </c>
      <c r="AJ45" s="82">
        <v>0</v>
      </c>
      <c r="AK45" s="82" t="s">
        <v>301</v>
      </c>
      <c r="AL45" s="82">
        <v>12046</v>
      </c>
      <c r="AM45" s="82">
        <v>11293</v>
      </c>
      <c r="AN45" s="82">
        <v>0</v>
      </c>
      <c r="AO45" s="82">
        <v>294</v>
      </c>
      <c r="AP45" s="82">
        <v>86</v>
      </c>
      <c r="AQ45" s="82">
        <v>0</v>
      </c>
      <c r="AR45" s="82">
        <v>373</v>
      </c>
      <c r="AS45" s="82">
        <v>0</v>
      </c>
      <c r="AT45" s="82">
        <v>3</v>
      </c>
      <c r="AU45" s="82">
        <v>10</v>
      </c>
      <c r="AV45" s="82">
        <v>16</v>
      </c>
      <c r="AW45" s="82">
        <v>400</v>
      </c>
      <c r="AX45" s="82">
        <v>390</v>
      </c>
      <c r="AY45" s="82">
        <v>0</v>
      </c>
      <c r="AZ45" s="82">
        <v>0</v>
      </c>
      <c r="BA45" s="82">
        <v>0</v>
      </c>
      <c r="BB45" s="82">
        <v>0</v>
      </c>
      <c r="BC45" s="82">
        <v>10</v>
      </c>
      <c r="BD45" s="82">
        <v>0</v>
      </c>
      <c r="BE45" s="82">
        <v>100</v>
      </c>
      <c r="BF45" s="82">
        <v>0</v>
      </c>
      <c r="BG45" s="82">
        <v>14</v>
      </c>
      <c r="BH45" s="82">
        <v>0</v>
      </c>
      <c r="BI45" s="82">
        <v>0</v>
      </c>
      <c r="BJ45" s="82">
        <v>196</v>
      </c>
      <c r="BK45" s="82">
        <v>0</v>
      </c>
      <c r="BL45" s="82">
        <v>0</v>
      </c>
      <c r="BM45" s="82">
        <v>0</v>
      </c>
      <c r="BN45" s="82">
        <v>0</v>
      </c>
      <c r="BO45" s="82">
        <v>0</v>
      </c>
      <c r="BP45" s="82">
        <v>0</v>
      </c>
      <c r="BQ45" s="82">
        <v>0</v>
      </c>
      <c r="BR45" s="82">
        <v>112</v>
      </c>
      <c r="BS45" s="82" t="s">
        <v>301</v>
      </c>
      <c r="BT45" s="82" t="s">
        <v>301</v>
      </c>
      <c r="BU45" s="82" t="s">
        <v>301</v>
      </c>
    </row>
    <row r="46" spans="1:73" s="24" customFormat="1" ht="12.75" customHeight="1" x14ac:dyDescent="0.25">
      <c r="A46" s="51" t="s">
        <v>340</v>
      </c>
      <c r="B46" s="101" t="s">
        <v>206</v>
      </c>
      <c r="C46" s="102"/>
      <c r="D46" s="79">
        <v>813</v>
      </c>
      <c r="E46" s="79" t="s">
        <v>301</v>
      </c>
      <c r="F46" s="79">
        <v>6</v>
      </c>
      <c r="G46" s="79">
        <v>0</v>
      </c>
      <c r="H46" s="79">
        <v>4</v>
      </c>
      <c r="I46" s="79">
        <v>2</v>
      </c>
      <c r="J46" s="80">
        <v>2.4700000000000002</v>
      </c>
      <c r="K46" s="81">
        <v>2.27</v>
      </c>
      <c r="L46" s="81">
        <v>0.2</v>
      </c>
      <c r="M46" s="81">
        <v>0</v>
      </c>
      <c r="N46" s="82">
        <v>2</v>
      </c>
      <c r="O46" s="82">
        <v>1067</v>
      </c>
      <c r="P46" s="82">
        <v>941</v>
      </c>
      <c r="Q46" s="82">
        <v>186</v>
      </c>
      <c r="R46" s="82">
        <v>19</v>
      </c>
      <c r="S46" s="82">
        <v>0</v>
      </c>
      <c r="T46" s="81">
        <v>235</v>
      </c>
      <c r="U46" s="81">
        <v>47</v>
      </c>
      <c r="V46" s="82">
        <v>20800</v>
      </c>
      <c r="W46" s="82">
        <v>156</v>
      </c>
      <c r="X46" s="82">
        <v>0</v>
      </c>
      <c r="Y46" s="82">
        <v>970</v>
      </c>
      <c r="Z46" s="82">
        <v>0</v>
      </c>
      <c r="AA46" s="82">
        <v>0</v>
      </c>
      <c r="AB46" s="82">
        <v>0</v>
      </c>
      <c r="AC46" s="82"/>
      <c r="AD46" s="82" t="s">
        <v>301</v>
      </c>
      <c r="AE46" s="82" t="s">
        <v>301</v>
      </c>
      <c r="AF46" s="82">
        <v>0</v>
      </c>
      <c r="AG46" s="82">
        <v>0</v>
      </c>
      <c r="AH46" s="82" t="s">
        <v>301</v>
      </c>
      <c r="AI46" s="82" t="s">
        <v>301</v>
      </c>
      <c r="AJ46" s="82">
        <v>0</v>
      </c>
      <c r="AK46" s="82">
        <v>1680</v>
      </c>
      <c r="AL46" s="82">
        <v>22103</v>
      </c>
      <c r="AM46" s="82">
        <v>21859</v>
      </c>
      <c r="AN46" s="82">
        <v>0</v>
      </c>
      <c r="AO46" s="82">
        <v>52</v>
      </c>
      <c r="AP46" s="82">
        <v>0</v>
      </c>
      <c r="AQ46" s="82">
        <v>0</v>
      </c>
      <c r="AR46" s="82">
        <v>192</v>
      </c>
      <c r="AS46" s="82">
        <v>0</v>
      </c>
      <c r="AT46" s="82">
        <v>0</v>
      </c>
      <c r="AU46" s="82">
        <v>0</v>
      </c>
      <c r="AV46" s="82">
        <v>0</v>
      </c>
      <c r="AW46" s="82">
        <v>1103</v>
      </c>
      <c r="AX46" s="82">
        <v>1067</v>
      </c>
      <c r="AY46" s="82">
        <v>0</v>
      </c>
      <c r="AZ46" s="82">
        <v>0</v>
      </c>
      <c r="BA46" s="82">
        <v>0</v>
      </c>
      <c r="BB46" s="82">
        <v>0</v>
      </c>
      <c r="BC46" s="82">
        <v>36</v>
      </c>
      <c r="BD46" s="82">
        <v>0</v>
      </c>
      <c r="BE46" s="82">
        <v>980</v>
      </c>
      <c r="BF46" s="82">
        <v>2</v>
      </c>
      <c r="BG46" s="82">
        <v>6</v>
      </c>
      <c r="BH46" s="82">
        <v>6006</v>
      </c>
      <c r="BI46" s="82">
        <v>0</v>
      </c>
      <c r="BJ46" s="82">
        <v>0</v>
      </c>
      <c r="BK46" s="82" t="s">
        <v>301</v>
      </c>
      <c r="BL46" s="82">
        <v>0</v>
      </c>
      <c r="BM46" s="82">
        <v>0</v>
      </c>
      <c r="BN46" s="82">
        <v>0</v>
      </c>
      <c r="BO46" s="82">
        <v>0</v>
      </c>
      <c r="BP46" s="82">
        <v>0</v>
      </c>
      <c r="BQ46" s="82">
        <v>0</v>
      </c>
      <c r="BR46" s="82">
        <v>234</v>
      </c>
      <c r="BS46" s="82">
        <v>2391</v>
      </c>
      <c r="BT46" s="82" t="s">
        <v>301</v>
      </c>
      <c r="BU46" s="82" t="s">
        <v>301</v>
      </c>
    </row>
    <row r="47" spans="1:73" s="24" customFormat="1" ht="12.75" customHeight="1" x14ac:dyDescent="0.25">
      <c r="A47" s="51" t="s">
        <v>341</v>
      </c>
      <c r="B47" s="514" t="s">
        <v>280</v>
      </c>
      <c r="C47" s="515"/>
      <c r="D47" s="79">
        <v>459</v>
      </c>
      <c r="E47" s="79" t="s">
        <v>301</v>
      </c>
      <c r="F47" s="79">
        <v>2</v>
      </c>
      <c r="G47" s="79">
        <v>0</v>
      </c>
      <c r="H47" s="79">
        <v>2</v>
      </c>
      <c r="I47" s="79">
        <v>0</v>
      </c>
      <c r="J47" s="80">
        <v>1.3</v>
      </c>
      <c r="K47" s="81">
        <v>1.3</v>
      </c>
      <c r="L47" s="81">
        <v>0</v>
      </c>
      <c r="M47" s="81">
        <v>0</v>
      </c>
      <c r="N47" s="82">
        <v>1</v>
      </c>
      <c r="O47" s="82">
        <v>184</v>
      </c>
      <c r="P47" s="82">
        <v>138.5</v>
      </c>
      <c r="Q47" s="82">
        <v>20</v>
      </c>
      <c r="R47" s="82">
        <v>2</v>
      </c>
      <c r="S47" s="82">
        <v>1</v>
      </c>
      <c r="T47" s="81">
        <v>246</v>
      </c>
      <c r="U47" s="81">
        <v>33.450000000000003</v>
      </c>
      <c r="V47" s="82">
        <v>9354</v>
      </c>
      <c r="W47" s="82">
        <v>1052</v>
      </c>
      <c r="X47" s="82">
        <v>0</v>
      </c>
      <c r="Y47" s="82">
        <v>2262</v>
      </c>
      <c r="Z47" s="82">
        <v>0</v>
      </c>
      <c r="AA47" s="82">
        <v>0</v>
      </c>
      <c r="AB47" s="82">
        <v>0</v>
      </c>
      <c r="AC47" s="82"/>
      <c r="AD47" s="82" t="s">
        <v>301</v>
      </c>
      <c r="AE47" s="82" t="s">
        <v>301</v>
      </c>
      <c r="AF47" s="82">
        <v>0</v>
      </c>
      <c r="AG47" s="82">
        <v>0</v>
      </c>
      <c r="AH47" s="82" t="s">
        <v>301</v>
      </c>
      <c r="AI47" s="82" t="s">
        <v>301</v>
      </c>
      <c r="AJ47" s="82">
        <v>0</v>
      </c>
      <c r="AK47" s="82">
        <v>1985</v>
      </c>
      <c r="AL47" s="82">
        <v>11654</v>
      </c>
      <c r="AM47" s="82">
        <v>10994</v>
      </c>
      <c r="AN47" s="82">
        <v>0</v>
      </c>
      <c r="AO47" s="82">
        <v>0</v>
      </c>
      <c r="AP47" s="82">
        <v>0</v>
      </c>
      <c r="AQ47" s="82">
        <v>0</v>
      </c>
      <c r="AR47" s="82">
        <v>660</v>
      </c>
      <c r="AS47" s="82">
        <v>0</v>
      </c>
      <c r="AT47" s="82">
        <v>7</v>
      </c>
      <c r="AU47" s="82" t="s">
        <v>301</v>
      </c>
      <c r="AV47" s="82">
        <v>1200</v>
      </c>
      <c r="AW47" s="82">
        <v>867</v>
      </c>
      <c r="AX47" s="82">
        <v>862</v>
      </c>
      <c r="AY47" s="82">
        <v>0</v>
      </c>
      <c r="AZ47" s="82">
        <v>0</v>
      </c>
      <c r="BA47" s="82">
        <v>0</v>
      </c>
      <c r="BB47" s="82">
        <v>0</v>
      </c>
      <c r="BC47" s="82">
        <v>5</v>
      </c>
      <c r="BD47" s="82">
        <v>0</v>
      </c>
      <c r="BE47" s="82" t="s">
        <v>301</v>
      </c>
      <c r="BF47" s="82">
        <v>0</v>
      </c>
      <c r="BG47" s="82">
        <v>8</v>
      </c>
      <c r="BH47" s="82">
        <v>4039</v>
      </c>
      <c r="BI47" s="82">
        <v>0</v>
      </c>
      <c r="BJ47" s="82">
        <v>0</v>
      </c>
      <c r="BK47" s="82" t="s">
        <v>301</v>
      </c>
      <c r="BL47" s="82">
        <v>0</v>
      </c>
      <c r="BM47" s="82">
        <v>0</v>
      </c>
      <c r="BN47" s="82">
        <v>0</v>
      </c>
      <c r="BO47" s="82">
        <v>0</v>
      </c>
      <c r="BP47" s="82">
        <v>0</v>
      </c>
      <c r="BQ47" s="82">
        <v>0</v>
      </c>
      <c r="BR47" s="82">
        <v>105</v>
      </c>
      <c r="BS47" s="82" t="s">
        <v>301</v>
      </c>
      <c r="BT47" s="82" t="s">
        <v>301</v>
      </c>
      <c r="BU47" s="82" t="s">
        <v>301</v>
      </c>
    </row>
    <row r="48" spans="1:73" s="24" customFormat="1" ht="12.75" customHeight="1" x14ac:dyDescent="0.25">
      <c r="A48" s="51" t="s">
        <v>373</v>
      </c>
      <c r="B48" s="101" t="s">
        <v>281</v>
      </c>
      <c r="C48" s="102"/>
      <c r="D48" s="79">
        <v>1019</v>
      </c>
      <c r="E48" s="79" t="s">
        <v>301</v>
      </c>
      <c r="F48" s="79">
        <v>3</v>
      </c>
      <c r="G48" s="79">
        <v>2</v>
      </c>
      <c r="H48" s="79">
        <v>0</v>
      </c>
      <c r="I48" s="79">
        <v>0</v>
      </c>
      <c r="J48" s="80">
        <v>3</v>
      </c>
      <c r="K48" s="81">
        <v>2</v>
      </c>
      <c r="L48" s="81">
        <v>0</v>
      </c>
      <c r="M48" s="81">
        <v>1</v>
      </c>
      <c r="N48" s="82">
        <v>1</v>
      </c>
      <c r="O48" s="82">
        <v>239.8</v>
      </c>
      <c r="P48" s="82">
        <v>131</v>
      </c>
      <c r="Q48" s="82">
        <v>16</v>
      </c>
      <c r="R48" s="82">
        <v>4</v>
      </c>
      <c r="S48" s="82">
        <v>0</v>
      </c>
      <c r="T48" s="81">
        <v>281</v>
      </c>
      <c r="U48" s="81">
        <v>48.5</v>
      </c>
      <c r="V48" s="82">
        <v>9668</v>
      </c>
      <c r="W48" s="82" t="s">
        <v>301</v>
      </c>
      <c r="X48" s="82">
        <v>0</v>
      </c>
      <c r="Y48" s="82" t="s">
        <v>301</v>
      </c>
      <c r="Z48" s="82">
        <v>0</v>
      </c>
      <c r="AA48" s="82">
        <v>0</v>
      </c>
      <c r="AB48" s="82">
        <v>0</v>
      </c>
      <c r="AC48" s="82"/>
      <c r="AD48" s="82" t="s">
        <v>301</v>
      </c>
      <c r="AE48" s="82" t="s">
        <v>301</v>
      </c>
      <c r="AF48" s="82">
        <v>0</v>
      </c>
      <c r="AG48" s="82">
        <v>0</v>
      </c>
      <c r="AH48" s="82" t="s">
        <v>301</v>
      </c>
      <c r="AI48" s="82" t="s">
        <v>301</v>
      </c>
      <c r="AJ48" s="82">
        <v>0</v>
      </c>
      <c r="AK48" s="82" t="s">
        <v>301</v>
      </c>
      <c r="AL48" s="82">
        <v>17317</v>
      </c>
      <c r="AM48" s="82">
        <v>16751</v>
      </c>
      <c r="AN48" s="82">
        <v>0</v>
      </c>
      <c r="AO48" s="82">
        <v>380</v>
      </c>
      <c r="AP48" s="82">
        <v>0</v>
      </c>
      <c r="AQ48" s="82">
        <v>0</v>
      </c>
      <c r="AR48" s="82">
        <v>186</v>
      </c>
      <c r="AS48" s="82">
        <v>0</v>
      </c>
      <c r="AT48" s="82">
        <v>1</v>
      </c>
      <c r="AU48" s="82">
        <v>111</v>
      </c>
      <c r="AV48" s="82">
        <v>0</v>
      </c>
      <c r="AW48" s="82">
        <v>640</v>
      </c>
      <c r="AX48" s="82">
        <v>620</v>
      </c>
      <c r="AY48" s="82">
        <v>0</v>
      </c>
      <c r="AZ48" s="82" t="s">
        <v>301</v>
      </c>
      <c r="BA48" s="82">
        <v>0</v>
      </c>
      <c r="BB48" s="82">
        <v>0</v>
      </c>
      <c r="BC48" s="82">
        <v>20</v>
      </c>
      <c r="BD48" s="82">
        <v>0</v>
      </c>
      <c r="BE48" s="82">
        <v>0</v>
      </c>
      <c r="BF48" s="82">
        <v>1</v>
      </c>
      <c r="BG48" s="82">
        <v>4</v>
      </c>
      <c r="BH48" s="82">
        <v>12370</v>
      </c>
      <c r="BI48" s="82">
        <v>605</v>
      </c>
      <c r="BJ48" s="82">
        <v>1839</v>
      </c>
      <c r="BK48" s="82">
        <v>47</v>
      </c>
      <c r="BL48" s="82">
        <v>0</v>
      </c>
      <c r="BM48" s="82">
        <v>0</v>
      </c>
      <c r="BN48" s="82">
        <v>0</v>
      </c>
      <c r="BO48" s="82">
        <v>0</v>
      </c>
      <c r="BP48" s="82">
        <v>0</v>
      </c>
      <c r="BQ48" s="82">
        <v>0</v>
      </c>
      <c r="BR48" s="82" t="s">
        <v>301</v>
      </c>
      <c r="BS48" s="82">
        <v>0</v>
      </c>
      <c r="BT48" s="82" t="s">
        <v>301</v>
      </c>
      <c r="BU48" s="82">
        <v>0</v>
      </c>
    </row>
    <row r="49" spans="1:73" s="24" customFormat="1" ht="12.75" customHeight="1" x14ac:dyDescent="0.25">
      <c r="A49" s="51" t="s">
        <v>342</v>
      </c>
      <c r="B49" s="101" t="s">
        <v>282</v>
      </c>
      <c r="C49" s="102"/>
      <c r="D49" s="79">
        <v>552</v>
      </c>
      <c r="E49" s="79" t="s">
        <v>301</v>
      </c>
      <c r="F49" s="79">
        <v>3</v>
      </c>
      <c r="G49" s="79">
        <v>1</v>
      </c>
      <c r="H49" s="79">
        <v>2</v>
      </c>
      <c r="I49" s="79">
        <v>0</v>
      </c>
      <c r="J49" s="80">
        <v>2.2000000000000002</v>
      </c>
      <c r="K49" s="81">
        <v>1.2</v>
      </c>
      <c r="L49" s="81">
        <v>0</v>
      </c>
      <c r="M49" s="81">
        <v>1</v>
      </c>
      <c r="N49" s="82">
        <v>2</v>
      </c>
      <c r="O49" s="82">
        <v>350</v>
      </c>
      <c r="P49" s="82">
        <v>350</v>
      </c>
      <c r="Q49" s="82">
        <v>35</v>
      </c>
      <c r="R49" s="82">
        <v>15</v>
      </c>
      <c r="S49" s="82">
        <v>1</v>
      </c>
      <c r="T49" s="81">
        <v>240</v>
      </c>
      <c r="U49" s="81">
        <v>54</v>
      </c>
      <c r="V49" s="82">
        <v>10800</v>
      </c>
      <c r="W49" s="82">
        <v>250</v>
      </c>
      <c r="X49" s="82">
        <v>0</v>
      </c>
      <c r="Y49" s="82">
        <v>600</v>
      </c>
      <c r="Z49" s="82">
        <v>0</v>
      </c>
      <c r="AA49" s="82">
        <v>0</v>
      </c>
      <c r="AB49" s="82">
        <v>0</v>
      </c>
      <c r="AC49" s="82"/>
      <c r="AD49" s="82" t="s">
        <v>301</v>
      </c>
      <c r="AE49" s="82" t="s">
        <v>301</v>
      </c>
      <c r="AF49" s="82">
        <v>0</v>
      </c>
      <c r="AG49" s="82">
        <v>0</v>
      </c>
      <c r="AH49" s="82" t="s">
        <v>301</v>
      </c>
      <c r="AI49" s="82" t="s">
        <v>301</v>
      </c>
      <c r="AJ49" s="82">
        <v>0</v>
      </c>
      <c r="AK49" s="82">
        <v>300</v>
      </c>
      <c r="AL49" s="82">
        <v>11400</v>
      </c>
      <c r="AM49" s="82">
        <v>11180</v>
      </c>
      <c r="AN49" s="82">
        <v>0</v>
      </c>
      <c r="AO49" s="82">
        <v>0</v>
      </c>
      <c r="AP49" s="82">
        <v>0</v>
      </c>
      <c r="AQ49" s="82">
        <v>0</v>
      </c>
      <c r="AR49" s="82">
        <v>220</v>
      </c>
      <c r="AS49" s="82">
        <v>0</v>
      </c>
      <c r="AT49" s="82">
        <v>0</v>
      </c>
      <c r="AU49" s="82">
        <v>0</v>
      </c>
      <c r="AV49" s="82">
        <v>0</v>
      </c>
      <c r="AW49" s="82">
        <v>290</v>
      </c>
      <c r="AX49" s="82">
        <v>280</v>
      </c>
      <c r="AY49" s="82">
        <v>0</v>
      </c>
      <c r="AZ49" s="82">
        <v>0</v>
      </c>
      <c r="BA49" s="82">
        <v>0</v>
      </c>
      <c r="BB49" s="82">
        <v>0</v>
      </c>
      <c r="BC49" s="82">
        <v>10</v>
      </c>
      <c r="BD49" s="82">
        <v>0</v>
      </c>
      <c r="BE49" s="82" t="s">
        <v>301</v>
      </c>
      <c r="BF49" s="82">
        <v>2</v>
      </c>
      <c r="BG49" s="82">
        <v>15</v>
      </c>
      <c r="BH49" s="82">
        <v>3240</v>
      </c>
      <c r="BI49" s="82">
        <v>385</v>
      </c>
      <c r="BJ49" s="82">
        <v>766</v>
      </c>
      <c r="BK49" s="82">
        <v>0</v>
      </c>
      <c r="BL49" s="82">
        <v>0</v>
      </c>
      <c r="BM49" s="82">
        <v>0</v>
      </c>
      <c r="BN49" s="82">
        <v>0</v>
      </c>
      <c r="BO49" s="82">
        <v>0</v>
      </c>
      <c r="BP49" s="82">
        <v>0</v>
      </c>
      <c r="BQ49" s="82">
        <v>0</v>
      </c>
      <c r="BR49" s="82">
        <v>200</v>
      </c>
      <c r="BS49" s="82">
        <v>3000</v>
      </c>
      <c r="BT49" s="82" t="s">
        <v>301</v>
      </c>
      <c r="BU49" s="82" t="s">
        <v>301</v>
      </c>
    </row>
    <row r="50" spans="1:73" s="24" customFormat="1" ht="12.75" customHeight="1" x14ac:dyDescent="0.25">
      <c r="A50" s="51" t="s">
        <v>343</v>
      </c>
      <c r="B50" s="101" t="s">
        <v>209</v>
      </c>
      <c r="C50" s="102"/>
      <c r="D50" s="79">
        <v>600</v>
      </c>
      <c r="E50" s="79" t="s">
        <v>301</v>
      </c>
      <c r="F50" s="79">
        <v>2</v>
      </c>
      <c r="G50" s="79">
        <v>0</v>
      </c>
      <c r="H50" s="79">
        <v>1</v>
      </c>
      <c r="I50" s="79">
        <v>1</v>
      </c>
      <c r="J50" s="80">
        <v>1.1499999999999999</v>
      </c>
      <c r="K50" s="81">
        <v>1.1499999999999999</v>
      </c>
      <c r="L50" s="81">
        <v>0</v>
      </c>
      <c r="M50" s="81">
        <v>0</v>
      </c>
      <c r="N50" s="82">
        <v>1</v>
      </c>
      <c r="O50" s="82">
        <v>140</v>
      </c>
      <c r="P50" s="82" t="s">
        <v>301</v>
      </c>
      <c r="Q50" s="82">
        <v>21</v>
      </c>
      <c r="R50" s="82">
        <v>7</v>
      </c>
      <c r="S50" s="82">
        <v>0</v>
      </c>
      <c r="T50" s="81">
        <v>192</v>
      </c>
      <c r="U50" s="81">
        <v>30</v>
      </c>
      <c r="V50" s="82">
        <v>4303</v>
      </c>
      <c r="W50" s="82">
        <v>84</v>
      </c>
      <c r="X50" s="82">
        <v>0</v>
      </c>
      <c r="Y50" s="82">
        <v>19</v>
      </c>
      <c r="Z50" s="82">
        <v>0</v>
      </c>
      <c r="AA50" s="82">
        <v>0</v>
      </c>
      <c r="AB50" s="82">
        <v>0</v>
      </c>
      <c r="AC50" s="82"/>
      <c r="AD50" s="82" t="s">
        <v>301</v>
      </c>
      <c r="AE50" s="82" t="s">
        <v>301</v>
      </c>
      <c r="AF50" s="82">
        <v>0</v>
      </c>
      <c r="AG50" s="82">
        <v>0</v>
      </c>
      <c r="AH50" s="82" t="s">
        <v>301</v>
      </c>
      <c r="AI50" s="82" t="s">
        <v>301</v>
      </c>
      <c r="AJ50" s="82">
        <v>0</v>
      </c>
      <c r="AK50" s="82">
        <v>0</v>
      </c>
      <c r="AL50" s="82">
        <v>4322</v>
      </c>
      <c r="AM50" s="82">
        <v>3904</v>
      </c>
      <c r="AN50" s="82">
        <v>0</v>
      </c>
      <c r="AO50" s="82">
        <v>0</v>
      </c>
      <c r="AP50" s="82">
        <v>0</v>
      </c>
      <c r="AQ50" s="82">
        <v>0</v>
      </c>
      <c r="AR50" s="82">
        <v>418</v>
      </c>
      <c r="AS50" s="82">
        <v>0</v>
      </c>
      <c r="AT50" s="82">
        <v>0</v>
      </c>
      <c r="AU50" s="82">
        <v>0</v>
      </c>
      <c r="AV50" s="82">
        <v>1</v>
      </c>
      <c r="AW50" s="82">
        <v>675</v>
      </c>
      <c r="AX50" s="82">
        <v>631</v>
      </c>
      <c r="AY50" s="82">
        <v>0</v>
      </c>
      <c r="AZ50" s="82">
        <v>0</v>
      </c>
      <c r="BA50" s="82">
        <v>0</v>
      </c>
      <c r="BB50" s="82">
        <v>0</v>
      </c>
      <c r="BC50" s="82">
        <v>44</v>
      </c>
      <c r="BD50" s="82">
        <v>0</v>
      </c>
      <c r="BE50" s="82">
        <v>0</v>
      </c>
      <c r="BF50" s="82">
        <v>0</v>
      </c>
      <c r="BG50" s="82">
        <v>5</v>
      </c>
      <c r="BH50" s="82">
        <v>2206</v>
      </c>
      <c r="BI50" s="82" t="s">
        <v>301</v>
      </c>
      <c r="BJ50" s="82">
        <v>71</v>
      </c>
      <c r="BK50" s="82">
        <v>10</v>
      </c>
      <c r="BL50" s="82">
        <v>0</v>
      </c>
      <c r="BM50" s="82">
        <v>0</v>
      </c>
      <c r="BN50" s="82">
        <v>0</v>
      </c>
      <c r="BO50" s="82">
        <v>0</v>
      </c>
      <c r="BP50" s="82">
        <v>0</v>
      </c>
      <c r="BQ50" s="82">
        <v>0</v>
      </c>
      <c r="BR50" s="82">
        <v>77</v>
      </c>
      <c r="BS50" s="82">
        <v>0</v>
      </c>
      <c r="BT50" s="82" t="s">
        <v>301</v>
      </c>
      <c r="BU50" s="82" t="s">
        <v>301</v>
      </c>
    </row>
    <row r="51" spans="1:73" s="24" customFormat="1" ht="12.75" customHeight="1" x14ac:dyDescent="0.25">
      <c r="A51" s="51" t="s">
        <v>362</v>
      </c>
      <c r="B51" s="101" t="s">
        <v>283</v>
      </c>
      <c r="C51" s="102"/>
      <c r="D51" s="79">
        <v>1094</v>
      </c>
      <c r="E51" s="79" t="s">
        <v>301</v>
      </c>
      <c r="F51" s="79">
        <v>6</v>
      </c>
      <c r="G51" s="79">
        <v>5</v>
      </c>
      <c r="H51" s="79">
        <v>1</v>
      </c>
      <c r="I51" s="79">
        <v>0</v>
      </c>
      <c r="J51" s="80">
        <v>6.1</v>
      </c>
      <c r="K51" s="81">
        <v>5.8</v>
      </c>
      <c r="L51" s="81">
        <v>0.3</v>
      </c>
      <c r="M51" s="81">
        <v>0</v>
      </c>
      <c r="N51" s="82">
        <v>1</v>
      </c>
      <c r="O51" s="82">
        <v>1021</v>
      </c>
      <c r="P51" s="82">
        <v>905</v>
      </c>
      <c r="Q51" s="82">
        <v>167</v>
      </c>
      <c r="R51" s="82">
        <v>5</v>
      </c>
      <c r="S51" s="82">
        <v>2</v>
      </c>
      <c r="T51" s="81">
        <v>316</v>
      </c>
      <c r="U51" s="81">
        <v>73</v>
      </c>
      <c r="V51" s="82">
        <v>16660</v>
      </c>
      <c r="W51" s="82">
        <v>470</v>
      </c>
      <c r="X51" s="82">
        <v>0</v>
      </c>
      <c r="Y51" s="82">
        <v>200</v>
      </c>
      <c r="Z51" s="82">
        <v>0</v>
      </c>
      <c r="AA51" s="82">
        <v>0</v>
      </c>
      <c r="AB51" s="82">
        <v>0</v>
      </c>
      <c r="AC51" s="82"/>
      <c r="AD51" s="82" t="s">
        <v>301</v>
      </c>
      <c r="AE51" s="82" t="s">
        <v>301</v>
      </c>
      <c r="AF51" s="82" t="s">
        <v>367</v>
      </c>
      <c r="AG51" s="82" t="s">
        <v>367</v>
      </c>
      <c r="AH51" s="82" t="s">
        <v>367</v>
      </c>
      <c r="AI51" s="82" t="s">
        <v>367</v>
      </c>
      <c r="AJ51" s="82">
        <v>0</v>
      </c>
      <c r="AK51" s="82" t="s">
        <v>367</v>
      </c>
      <c r="AL51" s="82">
        <v>16860</v>
      </c>
      <c r="AM51" s="82">
        <v>15725</v>
      </c>
      <c r="AN51" s="82">
        <v>0</v>
      </c>
      <c r="AO51" s="82">
        <v>3</v>
      </c>
      <c r="AP51" s="82">
        <v>0</v>
      </c>
      <c r="AQ51" s="82">
        <v>0</v>
      </c>
      <c r="AR51" s="82">
        <v>690</v>
      </c>
      <c r="AS51" s="82">
        <v>442</v>
      </c>
      <c r="AT51" s="82">
        <v>10</v>
      </c>
      <c r="AU51" s="82">
        <v>421</v>
      </c>
      <c r="AV51" s="82">
        <v>8</v>
      </c>
      <c r="AW51" s="82">
        <v>1092</v>
      </c>
      <c r="AX51" s="82">
        <v>988</v>
      </c>
      <c r="AY51" s="82">
        <v>0</v>
      </c>
      <c r="AZ51" s="82">
        <v>0</v>
      </c>
      <c r="BA51" s="82">
        <v>0</v>
      </c>
      <c r="BB51" s="82">
        <v>0</v>
      </c>
      <c r="BC51" s="82">
        <v>103</v>
      </c>
      <c r="BD51" s="82">
        <v>1</v>
      </c>
      <c r="BE51" s="82" t="s">
        <v>301</v>
      </c>
      <c r="BF51" s="82" t="s">
        <v>301</v>
      </c>
      <c r="BG51" s="82">
        <v>24</v>
      </c>
      <c r="BH51" s="82">
        <v>6815</v>
      </c>
      <c r="BI51" s="82">
        <v>1331</v>
      </c>
      <c r="BJ51" s="82">
        <v>544</v>
      </c>
      <c r="BK51" s="82">
        <v>0</v>
      </c>
      <c r="BL51" s="82" t="s">
        <v>301</v>
      </c>
      <c r="BM51" s="82" t="s">
        <v>301</v>
      </c>
      <c r="BN51" s="82" t="s">
        <v>301</v>
      </c>
      <c r="BO51" s="82" t="s">
        <v>301</v>
      </c>
      <c r="BP51" s="82" t="s">
        <v>301</v>
      </c>
      <c r="BQ51" s="82" t="s">
        <v>301</v>
      </c>
      <c r="BR51" s="82">
        <v>1028</v>
      </c>
      <c r="BS51" s="82">
        <v>3959</v>
      </c>
      <c r="BT51" s="82" t="s">
        <v>301</v>
      </c>
      <c r="BU51" s="82" t="s">
        <v>301</v>
      </c>
    </row>
    <row r="52" spans="1:73" s="24" customFormat="1" ht="12.75" customHeight="1" x14ac:dyDescent="0.25">
      <c r="A52" s="51" t="s">
        <v>344</v>
      </c>
      <c r="B52" s="101" t="s">
        <v>284</v>
      </c>
      <c r="C52" s="102"/>
      <c r="D52" s="38" t="s">
        <v>301</v>
      </c>
      <c r="E52" s="38" t="s">
        <v>301</v>
      </c>
      <c r="F52" s="38">
        <v>1</v>
      </c>
      <c r="G52" s="38">
        <v>0</v>
      </c>
      <c r="H52" s="38">
        <v>0</v>
      </c>
      <c r="I52" s="38">
        <v>1</v>
      </c>
      <c r="J52" s="39">
        <v>0.3</v>
      </c>
      <c r="K52" s="40">
        <v>0.3</v>
      </c>
      <c r="L52" s="40">
        <v>0</v>
      </c>
      <c r="M52" s="40">
        <v>0</v>
      </c>
      <c r="N52" s="41">
        <v>1</v>
      </c>
      <c r="O52" s="41">
        <v>110</v>
      </c>
      <c r="P52" s="41">
        <v>110</v>
      </c>
      <c r="Q52" s="41">
        <v>15</v>
      </c>
      <c r="R52" s="41">
        <v>3</v>
      </c>
      <c r="S52" s="41">
        <v>0</v>
      </c>
      <c r="T52" s="40">
        <v>210</v>
      </c>
      <c r="U52" s="40">
        <v>29</v>
      </c>
      <c r="V52" s="41" t="s">
        <v>301</v>
      </c>
      <c r="W52" s="41" t="s">
        <v>301</v>
      </c>
      <c r="X52" s="41" t="s">
        <v>301</v>
      </c>
      <c r="Y52" s="41" t="s">
        <v>301</v>
      </c>
      <c r="Z52" s="41">
        <v>0</v>
      </c>
      <c r="AA52" s="41">
        <v>0</v>
      </c>
      <c r="AB52" s="41">
        <v>0</v>
      </c>
      <c r="AC52" s="41"/>
      <c r="AD52" s="41" t="s">
        <v>301</v>
      </c>
      <c r="AE52" s="41" t="s">
        <v>301</v>
      </c>
      <c r="AF52" s="41">
        <v>0</v>
      </c>
      <c r="AG52" s="41">
        <v>0</v>
      </c>
      <c r="AH52" s="41" t="s">
        <v>301</v>
      </c>
      <c r="AI52" s="41" t="s">
        <v>301</v>
      </c>
      <c r="AJ52" s="41">
        <v>0</v>
      </c>
      <c r="AK52" s="41" t="s">
        <v>301</v>
      </c>
      <c r="AL52" s="41" t="s">
        <v>301</v>
      </c>
      <c r="AM52" s="41" t="s">
        <v>301</v>
      </c>
      <c r="AN52" s="41">
        <v>0</v>
      </c>
      <c r="AO52" s="41">
        <v>0</v>
      </c>
      <c r="AP52" s="41">
        <v>0</v>
      </c>
      <c r="AQ52" s="41">
        <v>0</v>
      </c>
      <c r="AR52" s="41" t="s">
        <v>301</v>
      </c>
      <c r="AS52" s="41">
        <v>0</v>
      </c>
      <c r="AT52" s="41">
        <v>0</v>
      </c>
      <c r="AU52" s="41">
        <v>0</v>
      </c>
      <c r="AV52" s="41">
        <v>0</v>
      </c>
      <c r="AW52" s="41" t="s">
        <v>301</v>
      </c>
      <c r="AX52" s="41" t="s">
        <v>301</v>
      </c>
      <c r="AY52" s="41">
        <v>0</v>
      </c>
      <c r="AZ52" s="41">
        <v>0</v>
      </c>
      <c r="BA52" s="41">
        <v>0</v>
      </c>
      <c r="BB52" s="41">
        <v>0</v>
      </c>
      <c r="BC52" s="41" t="s">
        <v>301</v>
      </c>
      <c r="BD52" s="41">
        <v>0</v>
      </c>
      <c r="BE52" s="41">
        <v>0</v>
      </c>
      <c r="BF52" s="41">
        <v>0</v>
      </c>
      <c r="BG52" s="41">
        <v>0</v>
      </c>
      <c r="BH52" s="41" t="s">
        <v>301</v>
      </c>
      <c r="BI52" s="41">
        <v>61</v>
      </c>
      <c r="BJ52" s="41">
        <v>125</v>
      </c>
      <c r="BK52" s="41">
        <v>30</v>
      </c>
      <c r="BL52" s="41">
        <v>0</v>
      </c>
      <c r="BM52" s="41">
        <v>0</v>
      </c>
      <c r="BN52" s="41">
        <v>0</v>
      </c>
      <c r="BO52" s="41">
        <v>0</v>
      </c>
      <c r="BP52" s="41">
        <v>0</v>
      </c>
      <c r="BQ52" s="41" t="s">
        <v>301</v>
      </c>
      <c r="BR52" s="41" t="s">
        <v>301</v>
      </c>
      <c r="BS52" s="41" t="s">
        <v>301</v>
      </c>
      <c r="BT52" s="41">
        <v>0</v>
      </c>
      <c r="BU52" s="41">
        <v>0</v>
      </c>
    </row>
    <row r="53" spans="1:73" s="24" customFormat="1" ht="12.75" customHeight="1" x14ac:dyDescent="0.25">
      <c r="A53" s="51" t="s">
        <v>346</v>
      </c>
      <c r="B53" s="101" t="s">
        <v>285</v>
      </c>
      <c r="C53" s="102"/>
      <c r="D53" s="38">
        <v>786</v>
      </c>
      <c r="E53" s="38" t="s">
        <v>301</v>
      </c>
      <c r="F53" s="38">
        <v>2</v>
      </c>
      <c r="G53" s="38">
        <v>0</v>
      </c>
      <c r="H53" s="38">
        <v>2</v>
      </c>
      <c r="I53" s="38">
        <v>0</v>
      </c>
      <c r="J53" s="39">
        <v>1.5</v>
      </c>
      <c r="K53" s="40">
        <v>1.5</v>
      </c>
      <c r="L53" s="40">
        <v>0</v>
      </c>
      <c r="M53" s="40">
        <v>0</v>
      </c>
      <c r="N53" s="41">
        <v>1</v>
      </c>
      <c r="O53" s="41">
        <v>200</v>
      </c>
      <c r="P53" s="41">
        <v>200</v>
      </c>
      <c r="Q53" s="41">
        <v>39</v>
      </c>
      <c r="R53" s="41">
        <v>9</v>
      </c>
      <c r="S53" s="41">
        <v>0</v>
      </c>
      <c r="T53" s="40">
        <v>225</v>
      </c>
      <c r="U53" s="40">
        <v>35</v>
      </c>
      <c r="V53" s="41">
        <v>13595</v>
      </c>
      <c r="W53" s="41">
        <v>3188</v>
      </c>
      <c r="X53" s="41">
        <v>0</v>
      </c>
      <c r="Y53" s="41">
        <v>0</v>
      </c>
      <c r="Z53" s="41">
        <v>0</v>
      </c>
      <c r="AA53" s="41">
        <v>0</v>
      </c>
      <c r="AB53" s="41">
        <v>0</v>
      </c>
      <c r="AC53" s="41"/>
      <c r="AD53" s="41" t="s">
        <v>301</v>
      </c>
      <c r="AE53" s="41" t="s">
        <v>301</v>
      </c>
      <c r="AF53" s="41">
        <v>0</v>
      </c>
      <c r="AG53" s="41">
        <v>0</v>
      </c>
      <c r="AH53" s="41" t="s">
        <v>301</v>
      </c>
      <c r="AI53" s="41" t="s">
        <v>301</v>
      </c>
      <c r="AJ53" s="41">
        <v>0</v>
      </c>
      <c r="AK53" s="41">
        <v>0</v>
      </c>
      <c r="AL53" s="41">
        <v>14560</v>
      </c>
      <c r="AM53" s="41">
        <v>14349</v>
      </c>
      <c r="AN53" s="41">
        <v>0</v>
      </c>
      <c r="AO53" s="41">
        <v>0</v>
      </c>
      <c r="AP53" s="41">
        <v>0</v>
      </c>
      <c r="AQ53" s="41">
        <v>0</v>
      </c>
      <c r="AR53" s="41">
        <v>211</v>
      </c>
      <c r="AS53" s="41">
        <v>0</v>
      </c>
      <c r="AT53" s="41">
        <v>2</v>
      </c>
      <c r="AU53" s="41">
        <v>0</v>
      </c>
      <c r="AV53" s="41">
        <v>0</v>
      </c>
      <c r="AW53" s="41">
        <v>654</v>
      </c>
      <c r="AX53" s="41">
        <v>608</v>
      </c>
      <c r="AY53" s="41">
        <v>0</v>
      </c>
      <c r="AZ53" s="41">
        <v>0</v>
      </c>
      <c r="BA53" s="41">
        <v>0</v>
      </c>
      <c r="BB53" s="41">
        <v>0</v>
      </c>
      <c r="BC53" s="41">
        <v>46</v>
      </c>
      <c r="BD53" s="41">
        <v>0</v>
      </c>
      <c r="BE53" s="41" t="s">
        <v>301</v>
      </c>
      <c r="BF53" s="41">
        <v>1</v>
      </c>
      <c r="BG53" s="41" t="s">
        <v>301</v>
      </c>
      <c r="BH53" s="41">
        <v>12219</v>
      </c>
      <c r="BI53" s="41">
        <v>0</v>
      </c>
      <c r="BJ53" s="41">
        <v>0</v>
      </c>
      <c r="BK53" s="41">
        <v>0</v>
      </c>
      <c r="BL53" s="41">
        <v>0</v>
      </c>
      <c r="BM53" s="41">
        <v>0</v>
      </c>
      <c r="BN53" s="41">
        <v>0</v>
      </c>
      <c r="BO53" s="41">
        <v>0</v>
      </c>
      <c r="BP53" s="41">
        <v>0</v>
      </c>
      <c r="BQ53" s="41">
        <v>0</v>
      </c>
      <c r="BR53" s="41" t="s">
        <v>301</v>
      </c>
      <c r="BS53" s="41" t="s">
        <v>301</v>
      </c>
      <c r="BT53" s="41" t="s">
        <v>301</v>
      </c>
      <c r="BU53" s="41" t="s">
        <v>301</v>
      </c>
    </row>
    <row r="54" spans="1:73" s="24" customFormat="1" ht="12.75" customHeight="1" x14ac:dyDescent="0.25">
      <c r="A54" s="51" t="s">
        <v>347</v>
      </c>
      <c r="B54" s="101" t="s">
        <v>286</v>
      </c>
      <c r="C54" s="102"/>
      <c r="D54" s="79">
        <v>600</v>
      </c>
      <c r="E54" s="79" t="s">
        <v>301</v>
      </c>
      <c r="F54" s="79">
        <v>3</v>
      </c>
      <c r="G54" s="79">
        <v>1</v>
      </c>
      <c r="H54" s="79">
        <v>2</v>
      </c>
      <c r="I54" s="79">
        <v>0</v>
      </c>
      <c r="J54" s="80">
        <v>2</v>
      </c>
      <c r="K54" s="81">
        <v>2</v>
      </c>
      <c r="L54" s="81">
        <v>0</v>
      </c>
      <c r="M54" s="81">
        <v>0</v>
      </c>
      <c r="N54" s="82">
        <v>1</v>
      </c>
      <c r="O54" s="82">
        <v>450</v>
      </c>
      <c r="P54" s="82">
        <v>430</v>
      </c>
      <c r="Q54" s="82">
        <v>79</v>
      </c>
      <c r="R54" s="82">
        <v>10</v>
      </c>
      <c r="S54" s="82">
        <v>0</v>
      </c>
      <c r="T54" s="81">
        <v>225</v>
      </c>
      <c r="U54" s="81">
        <v>39</v>
      </c>
      <c r="V54" s="82">
        <v>13577</v>
      </c>
      <c r="W54" s="82">
        <v>808</v>
      </c>
      <c r="X54" s="82">
        <v>0</v>
      </c>
      <c r="Y54" s="82">
        <v>0</v>
      </c>
      <c r="Z54" s="82">
        <v>0</v>
      </c>
      <c r="AA54" s="82">
        <v>0</v>
      </c>
      <c r="AB54" s="82">
        <v>0</v>
      </c>
      <c r="AC54" s="82"/>
      <c r="AD54" s="82" t="s">
        <v>301</v>
      </c>
      <c r="AE54" s="82" t="s">
        <v>301</v>
      </c>
      <c r="AF54" s="82">
        <v>0</v>
      </c>
      <c r="AG54" s="82">
        <v>0</v>
      </c>
      <c r="AH54" s="82">
        <v>0</v>
      </c>
      <c r="AI54" s="82">
        <v>0</v>
      </c>
      <c r="AJ54" s="82">
        <v>0</v>
      </c>
      <c r="AK54" s="82">
        <v>1540</v>
      </c>
      <c r="AL54" s="82">
        <v>13577</v>
      </c>
      <c r="AM54" s="82">
        <v>13472</v>
      </c>
      <c r="AN54" s="82">
        <v>0</v>
      </c>
      <c r="AO54" s="82">
        <v>0</v>
      </c>
      <c r="AP54" s="82">
        <v>0</v>
      </c>
      <c r="AQ54" s="82">
        <v>0</v>
      </c>
      <c r="AR54" s="82">
        <v>105</v>
      </c>
      <c r="AS54" s="82">
        <v>0</v>
      </c>
      <c r="AT54" s="82">
        <v>150</v>
      </c>
      <c r="AU54" s="82">
        <v>0</v>
      </c>
      <c r="AV54" s="82">
        <v>9</v>
      </c>
      <c r="AW54" s="82">
        <v>1102</v>
      </c>
      <c r="AX54" s="82">
        <v>1102</v>
      </c>
      <c r="AY54" s="82">
        <v>0</v>
      </c>
      <c r="AZ54" s="82">
        <v>0</v>
      </c>
      <c r="BA54" s="82">
        <v>0</v>
      </c>
      <c r="BB54" s="82">
        <v>0</v>
      </c>
      <c r="BC54" s="82">
        <v>0</v>
      </c>
      <c r="BD54" s="82">
        <v>0</v>
      </c>
      <c r="BE54" s="82">
        <v>300</v>
      </c>
      <c r="BF54" s="82">
        <v>2</v>
      </c>
      <c r="BG54" s="82">
        <v>30</v>
      </c>
      <c r="BH54" s="82">
        <v>12757</v>
      </c>
      <c r="BI54" s="82">
        <v>0</v>
      </c>
      <c r="BJ54" s="82">
        <v>0</v>
      </c>
      <c r="BK54" s="82">
        <v>0</v>
      </c>
      <c r="BL54" s="82">
        <v>0</v>
      </c>
      <c r="BM54" s="82">
        <v>0</v>
      </c>
      <c r="BN54" s="82">
        <v>0</v>
      </c>
      <c r="BO54" s="82">
        <v>0</v>
      </c>
      <c r="BP54" s="82">
        <v>0</v>
      </c>
      <c r="BQ54" s="82">
        <v>0</v>
      </c>
      <c r="BR54" s="82">
        <v>109</v>
      </c>
      <c r="BS54" s="82">
        <v>85950</v>
      </c>
      <c r="BT54" s="82">
        <v>9</v>
      </c>
      <c r="BU54" s="82">
        <v>25</v>
      </c>
    </row>
    <row r="55" spans="1:73" s="24" customFormat="1" ht="12.75" customHeight="1" x14ac:dyDescent="0.25">
      <c r="A55" s="51" t="s">
        <v>348</v>
      </c>
      <c r="B55" s="101" t="s">
        <v>193</v>
      </c>
      <c r="C55" s="102"/>
      <c r="D55" s="79" t="s">
        <v>301</v>
      </c>
      <c r="E55" s="79" t="s">
        <v>301</v>
      </c>
      <c r="F55" s="79" t="s">
        <v>301</v>
      </c>
      <c r="G55" s="79" t="s">
        <v>301</v>
      </c>
      <c r="H55" s="79" t="s">
        <v>301</v>
      </c>
      <c r="I55" s="79" t="s">
        <v>301</v>
      </c>
      <c r="J55" s="80" t="s">
        <v>301</v>
      </c>
      <c r="K55" s="81" t="s">
        <v>301</v>
      </c>
      <c r="L55" s="81" t="s">
        <v>301</v>
      </c>
      <c r="M55" s="81" t="s">
        <v>301</v>
      </c>
      <c r="N55" s="82" t="s">
        <v>301</v>
      </c>
      <c r="O55" s="82" t="s">
        <v>301</v>
      </c>
      <c r="P55" s="82" t="s">
        <v>301</v>
      </c>
      <c r="Q55" s="82" t="s">
        <v>301</v>
      </c>
      <c r="R55" s="82" t="s">
        <v>301</v>
      </c>
      <c r="S55" s="82" t="s">
        <v>301</v>
      </c>
      <c r="T55" s="81" t="s">
        <v>301</v>
      </c>
      <c r="U55" s="81" t="s">
        <v>301</v>
      </c>
      <c r="V55" s="82" t="s">
        <v>301</v>
      </c>
      <c r="W55" s="82" t="s">
        <v>301</v>
      </c>
      <c r="X55" s="82" t="s">
        <v>301</v>
      </c>
      <c r="Y55" s="82" t="s">
        <v>301</v>
      </c>
      <c r="Z55" s="82">
        <v>5270824</v>
      </c>
      <c r="AA55" s="82">
        <v>3972358</v>
      </c>
      <c r="AB55" s="82">
        <v>1298466</v>
      </c>
      <c r="AC55" s="82"/>
      <c r="AD55" s="82" t="s">
        <v>301</v>
      </c>
      <c r="AE55" s="82" t="s">
        <v>301</v>
      </c>
      <c r="AF55" s="82" t="s">
        <v>301</v>
      </c>
      <c r="AG55" s="82" t="s">
        <v>301</v>
      </c>
      <c r="AH55" s="82">
        <v>150000</v>
      </c>
      <c r="AI55" s="82" t="s">
        <v>301</v>
      </c>
      <c r="AJ55" s="82">
        <v>0</v>
      </c>
      <c r="AK55" s="82" t="s">
        <v>301</v>
      </c>
      <c r="AL55" s="82" t="s">
        <v>301</v>
      </c>
      <c r="AM55" s="82" t="s">
        <v>301</v>
      </c>
      <c r="AN55" s="82" t="s">
        <v>301</v>
      </c>
      <c r="AO55" s="82" t="s">
        <v>301</v>
      </c>
      <c r="AP55" s="82" t="s">
        <v>301</v>
      </c>
      <c r="AQ55" s="82" t="s">
        <v>301</v>
      </c>
      <c r="AR55" s="82" t="s">
        <v>301</v>
      </c>
      <c r="AS55" s="82" t="s">
        <v>301</v>
      </c>
      <c r="AT55" s="82">
        <v>3380</v>
      </c>
      <c r="AU55" s="82" t="s">
        <v>301</v>
      </c>
      <c r="AV55" s="82">
        <v>50</v>
      </c>
      <c r="AW55" s="82" t="s">
        <v>301</v>
      </c>
      <c r="AX55" s="82" t="s">
        <v>301</v>
      </c>
      <c r="AY55" s="82" t="s">
        <v>301</v>
      </c>
      <c r="AZ55" s="82" t="s">
        <v>301</v>
      </c>
      <c r="BA55" s="82" t="s">
        <v>301</v>
      </c>
      <c r="BB55" s="82" t="s">
        <v>301</v>
      </c>
      <c r="BC55" s="82" t="s">
        <v>301</v>
      </c>
      <c r="BD55" s="82" t="s">
        <v>301</v>
      </c>
      <c r="BE55" s="82" t="s">
        <v>301</v>
      </c>
      <c r="BF55" s="82" t="s">
        <v>301</v>
      </c>
      <c r="BG55" s="82" t="s">
        <v>301</v>
      </c>
      <c r="BH55" s="82" t="s">
        <v>301</v>
      </c>
      <c r="BI55" s="82" t="s">
        <v>301</v>
      </c>
      <c r="BJ55" s="82" t="s">
        <v>301</v>
      </c>
      <c r="BK55" s="82" t="s">
        <v>301</v>
      </c>
      <c r="BL55" s="82" t="s">
        <v>301</v>
      </c>
      <c r="BM55" s="82" t="s">
        <v>301</v>
      </c>
      <c r="BN55" s="82" t="s">
        <v>301</v>
      </c>
      <c r="BO55" s="82" t="s">
        <v>301</v>
      </c>
      <c r="BP55" s="82" t="s">
        <v>301</v>
      </c>
      <c r="BQ55" s="82" t="s">
        <v>301</v>
      </c>
      <c r="BR55" s="82" t="s">
        <v>301</v>
      </c>
      <c r="BS55" s="82" t="s">
        <v>301</v>
      </c>
      <c r="BT55" s="82" t="s">
        <v>301</v>
      </c>
      <c r="BU55" s="82" t="s">
        <v>301</v>
      </c>
    </row>
    <row r="56" spans="1:73" s="24" customFormat="1" ht="12.75" customHeight="1" x14ac:dyDescent="0.2">
      <c r="A56" s="14"/>
      <c r="B56" s="62" t="s">
        <v>160</v>
      </c>
      <c r="C56" s="59"/>
      <c r="D56" s="63">
        <f t="shared" ref="D56:AI56" si="20">SUM(D34:D55)</f>
        <v>13820</v>
      </c>
      <c r="E56" s="63">
        <f t="shared" si="20"/>
        <v>12423</v>
      </c>
      <c r="F56" s="63">
        <f>SUM(F34:F55)</f>
        <v>66</v>
      </c>
      <c r="G56" s="63">
        <f t="shared" si="20"/>
        <v>18</v>
      </c>
      <c r="H56" s="63">
        <f t="shared" si="20"/>
        <v>36</v>
      </c>
      <c r="I56" s="63">
        <f t="shared" si="20"/>
        <v>11</v>
      </c>
      <c r="J56" s="64">
        <f t="shared" si="20"/>
        <v>45.77</v>
      </c>
      <c r="K56" s="64">
        <f t="shared" si="20"/>
        <v>40.469999999999992</v>
      </c>
      <c r="L56" s="64">
        <f t="shared" si="20"/>
        <v>2.7600000000000002</v>
      </c>
      <c r="M56" s="64">
        <f t="shared" si="20"/>
        <v>2.5300000000000002</v>
      </c>
      <c r="N56" s="63">
        <f t="shared" si="20"/>
        <v>28</v>
      </c>
      <c r="O56" s="63">
        <f t="shared" si="20"/>
        <v>7897.5999999999995</v>
      </c>
      <c r="P56" s="63">
        <f t="shared" si="20"/>
        <v>6710.9</v>
      </c>
      <c r="Q56" s="63">
        <f t="shared" si="20"/>
        <v>1169</v>
      </c>
      <c r="R56" s="63">
        <f t="shared" si="20"/>
        <v>219</v>
      </c>
      <c r="S56" s="63">
        <f t="shared" si="20"/>
        <v>30</v>
      </c>
      <c r="T56" s="64">
        <f t="shared" si="20"/>
        <v>4883</v>
      </c>
      <c r="U56" s="64">
        <f t="shared" si="20"/>
        <v>914.95</v>
      </c>
      <c r="V56" s="63">
        <f t="shared" si="20"/>
        <v>235792</v>
      </c>
      <c r="W56" s="63">
        <f t="shared" si="20"/>
        <v>11012</v>
      </c>
      <c r="X56" s="63">
        <f t="shared" si="20"/>
        <v>1394</v>
      </c>
      <c r="Y56" s="63">
        <f t="shared" si="20"/>
        <v>26460</v>
      </c>
      <c r="Z56" s="63">
        <f t="shared" si="20"/>
        <v>5286124</v>
      </c>
      <c r="AA56" s="63">
        <f t="shared" si="20"/>
        <v>3985558</v>
      </c>
      <c r="AB56" s="63">
        <f t="shared" si="20"/>
        <v>1300566</v>
      </c>
      <c r="AC56" s="63"/>
      <c r="AD56" s="63" t="s">
        <v>357</v>
      </c>
      <c r="AE56" s="63" t="s">
        <v>357</v>
      </c>
      <c r="AF56" s="63">
        <f t="shared" si="20"/>
        <v>1630</v>
      </c>
      <c r="AG56" s="63">
        <f t="shared" si="20"/>
        <v>0</v>
      </c>
      <c r="AH56" s="63">
        <f t="shared" si="20"/>
        <v>150000</v>
      </c>
      <c r="AI56" s="63">
        <f t="shared" si="20"/>
        <v>0</v>
      </c>
      <c r="AJ56" s="63">
        <f t="shared" ref="AJ56:BO56" si="21">SUM(AJ34:AJ55)</f>
        <v>0</v>
      </c>
      <c r="AK56" s="63">
        <f t="shared" si="21"/>
        <v>19020</v>
      </c>
      <c r="AL56" s="63">
        <f t="shared" si="21"/>
        <v>269950</v>
      </c>
      <c r="AM56" s="63">
        <f t="shared" si="21"/>
        <v>249766</v>
      </c>
      <c r="AN56" s="63">
        <f t="shared" si="21"/>
        <v>1817</v>
      </c>
      <c r="AO56" s="63">
        <f t="shared" si="21"/>
        <v>741</v>
      </c>
      <c r="AP56" s="63">
        <f t="shared" si="21"/>
        <v>5086</v>
      </c>
      <c r="AQ56" s="63">
        <f t="shared" si="21"/>
        <v>0</v>
      </c>
      <c r="AR56" s="63">
        <f t="shared" si="21"/>
        <v>11534</v>
      </c>
      <c r="AS56" s="63">
        <f t="shared" si="21"/>
        <v>916</v>
      </c>
      <c r="AT56" s="63">
        <f t="shared" si="21"/>
        <v>4170</v>
      </c>
      <c r="AU56" s="63">
        <f t="shared" si="21"/>
        <v>638</v>
      </c>
      <c r="AV56" s="63">
        <f t="shared" si="21"/>
        <v>1337</v>
      </c>
      <c r="AW56" s="63">
        <f t="shared" si="21"/>
        <v>14750</v>
      </c>
      <c r="AX56" s="63">
        <f t="shared" si="21"/>
        <v>13980</v>
      </c>
      <c r="AY56" s="63">
        <f t="shared" si="21"/>
        <v>30</v>
      </c>
      <c r="AZ56" s="63">
        <f t="shared" si="21"/>
        <v>1</v>
      </c>
      <c r="BA56" s="63">
        <f t="shared" si="21"/>
        <v>0</v>
      </c>
      <c r="BB56" s="63">
        <f t="shared" si="21"/>
        <v>0</v>
      </c>
      <c r="BC56" s="63">
        <f t="shared" si="21"/>
        <v>738</v>
      </c>
      <c r="BD56" s="63">
        <f t="shared" si="21"/>
        <v>1</v>
      </c>
      <c r="BE56" s="63">
        <f t="shared" si="21"/>
        <v>3609</v>
      </c>
      <c r="BF56" s="63">
        <f t="shared" si="21"/>
        <v>30</v>
      </c>
      <c r="BG56" s="63">
        <f t="shared" si="21"/>
        <v>350</v>
      </c>
      <c r="BH56" s="63">
        <f t="shared" si="21"/>
        <v>150713</v>
      </c>
      <c r="BI56" s="63">
        <f t="shared" si="21"/>
        <v>3347</v>
      </c>
      <c r="BJ56" s="63">
        <f t="shared" si="21"/>
        <v>5688</v>
      </c>
      <c r="BK56" s="63">
        <f t="shared" si="21"/>
        <v>719</v>
      </c>
      <c r="BL56" s="63">
        <f t="shared" si="21"/>
        <v>0</v>
      </c>
      <c r="BM56" s="63">
        <f t="shared" si="21"/>
        <v>0</v>
      </c>
      <c r="BN56" s="63">
        <f t="shared" si="21"/>
        <v>0</v>
      </c>
      <c r="BO56" s="63">
        <f t="shared" si="21"/>
        <v>0</v>
      </c>
      <c r="BP56" s="63">
        <f t="shared" ref="BP56:BU56" si="22">SUM(BP34:BP55)</f>
        <v>0</v>
      </c>
      <c r="BQ56" s="63">
        <f t="shared" si="22"/>
        <v>3</v>
      </c>
      <c r="BR56" s="63">
        <f t="shared" si="22"/>
        <v>3870</v>
      </c>
      <c r="BS56" s="63">
        <f t="shared" si="22"/>
        <v>97418</v>
      </c>
      <c r="BT56" s="63">
        <f t="shared" si="22"/>
        <v>977</v>
      </c>
      <c r="BU56" s="63">
        <f t="shared" si="22"/>
        <v>85</v>
      </c>
    </row>
    <row r="57" spans="1:73" s="24" customFormat="1" ht="12.75" customHeight="1" x14ac:dyDescent="0.2">
      <c r="A57" s="60"/>
      <c r="B57" s="25" t="s">
        <v>150</v>
      </c>
      <c r="C57" s="65">
        <v>24</v>
      </c>
      <c r="D57" s="65">
        <v>24</v>
      </c>
      <c r="E57" s="65">
        <v>24</v>
      </c>
      <c r="F57" s="65">
        <v>24</v>
      </c>
      <c r="G57" s="65">
        <v>24</v>
      </c>
      <c r="H57" s="65">
        <v>24</v>
      </c>
      <c r="I57" s="65">
        <v>24</v>
      </c>
      <c r="J57" s="65">
        <v>24</v>
      </c>
      <c r="K57" s="65">
        <v>24</v>
      </c>
      <c r="L57" s="99">
        <v>24</v>
      </c>
      <c r="M57" s="65">
        <v>24</v>
      </c>
      <c r="N57" s="65">
        <v>24</v>
      </c>
      <c r="O57" s="65">
        <v>24</v>
      </c>
      <c r="P57" s="65">
        <v>24</v>
      </c>
      <c r="Q57" s="65">
        <v>24</v>
      </c>
      <c r="R57" s="65">
        <v>24</v>
      </c>
      <c r="S57" s="65">
        <v>24</v>
      </c>
      <c r="T57" s="65">
        <v>24</v>
      </c>
      <c r="U57" s="65">
        <v>24</v>
      </c>
      <c r="V57" s="65">
        <v>24</v>
      </c>
      <c r="W57" s="65">
        <v>24</v>
      </c>
      <c r="X57" s="65">
        <v>24</v>
      </c>
      <c r="Y57" s="65">
        <v>24</v>
      </c>
      <c r="Z57" s="65">
        <v>24</v>
      </c>
      <c r="AA57" s="65">
        <v>24</v>
      </c>
      <c r="AB57" s="65">
        <v>24</v>
      </c>
      <c r="AC57" s="65"/>
      <c r="AD57" s="65">
        <v>24</v>
      </c>
      <c r="AE57" s="65">
        <v>24</v>
      </c>
      <c r="AF57" s="65">
        <v>24</v>
      </c>
      <c r="AG57" s="65">
        <v>24</v>
      </c>
      <c r="AH57" s="65">
        <v>24</v>
      </c>
      <c r="AI57" s="65">
        <v>24</v>
      </c>
      <c r="AJ57" s="65">
        <v>24</v>
      </c>
      <c r="AK57" s="65">
        <v>24</v>
      </c>
      <c r="AL57" s="65">
        <v>24</v>
      </c>
      <c r="AM57" s="65">
        <v>24</v>
      </c>
      <c r="AN57" s="65">
        <v>24</v>
      </c>
      <c r="AO57" s="65">
        <v>24</v>
      </c>
      <c r="AP57" s="65">
        <v>24</v>
      </c>
      <c r="AQ57" s="65">
        <v>24</v>
      </c>
      <c r="AR57" s="65">
        <v>24</v>
      </c>
      <c r="AS57" s="65">
        <v>24</v>
      </c>
      <c r="AT57" s="65">
        <v>24</v>
      </c>
      <c r="AU57" s="65">
        <v>24</v>
      </c>
      <c r="AV57" s="65">
        <v>24</v>
      </c>
      <c r="AW57" s="65">
        <v>24</v>
      </c>
      <c r="AX57" s="65">
        <v>24</v>
      </c>
      <c r="AY57" s="65">
        <v>24</v>
      </c>
      <c r="AZ57" s="65">
        <v>24</v>
      </c>
      <c r="BA57" s="65">
        <v>24</v>
      </c>
      <c r="BB57" s="65">
        <v>24</v>
      </c>
      <c r="BC57" s="65">
        <v>24</v>
      </c>
      <c r="BD57" s="65">
        <v>24</v>
      </c>
      <c r="BE57" s="65">
        <v>24</v>
      </c>
      <c r="BF57" s="65">
        <v>24</v>
      </c>
      <c r="BG57" s="65">
        <v>24</v>
      </c>
      <c r="BH57" s="65">
        <v>24</v>
      </c>
      <c r="BI57" s="65">
        <v>24</v>
      </c>
      <c r="BJ57" s="65">
        <v>24</v>
      </c>
      <c r="BK57" s="65">
        <v>24</v>
      </c>
      <c r="BL57" s="65">
        <v>24</v>
      </c>
      <c r="BM57" s="65">
        <v>24</v>
      </c>
      <c r="BN57" s="65">
        <v>24</v>
      </c>
      <c r="BO57" s="65">
        <v>24</v>
      </c>
      <c r="BP57" s="65">
        <v>24</v>
      </c>
      <c r="BQ57" s="65">
        <v>24</v>
      </c>
      <c r="BR57" s="65">
        <v>24</v>
      </c>
      <c r="BS57" s="65">
        <v>24</v>
      </c>
      <c r="BT57" s="65">
        <v>24</v>
      </c>
      <c r="BU57" s="65">
        <v>24</v>
      </c>
    </row>
    <row r="58" spans="1:73" s="24" customFormat="1" ht="12.75" customHeight="1" x14ac:dyDescent="0.2">
      <c r="A58" s="60"/>
      <c r="B58" s="25" t="s">
        <v>151</v>
      </c>
      <c r="C58" s="65">
        <v>21</v>
      </c>
      <c r="D58" s="65">
        <f t="shared" ref="D58:AI58" si="23">COUNT(D34:D55)</f>
        <v>19</v>
      </c>
      <c r="E58" s="65">
        <f t="shared" si="23"/>
        <v>1</v>
      </c>
      <c r="F58" s="65">
        <f t="shared" si="23"/>
        <v>21</v>
      </c>
      <c r="G58" s="65">
        <f t="shared" si="23"/>
        <v>21</v>
      </c>
      <c r="H58" s="65">
        <f t="shared" si="23"/>
        <v>21</v>
      </c>
      <c r="I58" s="65">
        <f t="shared" si="23"/>
        <v>21</v>
      </c>
      <c r="J58" s="65">
        <f t="shared" si="23"/>
        <v>21</v>
      </c>
      <c r="K58" s="65">
        <f t="shared" si="23"/>
        <v>21</v>
      </c>
      <c r="L58" s="99">
        <f t="shared" si="23"/>
        <v>21</v>
      </c>
      <c r="M58" s="65">
        <f t="shared" si="23"/>
        <v>20</v>
      </c>
      <c r="N58" s="65">
        <f t="shared" si="23"/>
        <v>21</v>
      </c>
      <c r="O58" s="65">
        <f t="shared" si="23"/>
        <v>19</v>
      </c>
      <c r="P58" s="65">
        <f t="shared" si="23"/>
        <v>18</v>
      </c>
      <c r="Q58" s="65">
        <f t="shared" si="23"/>
        <v>20</v>
      </c>
      <c r="R58" s="65">
        <f t="shared" si="23"/>
        <v>20</v>
      </c>
      <c r="S58" s="65">
        <f t="shared" si="23"/>
        <v>20</v>
      </c>
      <c r="T58" s="65">
        <f t="shared" si="23"/>
        <v>21</v>
      </c>
      <c r="U58" s="65">
        <f t="shared" si="23"/>
        <v>21</v>
      </c>
      <c r="V58" s="65">
        <f t="shared" si="23"/>
        <v>20</v>
      </c>
      <c r="W58" s="65">
        <f t="shared" si="23"/>
        <v>19</v>
      </c>
      <c r="X58" s="65">
        <f t="shared" si="23"/>
        <v>19</v>
      </c>
      <c r="Y58" s="65">
        <f t="shared" si="23"/>
        <v>18</v>
      </c>
      <c r="Z58" s="65">
        <f t="shared" si="23"/>
        <v>22</v>
      </c>
      <c r="AA58" s="65">
        <f t="shared" si="23"/>
        <v>22</v>
      </c>
      <c r="AB58" s="65">
        <f t="shared" si="23"/>
        <v>22</v>
      </c>
      <c r="AC58" s="65"/>
      <c r="AD58" s="65">
        <f t="shared" si="23"/>
        <v>0</v>
      </c>
      <c r="AE58" s="65">
        <f t="shared" si="23"/>
        <v>0</v>
      </c>
      <c r="AF58" s="65">
        <f t="shared" si="23"/>
        <v>20</v>
      </c>
      <c r="AG58" s="65">
        <f t="shared" si="23"/>
        <v>19</v>
      </c>
      <c r="AH58" s="65">
        <f t="shared" si="23"/>
        <v>2</v>
      </c>
      <c r="AI58" s="65">
        <f t="shared" si="23"/>
        <v>1</v>
      </c>
      <c r="AJ58" s="65">
        <f t="shared" ref="AJ58:BO58" si="24">COUNT(AJ34:AJ55)</f>
        <v>22</v>
      </c>
      <c r="AK58" s="65">
        <f t="shared" si="24"/>
        <v>12</v>
      </c>
      <c r="AL58" s="65">
        <f t="shared" si="24"/>
        <v>20</v>
      </c>
      <c r="AM58" s="65">
        <f t="shared" si="24"/>
        <v>20</v>
      </c>
      <c r="AN58" s="65">
        <f t="shared" si="24"/>
        <v>20</v>
      </c>
      <c r="AO58" s="65">
        <f t="shared" si="24"/>
        <v>21</v>
      </c>
      <c r="AP58" s="65">
        <f t="shared" si="24"/>
        <v>21</v>
      </c>
      <c r="AQ58" s="65">
        <f t="shared" si="24"/>
        <v>21</v>
      </c>
      <c r="AR58" s="65">
        <f t="shared" si="24"/>
        <v>20</v>
      </c>
      <c r="AS58" s="65">
        <f t="shared" si="24"/>
        <v>21</v>
      </c>
      <c r="AT58" s="65">
        <f t="shared" si="24"/>
        <v>22</v>
      </c>
      <c r="AU58" s="65">
        <f t="shared" si="24"/>
        <v>19</v>
      </c>
      <c r="AV58" s="65">
        <f t="shared" si="24"/>
        <v>22</v>
      </c>
      <c r="AW58" s="65">
        <f t="shared" si="24"/>
        <v>19</v>
      </c>
      <c r="AX58" s="65">
        <f t="shared" si="24"/>
        <v>20</v>
      </c>
      <c r="AY58" s="65">
        <f t="shared" si="24"/>
        <v>21</v>
      </c>
      <c r="AZ58" s="65">
        <f t="shared" si="24"/>
        <v>20</v>
      </c>
      <c r="BA58" s="65">
        <f t="shared" si="24"/>
        <v>21</v>
      </c>
      <c r="BB58" s="65">
        <f t="shared" si="24"/>
        <v>21</v>
      </c>
      <c r="BC58" s="65">
        <f t="shared" si="24"/>
        <v>18</v>
      </c>
      <c r="BD58" s="65">
        <f t="shared" si="24"/>
        <v>19</v>
      </c>
      <c r="BE58" s="65">
        <f t="shared" si="24"/>
        <v>14</v>
      </c>
      <c r="BF58" s="65">
        <f t="shared" si="24"/>
        <v>20</v>
      </c>
      <c r="BG58" s="65">
        <f t="shared" si="24"/>
        <v>20</v>
      </c>
      <c r="BH58" s="65">
        <f t="shared" si="24"/>
        <v>19</v>
      </c>
      <c r="BI58" s="65">
        <f t="shared" si="24"/>
        <v>18</v>
      </c>
      <c r="BJ58" s="65">
        <f t="shared" si="24"/>
        <v>20</v>
      </c>
      <c r="BK58" s="65">
        <f t="shared" si="24"/>
        <v>16</v>
      </c>
      <c r="BL58" s="65">
        <f t="shared" si="24"/>
        <v>19</v>
      </c>
      <c r="BM58" s="65">
        <f t="shared" si="24"/>
        <v>20</v>
      </c>
      <c r="BN58" s="65">
        <f t="shared" si="24"/>
        <v>20</v>
      </c>
      <c r="BO58" s="65">
        <f t="shared" si="24"/>
        <v>20</v>
      </c>
      <c r="BP58" s="65">
        <f t="shared" ref="BP58:BU58" si="25">COUNT(BP34:BP55)</f>
        <v>20</v>
      </c>
      <c r="BQ58" s="65">
        <f t="shared" si="25"/>
        <v>19</v>
      </c>
      <c r="BR58" s="65">
        <f t="shared" si="25"/>
        <v>14</v>
      </c>
      <c r="BS58" s="65">
        <f t="shared" si="25"/>
        <v>9</v>
      </c>
      <c r="BT58" s="65">
        <f t="shared" si="25"/>
        <v>6</v>
      </c>
      <c r="BU58" s="65">
        <f t="shared" si="25"/>
        <v>6</v>
      </c>
    </row>
    <row r="59" spans="1:73" s="24" customFormat="1" ht="12.75" customHeight="1" x14ac:dyDescent="0.2">
      <c r="A59" s="61"/>
      <c r="B59" s="28" t="s">
        <v>149</v>
      </c>
      <c r="C59" s="86">
        <f>C58/C57</f>
        <v>0.875</v>
      </c>
      <c r="D59" s="86">
        <f t="shared" ref="D59:BO59" si="26">D58/D57</f>
        <v>0.79166666666666663</v>
      </c>
      <c r="E59" s="86">
        <f t="shared" si="26"/>
        <v>4.1666666666666664E-2</v>
      </c>
      <c r="F59" s="86">
        <f t="shared" si="26"/>
        <v>0.875</v>
      </c>
      <c r="G59" s="86">
        <f t="shared" si="26"/>
        <v>0.875</v>
      </c>
      <c r="H59" s="86">
        <f t="shared" si="26"/>
        <v>0.875</v>
      </c>
      <c r="I59" s="86">
        <f t="shared" si="26"/>
        <v>0.875</v>
      </c>
      <c r="J59" s="86">
        <f t="shared" si="26"/>
        <v>0.875</v>
      </c>
      <c r="K59" s="86">
        <f t="shared" si="26"/>
        <v>0.875</v>
      </c>
      <c r="L59" s="86">
        <f t="shared" si="26"/>
        <v>0.875</v>
      </c>
      <c r="M59" s="86">
        <f t="shared" si="26"/>
        <v>0.83333333333333337</v>
      </c>
      <c r="N59" s="86">
        <f t="shared" si="26"/>
        <v>0.875</v>
      </c>
      <c r="O59" s="86">
        <f t="shared" si="26"/>
        <v>0.79166666666666663</v>
      </c>
      <c r="P59" s="86">
        <f t="shared" si="26"/>
        <v>0.75</v>
      </c>
      <c r="Q59" s="86">
        <f t="shared" si="26"/>
        <v>0.83333333333333337</v>
      </c>
      <c r="R59" s="86">
        <f t="shared" si="26"/>
        <v>0.83333333333333337</v>
      </c>
      <c r="S59" s="86">
        <f t="shared" si="26"/>
        <v>0.83333333333333337</v>
      </c>
      <c r="T59" s="86">
        <f t="shared" si="26"/>
        <v>0.875</v>
      </c>
      <c r="U59" s="86">
        <f t="shared" si="26"/>
        <v>0.875</v>
      </c>
      <c r="V59" s="86">
        <f t="shared" si="26"/>
        <v>0.83333333333333337</v>
      </c>
      <c r="W59" s="86">
        <f t="shared" si="26"/>
        <v>0.79166666666666663</v>
      </c>
      <c r="X59" s="86">
        <f t="shared" si="26"/>
        <v>0.79166666666666663</v>
      </c>
      <c r="Y59" s="86">
        <f t="shared" si="26"/>
        <v>0.75</v>
      </c>
      <c r="Z59" s="86">
        <f t="shared" si="26"/>
        <v>0.91666666666666663</v>
      </c>
      <c r="AA59" s="86">
        <f t="shared" si="26"/>
        <v>0.91666666666666663</v>
      </c>
      <c r="AB59" s="86">
        <f t="shared" si="26"/>
        <v>0.91666666666666663</v>
      </c>
      <c r="AC59" s="86"/>
      <c r="AD59" s="86">
        <f t="shared" si="26"/>
        <v>0</v>
      </c>
      <c r="AE59" s="86">
        <f t="shared" si="26"/>
        <v>0</v>
      </c>
      <c r="AF59" s="86">
        <f t="shared" si="26"/>
        <v>0.83333333333333337</v>
      </c>
      <c r="AG59" s="86">
        <f t="shared" si="26"/>
        <v>0.79166666666666663</v>
      </c>
      <c r="AH59" s="86">
        <f t="shared" si="26"/>
        <v>8.3333333333333329E-2</v>
      </c>
      <c r="AI59" s="86">
        <f t="shared" si="26"/>
        <v>4.1666666666666664E-2</v>
      </c>
      <c r="AJ59" s="86">
        <f t="shared" si="26"/>
        <v>0.91666666666666663</v>
      </c>
      <c r="AK59" s="86">
        <f t="shared" si="26"/>
        <v>0.5</v>
      </c>
      <c r="AL59" s="86">
        <f t="shared" si="26"/>
        <v>0.83333333333333337</v>
      </c>
      <c r="AM59" s="86">
        <f t="shared" si="26"/>
        <v>0.83333333333333337</v>
      </c>
      <c r="AN59" s="86">
        <f t="shared" si="26"/>
        <v>0.83333333333333337</v>
      </c>
      <c r="AO59" s="86">
        <f t="shared" si="26"/>
        <v>0.875</v>
      </c>
      <c r="AP59" s="86">
        <f t="shared" si="26"/>
        <v>0.875</v>
      </c>
      <c r="AQ59" s="86">
        <f t="shared" si="26"/>
        <v>0.875</v>
      </c>
      <c r="AR59" s="86">
        <f t="shared" si="26"/>
        <v>0.83333333333333337</v>
      </c>
      <c r="AS59" s="86">
        <f t="shared" si="26"/>
        <v>0.875</v>
      </c>
      <c r="AT59" s="86">
        <f t="shared" si="26"/>
        <v>0.91666666666666663</v>
      </c>
      <c r="AU59" s="86">
        <f t="shared" si="26"/>
        <v>0.79166666666666663</v>
      </c>
      <c r="AV59" s="86">
        <f t="shared" si="26"/>
        <v>0.91666666666666663</v>
      </c>
      <c r="AW59" s="86">
        <f t="shared" si="26"/>
        <v>0.79166666666666663</v>
      </c>
      <c r="AX59" s="86">
        <f t="shared" si="26"/>
        <v>0.83333333333333337</v>
      </c>
      <c r="AY59" s="86">
        <f t="shared" si="26"/>
        <v>0.875</v>
      </c>
      <c r="AZ59" s="86">
        <f t="shared" si="26"/>
        <v>0.83333333333333337</v>
      </c>
      <c r="BA59" s="86">
        <f t="shared" si="26"/>
        <v>0.875</v>
      </c>
      <c r="BB59" s="86">
        <f t="shared" si="26"/>
        <v>0.875</v>
      </c>
      <c r="BC59" s="86">
        <f t="shared" si="26"/>
        <v>0.75</v>
      </c>
      <c r="BD59" s="86">
        <f t="shared" si="26"/>
        <v>0.79166666666666663</v>
      </c>
      <c r="BE59" s="86">
        <f t="shared" si="26"/>
        <v>0.58333333333333337</v>
      </c>
      <c r="BF59" s="86">
        <f t="shared" si="26"/>
        <v>0.83333333333333337</v>
      </c>
      <c r="BG59" s="86">
        <f t="shared" si="26"/>
        <v>0.83333333333333337</v>
      </c>
      <c r="BH59" s="86">
        <f t="shared" si="26"/>
        <v>0.79166666666666663</v>
      </c>
      <c r="BI59" s="86">
        <f t="shared" si="26"/>
        <v>0.75</v>
      </c>
      <c r="BJ59" s="86">
        <f t="shared" si="26"/>
        <v>0.83333333333333337</v>
      </c>
      <c r="BK59" s="86">
        <f t="shared" si="26"/>
        <v>0.66666666666666663</v>
      </c>
      <c r="BL59" s="86">
        <f t="shared" si="26"/>
        <v>0.79166666666666663</v>
      </c>
      <c r="BM59" s="86">
        <f t="shared" si="26"/>
        <v>0.83333333333333337</v>
      </c>
      <c r="BN59" s="86">
        <f t="shared" si="26"/>
        <v>0.83333333333333337</v>
      </c>
      <c r="BO59" s="86">
        <f t="shared" si="26"/>
        <v>0.83333333333333337</v>
      </c>
      <c r="BP59" s="86">
        <f t="shared" ref="BP59:BU59" si="27">BP58/BP57</f>
        <v>0.83333333333333337</v>
      </c>
      <c r="BQ59" s="86">
        <f t="shared" si="27"/>
        <v>0.79166666666666663</v>
      </c>
      <c r="BR59" s="86">
        <f t="shared" si="27"/>
        <v>0.58333333333333337</v>
      </c>
      <c r="BS59" s="86">
        <f t="shared" si="27"/>
        <v>0.375</v>
      </c>
      <c r="BT59" s="86">
        <f t="shared" si="27"/>
        <v>0.25</v>
      </c>
      <c r="BU59" s="86">
        <f t="shared" si="27"/>
        <v>0.25</v>
      </c>
    </row>
    <row r="60" spans="1:73" s="24" customFormat="1" ht="12.75" customHeight="1" x14ac:dyDescent="0.2">
      <c r="A60" s="51" t="s">
        <v>375</v>
      </c>
      <c r="B60" s="510" t="s">
        <v>287</v>
      </c>
      <c r="C60" s="511"/>
      <c r="D60" s="33">
        <v>1557</v>
      </c>
      <c r="E60" s="33" t="s">
        <v>301</v>
      </c>
      <c r="F60" s="33">
        <v>4</v>
      </c>
      <c r="G60" s="33">
        <v>2</v>
      </c>
      <c r="H60" s="33">
        <v>0</v>
      </c>
      <c r="I60" s="33">
        <v>2</v>
      </c>
      <c r="J60" s="34">
        <v>2.2999999999999998</v>
      </c>
      <c r="K60" s="35">
        <v>2.2999999999999998</v>
      </c>
      <c r="L60" s="35">
        <v>0</v>
      </c>
      <c r="M60" s="35">
        <v>0</v>
      </c>
      <c r="N60" s="36">
        <v>1</v>
      </c>
      <c r="O60" s="36">
        <v>192</v>
      </c>
      <c r="P60" s="36">
        <v>140</v>
      </c>
      <c r="Q60" s="36">
        <v>14</v>
      </c>
      <c r="R60" s="36">
        <v>6</v>
      </c>
      <c r="S60" s="36">
        <v>0</v>
      </c>
      <c r="T60" s="35">
        <v>187</v>
      </c>
      <c r="U60" s="35">
        <v>28</v>
      </c>
      <c r="V60" s="36" t="s">
        <v>301</v>
      </c>
      <c r="W60" s="36" t="s">
        <v>301</v>
      </c>
      <c r="X60" s="36" t="s">
        <v>301</v>
      </c>
      <c r="Y60" s="36" t="s">
        <v>301</v>
      </c>
      <c r="Z60" s="36">
        <v>330000</v>
      </c>
      <c r="AA60" s="36">
        <v>223000</v>
      </c>
      <c r="AB60" s="36">
        <v>107000</v>
      </c>
      <c r="AC60" s="36"/>
      <c r="AD60" s="36" t="s">
        <v>301</v>
      </c>
      <c r="AE60" s="36">
        <v>16000</v>
      </c>
      <c r="AF60" s="36">
        <v>82000</v>
      </c>
      <c r="AG60" s="36" t="s">
        <v>301</v>
      </c>
      <c r="AH60" s="36" t="s">
        <v>301</v>
      </c>
      <c r="AI60" s="36" t="s">
        <v>301</v>
      </c>
      <c r="AJ60" s="36" t="s">
        <v>301</v>
      </c>
      <c r="AK60" s="36">
        <v>12000</v>
      </c>
      <c r="AL60" s="36">
        <v>27145</v>
      </c>
      <c r="AM60" s="36">
        <v>21500</v>
      </c>
      <c r="AN60" s="36">
        <v>0</v>
      </c>
      <c r="AO60" s="36">
        <v>0</v>
      </c>
      <c r="AP60" s="36">
        <v>0</v>
      </c>
      <c r="AQ60" s="36">
        <v>0</v>
      </c>
      <c r="AR60" s="36">
        <v>445</v>
      </c>
      <c r="AS60" s="36">
        <v>5200</v>
      </c>
      <c r="AT60" s="36">
        <v>15</v>
      </c>
      <c r="AU60" s="36">
        <v>5</v>
      </c>
      <c r="AV60" s="36">
        <v>150</v>
      </c>
      <c r="AW60" s="36">
        <v>2000</v>
      </c>
      <c r="AX60" s="36">
        <v>1600</v>
      </c>
      <c r="AY60" s="36">
        <v>0</v>
      </c>
      <c r="AZ60" s="36">
        <v>0</v>
      </c>
      <c r="BA60" s="36">
        <v>0</v>
      </c>
      <c r="BB60" s="36">
        <v>0</v>
      </c>
      <c r="BC60" s="36">
        <v>200</v>
      </c>
      <c r="BD60" s="36">
        <v>200</v>
      </c>
      <c r="BE60" s="36">
        <v>400</v>
      </c>
      <c r="BF60" s="36">
        <v>0</v>
      </c>
      <c r="BG60" s="36">
        <v>30</v>
      </c>
      <c r="BH60" s="36">
        <v>14279</v>
      </c>
      <c r="BI60" s="36">
        <v>168</v>
      </c>
      <c r="BJ60" s="36">
        <v>245</v>
      </c>
      <c r="BK60" s="36">
        <v>25</v>
      </c>
      <c r="BL60" s="36" t="s">
        <v>301</v>
      </c>
      <c r="BM60" s="36">
        <v>0</v>
      </c>
      <c r="BN60" s="36">
        <v>0</v>
      </c>
      <c r="BO60" s="36">
        <v>0</v>
      </c>
      <c r="BP60" s="36" t="s">
        <v>301</v>
      </c>
      <c r="BQ60" s="36">
        <v>0</v>
      </c>
      <c r="BR60" s="36" t="s">
        <v>301</v>
      </c>
      <c r="BS60" s="36" t="s">
        <v>301</v>
      </c>
      <c r="BT60" s="36" t="s">
        <v>301</v>
      </c>
      <c r="BU60" s="36" t="s">
        <v>301</v>
      </c>
    </row>
    <row r="61" spans="1:73" s="24" customFormat="1" ht="12.75" customHeight="1" x14ac:dyDescent="0.2">
      <c r="A61" s="51" t="s">
        <v>376</v>
      </c>
      <c r="B61" s="52" t="s">
        <v>251</v>
      </c>
      <c r="C61" s="53"/>
      <c r="D61" s="79">
        <v>400</v>
      </c>
      <c r="E61" s="79" t="s">
        <v>301</v>
      </c>
      <c r="F61" s="79">
        <v>2</v>
      </c>
      <c r="G61" s="79">
        <v>1</v>
      </c>
      <c r="H61" s="79">
        <v>0</v>
      </c>
      <c r="I61" s="79">
        <v>1</v>
      </c>
      <c r="J61" s="80">
        <v>1.32</v>
      </c>
      <c r="K61" s="81">
        <v>1.32</v>
      </c>
      <c r="L61" s="81">
        <v>0</v>
      </c>
      <c r="M61" s="81">
        <v>0</v>
      </c>
      <c r="N61" s="82">
        <v>1</v>
      </c>
      <c r="O61" s="82">
        <v>101</v>
      </c>
      <c r="P61" s="82">
        <v>36</v>
      </c>
      <c r="Q61" s="82">
        <v>2</v>
      </c>
      <c r="R61" s="82">
        <v>1</v>
      </c>
      <c r="S61" s="82">
        <v>0</v>
      </c>
      <c r="T61" s="81">
        <v>162</v>
      </c>
      <c r="U61" s="81">
        <v>18</v>
      </c>
      <c r="V61" s="82">
        <v>8180</v>
      </c>
      <c r="W61" s="82">
        <v>360</v>
      </c>
      <c r="X61" s="82">
        <v>0</v>
      </c>
      <c r="Y61" s="82">
        <v>1200</v>
      </c>
      <c r="Z61" s="82">
        <v>206049</v>
      </c>
      <c r="AA61" s="82">
        <v>159880</v>
      </c>
      <c r="AB61" s="82">
        <v>46169</v>
      </c>
      <c r="AC61" s="82"/>
      <c r="AD61" s="82">
        <v>24000</v>
      </c>
      <c r="AE61" s="82">
        <v>2000</v>
      </c>
      <c r="AF61" s="82">
        <v>19174</v>
      </c>
      <c r="AG61" s="82" t="s">
        <v>301</v>
      </c>
      <c r="AH61" s="82">
        <v>144234.29999999999</v>
      </c>
      <c r="AI61" s="82">
        <v>0</v>
      </c>
      <c r="AJ61" s="82">
        <v>0</v>
      </c>
      <c r="AK61" s="82">
        <v>61814.7</v>
      </c>
      <c r="AL61" s="82">
        <v>7598</v>
      </c>
      <c r="AM61" s="82">
        <v>7509</v>
      </c>
      <c r="AN61" s="82">
        <v>0</v>
      </c>
      <c r="AO61" s="82">
        <v>0</v>
      </c>
      <c r="AP61" s="82">
        <v>0</v>
      </c>
      <c r="AQ61" s="82">
        <v>0</v>
      </c>
      <c r="AR61" s="82">
        <v>89</v>
      </c>
      <c r="AS61" s="82">
        <v>0</v>
      </c>
      <c r="AT61" s="82">
        <v>0</v>
      </c>
      <c r="AU61" s="82">
        <v>0</v>
      </c>
      <c r="AV61" s="82">
        <v>0</v>
      </c>
      <c r="AW61" s="82">
        <v>509</v>
      </c>
      <c r="AX61" s="82">
        <v>420</v>
      </c>
      <c r="AY61" s="82">
        <v>0</v>
      </c>
      <c r="AZ61" s="82">
        <v>0</v>
      </c>
      <c r="BA61" s="82">
        <v>0</v>
      </c>
      <c r="BB61" s="82">
        <v>0</v>
      </c>
      <c r="BC61" s="82">
        <v>89</v>
      </c>
      <c r="BD61" s="82">
        <v>0</v>
      </c>
      <c r="BE61" s="82">
        <v>184</v>
      </c>
      <c r="BF61" s="82">
        <v>0</v>
      </c>
      <c r="BG61" s="82">
        <v>12</v>
      </c>
      <c r="BH61" s="82">
        <v>2570</v>
      </c>
      <c r="BI61" s="82">
        <v>0</v>
      </c>
      <c r="BJ61" s="82">
        <v>1</v>
      </c>
      <c r="BK61" s="82">
        <v>0</v>
      </c>
      <c r="BL61" s="82">
        <v>0</v>
      </c>
      <c r="BM61" s="82">
        <v>0</v>
      </c>
      <c r="BN61" s="82">
        <v>0</v>
      </c>
      <c r="BO61" s="82">
        <v>0</v>
      </c>
      <c r="BP61" s="82">
        <v>0</v>
      </c>
      <c r="BQ61" s="82">
        <v>0</v>
      </c>
      <c r="BR61" s="82">
        <v>0</v>
      </c>
      <c r="BS61" s="82" t="s">
        <v>301</v>
      </c>
      <c r="BT61" s="82" t="s">
        <v>301</v>
      </c>
      <c r="BU61" s="82" t="s">
        <v>301</v>
      </c>
    </row>
    <row r="62" spans="1:73" s="24" customFormat="1" ht="12.75" customHeight="1" x14ac:dyDescent="0.2">
      <c r="A62" s="51" t="s">
        <v>377</v>
      </c>
      <c r="B62" s="52" t="s">
        <v>252</v>
      </c>
      <c r="C62" s="53"/>
      <c r="D62" s="79">
        <v>793</v>
      </c>
      <c r="E62" s="79" t="s">
        <v>301</v>
      </c>
      <c r="F62" s="79">
        <v>3</v>
      </c>
      <c r="G62" s="79">
        <v>1</v>
      </c>
      <c r="H62" s="79">
        <v>2</v>
      </c>
      <c r="I62" s="79">
        <v>0</v>
      </c>
      <c r="J62" s="80">
        <v>2.4</v>
      </c>
      <c r="K62" s="81">
        <v>2.4</v>
      </c>
      <c r="L62" s="81">
        <v>0</v>
      </c>
      <c r="M62" s="81">
        <v>0</v>
      </c>
      <c r="N62" s="82">
        <v>1</v>
      </c>
      <c r="O62" s="82">
        <v>300</v>
      </c>
      <c r="P62" s="82">
        <v>250</v>
      </c>
      <c r="Q62" s="82">
        <v>28</v>
      </c>
      <c r="R62" s="82">
        <v>12</v>
      </c>
      <c r="S62" s="82">
        <v>1</v>
      </c>
      <c r="T62" s="81">
        <v>250</v>
      </c>
      <c r="U62" s="81">
        <v>50</v>
      </c>
      <c r="V62" s="82" t="s">
        <v>301</v>
      </c>
      <c r="W62" s="82" t="s">
        <v>301</v>
      </c>
      <c r="X62" s="82" t="s">
        <v>301</v>
      </c>
      <c r="Y62" s="82" t="s">
        <v>301</v>
      </c>
      <c r="Z62" s="82">
        <v>366000</v>
      </c>
      <c r="AA62" s="82">
        <v>242000</v>
      </c>
      <c r="AB62" s="82">
        <v>124000</v>
      </c>
      <c r="AC62" s="82"/>
      <c r="AD62" s="82" t="s">
        <v>301</v>
      </c>
      <c r="AE62" s="82" t="s">
        <v>301</v>
      </c>
      <c r="AF62" s="82">
        <v>124000</v>
      </c>
      <c r="AG62" s="82" t="s">
        <v>301</v>
      </c>
      <c r="AH62" s="82" t="s">
        <v>301</v>
      </c>
      <c r="AI62" s="82" t="s">
        <v>301</v>
      </c>
      <c r="AJ62" s="82">
        <v>0</v>
      </c>
      <c r="AK62" s="82">
        <v>1000</v>
      </c>
      <c r="AL62" s="82">
        <v>15800</v>
      </c>
      <c r="AM62" s="82">
        <v>15140</v>
      </c>
      <c r="AN62" s="82">
        <v>0</v>
      </c>
      <c r="AO62" s="82">
        <v>400</v>
      </c>
      <c r="AP62" s="82">
        <v>0</v>
      </c>
      <c r="AQ62" s="82">
        <v>0</v>
      </c>
      <c r="AR62" s="82">
        <v>260</v>
      </c>
      <c r="AS62" s="82">
        <v>0</v>
      </c>
      <c r="AT62" s="82" t="s">
        <v>301</v>
      </c>
      <c r="AU62" s="82" t="s">
        <v>301</v>
      </c>
      <c r="AV62" s="82" t="s">
        <v>301</v>
      </c>
      <c r="AW62" s="82">
        <v>1205</v>
      </c>
      <c r="AX62" s="82">
        <v>1000</v>
      </c>
      <c r="AY62" s="82">
        <v>0</v>
      </c>
      <c r="AZ62" s="82">
        <v>170</v>
      </c>
      <c r="BA62" s="82">
        <v>0</v>
      </c>
      <c r="BB62" s="82">
        <v>0</v>
      </c>
      <c r="BC62" s="82">
        <v>35</v>
      </c>
      <c r="BD62" s="82">
        <v>0</v>
      </c>
      <c r="BE62" s="82" t="s">
        <v>301</v>
      </c>
      <c r="BF62" s="82">
        <v>0</v>
      </c>
      <c r="BG62" s="82">
        <v>100</v>
      </c>
      <c r="BH62" s="82">
        <v>9300</v>
      </c>
      <c r="BI62" s="82">
        <v>100</v>
      </c>
      <c r="BJ62" s="82">
        <v>3760</v>
      </c>
      <c r="BK62" s="82">
        <v>20</v>
      </c>
      <c r="BL62" s="82" t="s">
        <v>301</v>
      </c>
      <c r="BM62" s="82">
        <v>0</v>
      </c>
      <c r="BN62" s="82">
        <v>0</v>
      </c>
      <c r="BO62" s="82">
        <v>0</v>
      </c>
      <c r="BP62" s="82">
        <v>0</v>
      </c>
      <c r="BQ62" s="82">
        <v>0</v>
      </c>
      <c r="BR62" s="82" t="s">
        <v>301</v>
      </c>
      <c r="BS62" s="82" t="s">
        <v>301</v>
      </c>
      <c r="BT62" s="82" t="s">
        <v>301</v>
      </c>
      <c r="BU62" s="82" t="s">
        <v>301</v>
      </c>
    </row>
    <row r="63" spans="1:73" s="24" customFormat="1" ht="12.75" customHeight="1" x14ac:dyDescent="0.2">
      <c r="A63" s="51" t="s">
        <v>353</v>
      </c>
      <c r="B63" s="52" t="s">
        <v>288</v>
      </c>
      <c r="C63" s="53"/>
      <c r="D63" s="79">
        <v>3223</v>
      </c>
      <c r="E63" s="79" t="s">
        <v>301</v>
      </c>
      <c r="F63" s="79">
        <v>12</v>
      </c>
      <c r="G63" s="79">
        <v>5</v>
      </c>
      <c r="H63" s="79">
        <v>4</v>
      </c>
      <c r="I63" s="79">
        <v>3</v>
      </c>
      <c r="J63" s="80">
        <v>9.1999999999999993</v>
      </c>
      <c r="K63" s="81">
        <v>9.1999999999999993</v>
      </c>
      <c r="L63" s="81">
        <v>0</v>
      </c>
      <c r="M63" s="81">
        <v>0</v>
      </c>
      <c r="N63" s="82">
        <v>4</v>
      </c>
      <c r="O63" s="82">
        <v>1994</v>
      </c>
      <c r="P63" s="82">
        <v>1865</v>
      </c>
      <c r="Q63" s="82">
        <v>171</v>
      </c>
      <c r="R63" s="82">
        <v>25</v>
      </c>
      <c r="S63" s="82">
        <v>1</v>
      </c>
      <c r="T63" s="81">
        <v>260</v>
      </c>
      <c r="U63" s="81">
        <v>55.5</v>
      </c>
      <c r="V63" s="82">
        <v>48000</v>
      </c>
      <c r="W63" s="82">
        <v>10000</v>
      </c>
      <c r="X63" s="82">
        <v>48000</v>
      </c>
      <c r="Y63" s="82">
        <v>10000</v>
      </c>
      <c r="Z63" s="82">
        <v>1921000</v>
      </c>
      <c r="AA63" s="82">
        <v>1040000</v>
      </c>
      <c r="AB63" s="82">
        <v>881000</v>
      </c>
      <c r="AC63" s="82"/>
      <c r="AD63" s="82">
        <v>240000</v>
      </c>
      <c r="AE63" s="82">
        <v>48000</v>
      </c>
      <c r="AF63" s="82">
        <v>593000</v>
      </c>
      <c r="AG63" s="82" t="s">
        <v>301</v>
      </c>
      <c r="AH63" s="82">
        <v>1921000</v>
      </c>
      <c r="AI63" s="82">
        <v>0</v>
      </c>
      <c r="AJ63" s="82">
        <v>0</v>
      </c>
      <c r="AK63" s="82">
        <v>0</v>
      </c>
      <c r="AL63" s="82">
        <v>58000</v>
      </c>
      <c r="AM63" s="82">
        <v>55600</v>
      </c>
      <c r="AN63" s="82">
        <v>0</v>
      </c>
      <c r="AO63" s="82">
        <v>500</v>
      </c>
      <c r="AP63" s="82">
        <v>500</v>
      </c>
      <c r="AQ63" s="82">
        <v>1000</v>
      </c>
      <c r="AR63" s="82">
        <v>400</v>
      </c>
      <c r="AS63" s="82">
        <v>0</v>
      </c>
      <c r="AT63" s="82">
        <v>4000</v>
      </c>
      <c r="AU63" s="82">
        <v>40</v>
      </c>
      <c r="AV63" s="82">
        <v>150</v>
      </c>
      <c r="AW63" s="82">
        <v>6000</v>
      </c>
      <c r="AX63" s="82">
        <v>5900</v>
      </c>
      <c r="AY63" s="82">
        <v>0</v>
      </c>
      <c r="AZ63" s="82">
        <v>0</v>
      </c>
      <c r="BA63" s="82">
        <v>0</v>
      </c>
      <c r="BB63" s="82">
        <v>0</v>
      </c>
      <c r="BC63" s="82">
        <v>55</v>
      </c>
      <c r="BD63" s="82">
        <v>45</v>
      </c>
      <c r="BE63" s="82">
        <v>100</v>
      </c>
      <c r="BF63" s="82">
        <v>1</v>
      </c>
      <c r="BG63" s="82">
        <v>35</v>
      </c>
      <c r="BH63" s="82">
        <v>14484</v>
      </c>
      <c r="BI63" s="82">
        <v>1541</v>
      </c>
      <c r="BJ63" s="82">
        <v>5450</v>
      </c>
      <c r="BK63" s="82">
        <v>200</v>
      </c>
      <c r="BL63" s="82">
        <v>10</v>
      </c>
      <c r="BM63" s="82">
        <v>0</v>
      </c>
      <c r="BN63" s="82">
        <v>5</v>
      </c>
      <c r="BO63" s="82">
        <v>5</v>
      </c>
      <c r="BP63" s="82">
        <v>0</v>
      </c>
      <c r="BQ63" s="82">
        <v>0</v>
      </c>
      <c r="BR63" s="82">
        <v>0</v>
      </c>
      <c r="BS63" s="82" t="s">
        <v>301</v>
      </c>
      <c r="BT63" s="82" t="s">
        <v>301</v>
      </c>
      <c r="BU63" s="82" t="s">
        <v>301</v>
      </c>
    </row>
    <row r="64" spans="1:73" s="24" customFormat="1" ht="12.75" customHeight="1" x14ac:dyDescent="0.2">
      <c r="A64" s="51" t="s">
        <v>354</v>
      </c>
      <c r="B64" s="52" t="s">
        <v>289</v>
      </c>
      <c r="C64" s="53"/>
      <c r="D64" s="79">
        <v>3620</v>
      </c>
      <c r="E64" s="79" t="s">
        <v>301</v>
      </c>
      <c r="F64" s="79">
        <v>17</v>
      </c>
      <c r="G64" s="79">
        <v>2</v>
      </c>
      <c r="H64" s="79">
        <v>9</v>
      </c>
      <c r="I64" s="79">
        <v>6</v>
      </c>
      <c r="J64" s="80">
        <v>9.5</v>
      </c>
      <c r="K64" s="81">
        <v>7.6</v>
      </c>
      <c r="L64" s="81">
        <v>1.9</v>
      </c>
      <c r="M64" s="81">
        <v>0</v>
      </c>
      <c r="N64" s="82">
        <v>1</v>
      </c>
      <c r="O64" s="82">
        <v>660</v>
      </c>
      <c r="P64" s="82">
        <v>150</v>
      </c>
      <c r="Q64" s="82">
        <v>34</v>
      </c>
      <c r="R64" s="82">
        <v>9</v>
      </c>
      <c r="S64" s="82">
        <v>0</v>
      </c>
      <c r="T64" s="81">
        <v>246</v>
      </c>
      <c r="U64" s="81">
        <v>40</v>
      </c>
      <c r="V64" s="82" t="s">
        <v>301</v>
      </c>
      <c r="W64" s="82" t="s">
        <v>301</v>
      </c>
      <c r="X64" s="82" t="s">
        <v>301</v>
      </c>
      <c r="Y64" s="82" t="s">
        <v>301</v>
      </c>
      <c r="Z64" s="82">
        <v>973500</v>
      </c>
      <c r="AA64" s="82">
        <v>660000</v>
      </c>
      <c r="AB64" s="82">
        <v>313500</v>
      </c>
      <c r="AC64" s="82"/>
      <c r="AD64" s="82" t="s">
        <v>301</v>
      </c>
      <c r="AE64" s="82">
        <v>37000</v>
      </c>
      <c r="AF64" s="82">
        <v>155500</v>
      </c>
      <c r="AG64" s="82">
        <v>20000</v>
      </c>
      <c r="AH64" s="82">
        <v>958200</v>
      </c>
      <c r="AI64" s="82">
        <v>0</v>
      </c>
      <c r="AJ64" s="82">
        <v>0</v>
      </c>
      <c r="AK64" s="82">
        <v>15300</v>
      </c>
      <c r="AL64" s="82">
        <v>97588</v>
      </c>
      <c r="AM64" s="82">
        <v>89770</v>
      </c>
      <c r="AN64" s="82">
        <v>0</v>
      </c>
      <c r="AO64" s="82">
        <v>2</v>
      </c>
      <c r="AP64" s="82">
        <v>0</v>
      </c>
      <c r="AQ64" s="82">
        <v>0</v>
      </c>
      <c r="AR64" s="82">
        <v>7687</v>
      </c>
      <c r="AS64" s="82">
        <v>129</v>
      </c>
      <c r="AT64" s="82">
        <v>12</v>
      </c>
      <c r="AU64" s="82">
        <v>150</v>
      </c>
      <c r="AV64" s="82">
        <v>3</v>
      </c>
      <c r="AW64" s="82">
        <v>6957</v>
      </c>
      <c r="AX64" s="82">
        <v>5874</v>
      </c>
      <c r="AY64" s="82">
        <v>0</v>
      </c>
      <c r="AZ64" s="82">
        <v>0</v>
      </c>
      <c r="BA64" s="82">
        <v>0</v>
      </c>
      <c r="BB64" s="82">
        <v>0</v>
      </c>
      <c r="BC64" s="82">
        <v>1079</v>
      </c>
      <c r="BD64" s="82">
        <v>4</v>
      </c>
      <c r="BE64" s="82">
        <v>0</v>
      </c>
      <c r="BF64" s="82">
        <v>1</v>
      </c>
      <c r="BG64" s="82">
        <v>66</v>
      </c>
      <c r="BH64" s="82">
        <v>47836</v>
      </c>
      <c r="BI64" s="82">
        <v>6</v>
      </c>
      <c r="BJ64" s="82">
        <v>4</v>
      </c>
      <c r="BK64" s="82">
        <v>40</v>
      </c>
      <c r="BL64" s="82">
        <v>18</v>
      </c>
      <c r="BM64" s="82">
        <v>8</v>
      </c>
      <c r="BN64" s="82">
        <v>0</v>
      </c>
      <c r="BO64" s="82">
        <v>0</v>
      </c>
      <c r="BP64" s="82">
        <v>10</v>
      </c>
      <c r="BQ64" s="82">
        <v>35</v>
      </c>
      <c r="BR64" s="82" t="s">
        <v>301</v>
      </c>
      <c r="BS64" s="82">
        <v>81810</v>
      </c>
      <c r="BT64" s="82">
        <v>1300</v>
      </c>
      <c r="BU64" s="82" t="s">
        <v>301</v>
      </c>
    </row>
    <row r="65" spans="1:73" s="24" customFormat="1" ht="12.75" customHeight="1" x14ac:dyDescent="0.2">
      <c r="A65" s="51" t="s">
        <v>355</v>
      </c>
      <c r="B65" s="52" t="s">
        <v>290</v>
      </c>
      <c r="C65" s="53"/>
      <c r="D65" s="79">
        <v>1116</v>
      </c>
      <c r="E65" s="79" t="s">
        <v>301</v>
      </c>
      <c r="F65" s="79">
        <v>2</v>
      </c>
      <c r="G65" s="79">
        <v>0</v>
      </c>
      <c r="H65" s="79">
        <v>1</v>
      </c>
      <c r="I65" s="79">
        <v>1</v>
      </c>
      <c r="J65" s="80">
        <v>1</v>
      </c>
      <c r="K65" s="81">
        <v>1</v>
      </c>
      <c r="L65" s="81">
        <v>0</v>
      </c>
      <c r="M65" s="81">
        <v>0</v>
      </c>
      <c r="N65" s="82">
        <v>2</v>
      </c>
      <c r="O65" s="82">
        <v>120</v>
      </c>
      <c r="P65" s="82">
        <v>102</v>
      </c>
      <c r="Q65" s="82">
        <v>12</v>
      </c>
      <c r="R65" s="82">
        <v>7</v>
      </c>
      <c r="S65" s="82" t="s">
        <v>301</v>
      </c>
      <c r="T65" s="81">
        <v>240</v>
      </c>
      <c r="U65" s="81">
        <v>26.5</v>
      </c>
      <c r="V65" s="82">
        <v>13200</v>
      </c>
      <c r="W65" s="82" t="s">
        <v>301</v>
      </c>
      <c r="X65" s="82" t="s">
        <v>301</v>
      </c>
      <c r="Y65" s="82" t="s">
        <v>301</v>
      </c>
      <c r="Z65" s="82">
        <v>30000</v>
      </c>
      <c r="AA65" s="82" t="s">
        <v>301</v>
      </c>
      <c r="AB65" s="82" t="s">
        <v>301</v>
      </c>
      <c r="AC65" s="82"/>
      <c r="AD65" s="82" t="s">
        <v>301</v>
      </c>
      <c r="AE65" s="82" t="s">
        <v>301</v>
      </c>
      <c r="AF65" s="82" t="s">
        <v>301</v>
      </c>
      <c r="AG65" s="82" t="s">
        <v>301</v>
      </c>
      <c r="AH65" s="82" t="s">
        <v>301</v>
      </c>
      <c r="AI65" s="82" t="s">
        <v>301</v>
      </c>
      <c r="AJ65" s="82" t="s">
        <v>301</v>
      </c>
      <c r="AK65" s="82" t="s">
        <v>301</v>
      </c>
      <c r="AL65" s="82">
        <v>13200</v>
      </c>
      <c r="AM65" s="82" t="s">
        <v>301</v>
      </c>
      <c r="AN65" s="82" t="s">
        <v>301</v>
      </c>
      <c r="AO65" s="82" t="s">
        <v>301</v>
      </c>
      <c r="AP65" s="82" t="s">
        <v>301</v>
      </c>
      <c r="AQ65" s="82" t="s">
        <v>301</v>
      </c>
      <c r="AR65" s="82" t="s">
        <v>301</v>
      </c>
      <c r="AS65" s="82" t="s">
        <v>301</v>
      </c>
      <c r="AT65" s="82" t="s">
        <v>301</v>
      </c>
      <c r="AU65" s="82" t="s">
        <v>301</v>
      </c>
      <c r="AV65" s="82" t="s">
        <v>301</v>
      </c>
      <c r="AW65" s="82" t="s">
        <v>301</v>
      </c>
      <c r="AX65" s="82">
        <v>2000</v>
      </c>
      <c r="AY65" s="82" t="s">
        <v>301</v>
      </c>
      <c r="AZ65" s="82" t="s">
        <v>301</v>
      </c>
      <c r="BA65" s="82" t="s">
        <v>301</v>
      </c>
      <c r="BB65" s="82" t="s">
        <v>301</v>
      </c>
      <c r="BC65" s="82" t="s">
        <v>301</v>
      </c>
      <c r="BD65" s="82" t="s">
        <v>301</v>
      </c>
      <c r="BE65" s="82" t="s">
        <v>301</v>
      </c>
      <c r="BF65" s="82" t="s">
        <v>301</v>
      </c>
      <c r="BG65" s="82">
        <v>30</v>
      </c>
      <c r="BH65" s="82">
        <v>7957</v>
      </c>
      <c r="BI65" s="82" t="s">
        <v>301</v>
      </c>
      <c r="BJ65" s="82" t="s">
        <v>301</v>
      </c>
      <c r="BK65" s="82" t="s">
        <v>301</v>
      </c>
      <c r="BL65" s="82" t="s">
        <v>301</v>
      </c>
      <c r="BM65" s="82" t="s">
        <v>301</v>
      </c>
      <c r="BN65" s="82" t="s">
        <v>301</v>
      </c>
      <c r="BO65" s="82" t="s">
        <v>301</v>
      </c>
      <c r="BP65" s="82" t="s">
        <v>301</v>
      </c>
      <c r="BQ65" s="82" t="s">
        <v>301</v>
      </c>
      <c r="BR65" s="82">
        <v>0</v>
      </c>
      <c r="BS65" s="82" t="s">
        <v>301</v>
      </c>
      <c r="BT65" s="82" t="s">
        <v>301</v>
      </c>
      <c r="BU65" s="82" t="s">
        <v>301</v>
      </c>
    </row>
    <row r="66" spans="1:73" s="24" customFormat="1" ht="12.75" customHeight="1" x14ac:dyDescent="0.2">
      <c r="A66" s="51" t="s">
        <v>356</v>
      </c>
      <c r="B66" s="52" t="s">
        <v>221</v>
      </c>
      <c r="C66" s="53"/>
      <c r="D66" s="79">
        <v>11634</v>
      </c>
      <c r="E66" s="79" t="s">
        <v>301</v>
      </c>
      <c r="F66" s="79">
        <v>32</v>
      </c>
      <c r="G66" s="79" t="s">
        <v>301</v>
      </c>
      <c r="H66" s="79" t="s">
        <v>301</v>
      </c>
      <c r="I66" s="79" t="s">
        <v>301</v>
      </c>
      <c r="J66" s="80">
        <v>21</v>
      </c>
      <c r="K66" s="81" t="s">
        <v>301</v>
      </c>
      <c r="L66" s="81" t="s">
        <v>301</v>
      </c>
      <c r="M66" s="81" t="s">
        <v>301</v>
      </c>
      <c r="N66" s="82" t="s">
        <v>301</v>
      </c>
      <c r="O66" s="82">
        <v>1853</v>
      </c>
      <c r="P66" s="82" t="s">
        <v>301</v>
      </c>
      <c r="Q66" s="82">
        <v>112</v>
      </c>
      <c r="R66" s="82">
        <v>38</v>
      </c>
      <c r="S66" s="82" t="s">
        <v>301</v>
      </c>
      <c r="T66" s="81">
        <v>226</v>
      </c>
      <c r="U66" s="81">
        <v>43</v>
      </c>
      <c r="V66" s="82" t="s">
        <v>301</v>
      </c>
      <c r="W66" s="82" t="s">
        <v>301</v>
      </c>
      <c r="X66" s="82" t="s">
        <v>301</v>
      </c>
      <c r="Y66" s="82" t="s">
        <v>301</v>
      </c>
      <c r="Z66" s="82">
        <v>2376267</v>
      </c>
      <c r="AA66" s="82">
        <v>2106960</v>
      </c>
      <c r="AB66" s="82">
        <v>269307</v>
      </c>
      <c r="AC66" s="82"/>
      <c r="AD66" s="82" t="s">
        <v>301</v>
      </c>
      <c r="AE66" s="82">
        <v>130392</v>
      </c>
      <c r="AF66" s="82">
        <v>89744</v>
      </c>
      <c r="AG66" s="82" t="s">
        <v>301</v>
      </c>
      <c r="AH66" s="82">
        <v>2147472</v>
      </c>
      <c r="AI66" s="82">
        <v>0</v>
      </c>
      <c r="AJ66" s="82">
        <v>0</v>
      </c>
      <c r="AK66" s="82">
        <v>228795</v>
      </c>
      <c r="AL66" s="82">
        <v>151763</v>
      </c>
      <c r="AM66" s="82" t="s">
        <v>301</v>
      </c>
      <c r="AN66" s="82" t="s">
        <v>301</v>
      </c>
      <c r="AO66" s="82" t="s">
        <v>301</v>
      </c>
      <c r="AP66" s="82" t="s">
        <v>301</v>
      </c>
      <c r="AQ66" s="82" t="s">
        <v>301</v>
      </c>
      <c r="AR66" s="82" t="s">
        <v>301</v>
      </c>
      <c r="AS66" s="82" t="s">
        <v>301</v>
      </c>
      <c r="AT66" s="82" t="s">
        <v>301</v>
      </c>
      <c r="AU66" s="82" t="s">
        <v>301</v>
      </c>
      <c r="AV66" s="82" t="s">
        <v>301</v>
      </c>
      <c r="AW66" s="82">
        <v>20311</v>
      </c>
      <c r="AX66" s="82">
        <v>18435</v>
      </c>
      <c r="AY66" s="82" t="s">
        <v>301</v>
      </c>
      <c r="AZ66" s="82">
        <v>18</v>
      </c>
      <c r="BA66" s="82">
        <v>641</v>
      </c>
      <c r="BB66" s="82" t="s">
        <v>301</v>
      </c>
      <c r="BC66" s="82">
        <v>1217</v>
      </c>
      <c r="BD66" s="82" t="s">
        <v>301</v>
      </c>
      <c r="BE66" s="82">
        <v>620</v>
      </c>
      <c r="BF66" s="82">
        <v>11</v>
      </c>
      <c r="BG66" s="82">
        <v>95</v>
      </c>
      <c r="BH66" s="82">
        <v>131478</v>
      </c>
      <c r="BI66" s="82" t="s">
        <v>301</v>
      </c>
      <c r="BJ66" s="82" t="s">
        <v>301</v>
      </c>
      <c r="BK66" s="82" t="s">
        <v>301</v>
      </c>
      <c r="BL66" s="82" t="s">
        <v>301</v>
      </c>
      <c r="BM66" s="82" t="s">
        <v>301</v>
      </c>
      <c r="BN66" s="82" t="s">
        <v>301</v>
      </c>
      <c r="BO66" s="82" t="s">
        <v>301</v>
      </c>
      <c r="BP66" s="82" t="s">
        <v>301</v>
      </c>
      <c r="BQ66" s="82" t="s">
        <v>301</v>
      </c>
      <c r="BR66" s="82" t="s">
        <v>301</v>
      </c>
      <c r="BS66" s="82" t="s">
        <v>301</v>
      </c>
      <c r="BT66" s="82" t="s">
        <v>301</v>
      </c>
      <c r="BU66" s="82" t="s">
        <v>301</v>
      </c>
    </row>
    <row r="67" spans="1:73" s="24" customFormat="1" ht="12.75" customHeight="1" x14ac:dyDescent="0.2">
      <c r="A67" s="14"/>
      <c r="B67" s="62" t="s">
        <v>159</v>
      </c>
      <c r="C67" s="59"/>
      <c r="D67" s="63">
        <f>SUM(D60:D66)</f>
        <v>22343</v>
      </c>
      <c r="E67" s="63" t="s">
        <v>357</v>
      </c>
      <c r="F67" s="63">
        <f>SUM(F60:F66)</f>
        <v>72</v>
      </c>
      <c r="G67" s="63">
        <f t="shared" ref="G67:BP67" si="28">SUM(G60:G66)</f>
        <v>11</v>
      </c>
      <c r="H67" s="63">
        <f t="shared" si="28"/>
        <v>16</v>
      </c>
      <c r="I67" s="63">
        <f t="shared" si="28"/>
        <v>13</v>
      </c>
      <c r="J67" s="64">
        <f t="shared" si="28"/>
        <v>46.72</v>
      </c>
      <c r="K67" s="64">
        <f t="shared" si="28"/>
        <v>23.82</v>
      </c>
      <c r="L67" s="64">
        <f t="shared" si="28"/>
        <v>1.9</v>
      </c>
      <c r="M67" s="64">
        <f t="shared" si="28"/>
        <v>0</v>
      </c>
      <c r="N67" s="63">
        <f t="shared" si="28"/>
        <v>10</v>
      </c>
      <c r="O67" s="63">
        <f t="shared" si="28"/>
        <v>5220</v>
      </c>
      <c r="P67" s="63">
        <f t="shared" si="28"/>
        <v>2543</v>
      </c>
      <c r="Q67" s="63">
        <f t="shared" si="28"/>
        <v>373</v>
      </c>
      <c r="R67" s="63">
        <f t="shared" si="28"/>
        <v>98</v>
      </c>
      <c r="S67" s="63">
        <f t="shared" si="28"/>
        <v>2</v>
      </c>
      <c r="T67" s="64">
        <f t="shared" si="28"/>
        <v>1571</v>
      </c>
      <c r="U67" s="64">
        <f t="shared" si="28"/>
        <v>261</v>
      </c>
      <c r="V67" s="63">
        <f t="shared" si="28"/>
        <v>69380</v>
      </c>
      <c r="W67" s="63">
        <f t="shared" si="28"/>
        <v>10360</v>
      </c>
      <c r="X67" s="63">
        <f t="shared" si="28"/>
        <v>48000</v>
      </c>
      <c r="Y67" s="63">
        <f t="shared" si="28"/>
        <v>11200</v>
      </c>
      <c r="Z67" s="63">
        <f t="shared" si="28"/>
        <v>6202816</v>
      </c>
      <c r="AA67" s="63">
        <f t="shared" si="28"/>
        <v>4431840</v>
      </c>
      <c r="AB67" s="63">
        <f t="shared" si="28"/>
        <v>1740976</v>
      </c>
      <c r="AC67" s="63"/>
      <c r="AD67" s="63">
        <f t="shared" si="28"/>
        <v>264000</v>
      </c>
      <c r="AE67" s="63">
        <f t="shared" si="28"/>
        <v>233392</v>
      </c>
      <c r="AF67" s="63">
        <f t="shared" si="28"/>
        <v>1063418</v>
      </c>
      <c r="AG67" s="63">
        <f t="shared" si="28"/>
        <v>20000</v>
      </c>
      <c r="AH67" s="63">
        <f t="shared" si="28"/>
        <v>5170906.3</v>
      </c>
      <c r="AI67" s="63">
        <f t="shared" si="28"/>
        <v>0</v>
      </c>
      <c r="AJ67" s="63">
        <f t="shared" si="28"/>
        <v>0</v>
      </c>
      <c r="AK67" s="63">
        <f t="shared" si="28"/>
        <v>318909.7</v>
      </c>
      <c r="AL67" s="63">
        <f t="shared" si="28"/>
        <v>371094</v>
      </c>
      <c r="AM67" s="63">
        <f t="shared" si="28"/>
        <v>189519</v>
      </c>
      <c r="AN67" s="63">
        <f t="shared" si="28"/>
        <v>0</v>
      </c>
      <c r="AO67" s="63">
        <f t="shared" si="28"/>
        <v>902</v>
      </c>
      <c r="AP67" s="63">
        <f t="shared" si="28"/>
        <v>500</v>
      </c>
      <c r="AQ67" s="63">
        <f t="shared" si="28"/>
        <v>1000</v>
      </c>
      <c r="AR67" s="63">
        <f t="shared" si="28"/>
        <v>8881</v>
      </c>
      <c r="AS67" s="63">
        <f t="shared" si="28"/>
        <v>5329</v>
      </c>
      <c r="AT67" s="63">
        <f t="shared" si="28"/>
        <v>4027</v>
      </c>
      <c r="AU67" s="63">
        <f t="shared" si="28"/>
        <v>195</v>
      </c>
      <c r="AV67" s="63">
        <f t="shared" si="28"/>
        <v>303</v>
      </c>
      <c r="AW67" s="63">
        <f t="shared" si="28"/>
        <v>36982</v>
      </c>
      <c r="AX67" s="63">
        <f t="shared" si="28"/>
        <v>35229</v>
      </c>
      <c r="AY67" s="63">
        <f t="shared" si="28"/>
        <v>0</v>
      </c>
      <c r="AZ67" s="63">
        <f t="shared" si="28"/>
        <v>188</v>
      </c>
      <c r="BA67" s="63">
        <f t="shared" si="28"/>
        <v>641</v>
      </c>
      <c r="BB67" s="63">
        <f t="shared" si="28"/>
        <v>0</v>
      </c>
      <c r="BC67" s="63">
        <f t="shared" si="28"/>
        <v>2675</v>
      </c>
      <c r="BD67" s="63">
        <f t="shared" si="28"/>
        <v>249</v>
      </c>
      <c r="BE67" s="63">
        <f t="shared" si="28"/>
        <v>1304</v>
      </c>
      <c r="BF67" s="63">
        <f t="shared" si="28"/>
        <v>13</v>
      </c>
      <c r="BG67" s="63">
        <f t="shared" si="28"/>
        <v>368</v>
      </c>
      <c r="BH67" s="63">
        <f t="shared" si="28"/>
        <v>227904</v>
      </c>
      <c r="BI67" s="63">
        <f t="shared" si="28"/>
        <v>1815</v>
      </c>
      <c r="BJ67" s="63">
        <f t="shared" si="28"/>
        <v>9460</v>
      </c>
      <c r="BK67" s="63">
        <f t="shared" si="28"/>
        <v>285</v>
      </c>
      <c r="BL67" s="63">
        <f t="shared" si="28"/>
        <v>28</v>
      </c>
      <c r="BM67" s="63">
        <f t="shared" si="28"/>
        <v>8</v>
      </c>
      <c r="BN67" s="63">
        <f t="shared" si="28"/>
        <v>5</v>
      </c>
      <c r="BO67" s="63">
        <f t="shared" si="28"/>
        <v>5</v>
      </c>
      <c r="BP67" s="63">
        <f t="shared" si="28"/>
        <v>10</v>
      </c>
      <c r="BQ67" s="63">
        <f>SUM(BQ60:BQ66)</f>
        <v>35</v>
      </c>
      <c r="BR67" s="63">
        <f>SUM(BR60:BR66)</f>
        <v>0</v>
      </c>
      <c r="BS67" s="63">
        <f>SUM(BS60:BS66)</f>
        <v>81810</v>
      </c>
      <c r="BT67" s="63">
        <f>SUM(BT60:BT66)</f>
        <v>1300</v>
      </c>
      <c r="BU67" s="63" t="s">
        <v>357</v>
      </c>
    </row>
    <row r="68" spans="1:73" s="24" customFormat="1" ht="12.75" customHeight="1" x14ac:dyDescent="0.2">
      <c r="A68" s="60"/>
      <c r="B68" s="25" t="s">
        <v>150</v>
      </c>
      <c r="C68" s="65">
        <v>7</v>
      </c>
      <c r="D68" s="65">
        <v>7</v>
      </c>
      <c r="E68" s="65">
        <v>7</v>
      </c>
      <c r="F68" s="65">
        <v>7</v>
      </c>
      <c r="G68" s="65">
        <v>7</v>
      </c>
      <c r="H68" s="65">
        <v>7</v>
      </c>
      <c r="I68" s="65">
        <v>7</v>
      </c>
      <c r="J68" s="65">
        <v>7</v>
      </c>
      <c r="K68" s="65">
        <v>7</v>
      </c>
      <c r="L68" s="97">
        <v>7</v>
      </c>
      <c r="M68" s="65">
        <v>7</v>
      </c>
      <c r="N68" s="65">
        <v>7</v>
      </c>
      <c r="O68" s="65">
        <v>7</v>
      </c>
      <c r="P68" s="65">
        <v>7</v>
      </c>
      <c r="Q68" s="65">
        <v>7</v>
      </c>
      <c r="R68" s="65">
        <v>7</v>
      </c>
      <c r="S68" s="65">
        <v>7</v>
      </c>
      <c r="T68" s="65">
        <v>7</v>
      </c>
      <c r="U68" s="65">
        <v>7</v>
      </c>
      <c r="V68" s="65">
        <v>7</v>
      </c>
      <c r="W68" s="65">
        <v>7</v>
      </c>
      <c r="X68" s="65">
        <v>7</v>
      </c>
      <c r="Y68" s="65">
        <v>7</v>
      </c>
      <c r="Z68" s="65">
        <v>7</v>
      </c>
      <c r="AA68" s="65">
        <v>7</v>
      </c>
      <c r="AB68" s="65">
        <v>7</v>
      </c>
      <c r="AC68" s="65"/>
      <c r="AD68" s="65">
        <v>7</v>
      </c>
      <c r="AE68" s="65">
        <v>7</v>
      </c>
      <c r="AF68" s="65">
        <v>7</v>
      </c>
      <c r="AG68" s="65">
        <v>7</v>
      </c>
      <c r="AH68" s="65">
        <v>7</v>
      </c>
      <c r="AI68" s="65">
        <v>7</v>
      </c>
      <c r="AJ68" s="65">
        <v>7</v>
      </c>
      <c r="AK68" s="65">
        <v>7</v>
      </c>
      <c r="AL68" s="65">
        <v>7</v>
      </c>
      <c r="AM68" s="65">
        <v>7</v>
      </c>
      <c r="AN68" s="65">
        <v>7</v>
      </c>
      <c r="AO68" s="65">
        <v>7</v>
      </c>
      <c r="AP68" s="65">
        <v>7</v>
      </c>
      <c r="AQ68" s="65">
        <v>7</v>
      </c>
      <c r="AR68" s="65">
        <v>7</v>
      </c>
      <c r="AS68" s="65">
        <v>7</v>
      </c>
      <c r="AT68" s="65">
        <v>7</v>
      </c>
      <c r="AU68" s="65">
        <v>7</v>
      </c>
      <c r="AV68" s="65">
        <v>7</v>
      </c>
      <c r="AW68" s="65">
        <v>7</v>
      </c>
      <c r="AX68" s="65">
        <v>7</v>
      </c>
      <c r="AY68" s="65">
        <v>7</v>
      </c>
      <c r="AZ68" s="65">
        <v>7</v>
      </c>
      <c r="BA68" s="65">
        <v>7</v>
      </c>
      <c r="BB68" s="65">
        <v>7</v>
      </c>
      <c r="BC68" s="65">
        <v>7</v>
      </c>
      <c r="BD68" s="65">
        <v>7</v>
      </c>
      <c r="BE68" s="65">
        <v>7</v>
      </c>
      <c r="BF68" s="65">
        <v>7</v>
      </c>
      <c r="BG68" s="65">
        <v>7</v>
      </c>
      <c r="BH68" s="65">
        <v>7</v>
      </c>
      <c r="BI68" s="65">
        <v>7</v>
      </c>
      <c r="BJ68" s="65">
        <v>7</v>
      </c>
      <c r="BK68" s="65">
        <v>7</v>
      </c>
      <c r="BL68" s="65">
        <v>7</v>
      </c>
      <c r="BM68" s="65">
        <v>7</v>
      </c>
      <c r="BN68" s="65">
        <v>7</v>
      </c>
      <c r="BO68" s="65">
        <v>7</v>
      </c>
      <c r="BP68" s="65">
        <v>7</v>
      </c>
      <c r="BQ68" s="65">
        <v>7</v>
      </c>
      <c r="BR68" s="65">
        <v>7</v>
      </c>
      <c r="BS68" s="65">
        <v>7</v>
      </c>
      <c r="BT68" s="65">
        <v>7</v>
      </c>
      <c r="BU68" s="65">
        <v>7</v>
      </c>
    </row>
    <row r="69" spans="1:73" s="24" customFormat="1" ht="12.75" customHeight="1" x14ac:dyDescent="0.2">
      <c r="A69" s="60"/>
      <c r="B69" s="25" t="s">
        <v>151</v>
      </c>
      <c r="C69" s="65">
        <v>7</v>
      </c>
      <c r="D69" s="65">
        <f>COUNT(D60:D66)</f>
        <v>7</v>
      </c>
      <c r="E69" s="65">
        <f>COUNT(E60:E66)</f>
        <v>0</v>
      </c>
      <c r="F69" s="65">
        <f t="shared" ref="F69:BQ69" si="29">COUNT(F60:F66)</f>
        <v>7</v>
      </c>
      <c r="G69" s="65">
        <f t="shared" si="29"/>
        <v>6</v>
      </c>
      <c r="H69" s="65">
        <f t="shared" si="29"/>
        <v>6</v>
      </c>
      <c r="I69" s="65">
        <f t="shared" si="29"/>
        <v>6</v>
      </c>
      <c r="J69" s="65">
        <f t="shared" si="29"/>
        <v>7</v>
      </c>
      <c r="K69" s="65">
        <f t="shared" si="29"/>
        <v>6</v>
      </c>
      <c r="L69" s="97">
        <f t="shared" si="29"/>
        <v>6</v>
      </c>
      <c r="M69" s="65">
        <f t="shared" si="29"/>
        <v>6</v>
      </c>
      <c r="N69" s="65">
        <f t="shared" si="29"/>
        <v>6</v>
      </c>
      <c r="O69" s="65">
        <f t="shared" si="29"/>
        <v>7</v>
      </c>
      <c r="P69" s="65">
        <f t="shared" si="29"/>
        <v>6</v>
      </c>
      <c r="Q69" s="65">
        <f t="shared" si="29"/>
        <v>7</v>
      </c>
      <c r="R69" s="65">
        <f t="shared" si="29"/>
        <v>7</v>
      </c>
      <c r="S69" s="65">
        <f t="shared" si="29"/>
        <v>5</v>
      </c>
      <c r="T69" s="65">
        <f t="shared" si="29"/>
        <v>7</v>
      </c>
      <c r="U69" s="65">
        <f t="shared" si="29"/>
        <v>7</v>
      </c>
      <c r="V69" s="65">
        <f t="shared" si="29"/>
        <v>3</v>
      </c>
      <c r="W69" s="65">
        <f t="shared" si="29"/>
        <v>2</v>
      </c>
      <c r="X69" s="65">
        <f t="shared" si="29"/>
        <v>2</v>
      </c>
      <c r="Y69" s="65">
        <f t="shared" si="29"/>
        <v>2</v>
      </c>
      <c r="Z69" s="65">
        <f t="shared" si="29"/>
        <v>7</v>
      </c>
      <c r="AA69" s="65">
        <f t="shared" si="29"/>
        <v>6</v>
      </c>
      <c r="AB69" s="65">
        <f t="shared" si="29"/>
        <v>6</v>
      </c>
      <c r="AC69" s="65"/>
      <c r="AD69" s="65">
        <f t="shared" si="29"/>
        <v>2</v>
      </c>
      <c r="AE69" s="65">
        <f t="shared" si="29"/>
        <v>5</v>
      </c>
      <c r="AF69" s="65">
        <f t="shared" si="29"/>
        <v>6</v>
      </c>
      <c r="AG69" s="65">
        <f t="shared" si="29"/>
        <v>1</v>
      </c>
      <c r="AH69" s="65">
        <f t="shared" si="29"/>
        <v>4</v>
      </c>
      <c r="AI69" s="65">
        <f t="shared" si="29"/>
        <v>4</v>
      </c>
      <c r="AJ69" s="65">
        <f t="shared" si="29"/>
        <v>5</v>
      </c>
      <c r="AK69" s="65">
        <f t="shared" si="29"/>
        <v>6</v>
      </c>
      <c r="AL69" s="65">
        <f t="shared" si="29"/>
        <v>7</v>
      </c>
      <c r="AM69" s="65">
        <f t="shared" si="29"/>
        <v>5</v>
      </c>
      <c r="AN69" s="65">
        <f t="shared" si="29"/>
        <v>5</v>
      </c>
      <c r="AO69" s="65">
        <f t="shared" si="29"/>
        <v>5</v>
      </c>
      <c r="AP69" s="65">
        <f t="shared" si="29"/>
        <v>5</v>
      </c>
      <c r="AQ69" s="65">
        <f t="shared" si="29"/>
        <v>5</v>
      </c>
      <c r="AR69" s="65">
        <f t="shared" si="29"/>
        <v>5</v>
      </c>
      <c r="AS69" s="65">
        <f t="shared" si="29"/>
        <v>5</v>
      </c>
      <c r="AT69" s="65">
        <f t="shared" si="29"/>
        <v>4</v>
      </c>
      <c r="AU69" s="65">
        <f t="shared" si="29"/>
        <v>4</v>
      </c>
      <c r="AV69" s="65">
        <f t="shared" si="29"/>
        <v>4</v>
      </c>
      <c r="AW69" s="65">
        <f t="shared" si="29"/>
        <v>6</v>
      </c>
      <c r="AX69" s="65">
        <f t="shared" si="29"/>
        <v>7</v>
      </c>
      <c r="AY69" s="65">
        <f t="shared" si="29"/>
        <v>5</v>
      </c>
      <c r="AZ69" s="65">
        <f t="shared" si="29"/>
        <v>6</v>
      </c>
      <c r="BA69" s="65">
        <f t="shared" si="29"/>
        <v>6</v>
      </c>
      <c r="BB69" s="65">
        <f t="shared" si="29"/>
        <v>5</v>
      </c>
      <c r="BC69" s="65">
        <f t="shared" si="29"/>
        <v>6</v>
      </c>
      <c r="BD69" s="65">
        <f t="shared" si="29"/>
        <v>5</v>
      </c>
      <c r="BE69" s="65">
        <f t="shared" si="29"/>
        <v>5</v>
      </c>
      <c r="BF69" s="65">
        <f t="shared" si="29"/>
        <v>6</v>
      </c>
      <c r="BG69" s="65">
        <f t="shared" si="29"/>
        <v>7</v>
      </c>
      <c r="BH69" s="65">
        <f t="shared" si="29"/>
        <v>7</v>
      </c>
      <c r="BI69" s="65">
        <f t="shared" si="29"/>
        <v>5</v>
      </c>
      <c r="BJ69" s="65">
        <f t="shared" si="29"/>
        <v>5</v>
      </c>
      <c r="BK69" s="65">
        <f t="shared" si="29"/>
        <v>5</v>
      </c>
      <c r="BL69" s="65">
        <f t="shared" si="29"/>
        <v>3</v>
      </c>
      <c r="BM69" s="65">
        <f t="shared" si="29"/>
        <v>5</v>
      </c>
      <c r="BN69" s="65">
        <f t="shared" si="29"/>
        <v>5</v>
      </c>
      <c r="BO69" s="65">
        <f t="shared" si="29"/>
        <v>5</v>
      </c>
      <c r="BP69" s="65">
        <f t="shared" si="29"/>
        <v>4</v>
      </c>
      <c r="BQ69" s="65">
        <f t="shared" si="29"/>
        <v>5</v>
      </c>
      <c r="BR69" s="65">
        <f>COUNT(BR60:BR66)</f>
        <v>3</v>
      </c>
      <c r="BS69" s="65">
        <f>COUNT(BS60:BS66)</f>
        <v>1</v>
      </c>
      <c r="BT69" s="65">
        <f>COUNT(BT60:BT66)</f>
        <v>1</v>
      </c>
      <c r="BU69" s="65">
        <f>COUNT(BU60:BU66)</f>
        <v>0</v>
      </c>
    </row>
    <row r="70" spans="1:73" s="24" customFormat="1" ht="12.75" customHeight="1" x14ac:dyDescent="0.2">
      <c r="A70" s="61"/>
      <c r="B70" s="28" t="s">
        <v>149</v>
      </c>
      <c r="C70" s="86">
        <f>C69/C68</f>
        <v>1</v>
      </c>
      <c r="D70" s="86">
        <f t="shared" ref="D70:BO70" si="30">D69/D68</f>
        <v>1</v>
      </c>
      <c r="E70" s="86">
        <f t="shared" si="30"/>
        <v>0</v>
      </c>
      <c r="F70" s="86">
        <f t="shared" si="30"/>
        <v>1</v>
      </c>
      <c r="G70" s="86">
        <f t="shared" si="30"/>
        <v>0.8571428571428571</v>
      </c>
      <c r="H70" s="86">
        <f t="shared" si="30"/>
        <v>0.8571428571428571</v>
      </c>
      <c r="I70" s="86">
        <f t="shared" si="30"/>
        <v>0.8571428571428571</v>
      </c>
      <c r="J70" s="86">
        <f t="shared" si="30"/>
        <v>1</v>
      </c>
      <c r="K70" s="86">
        <f t="shared" si="30"/>
        <v>0.8571428571428571</v>
      </c>
      <c r="L70" s="86">
        <f t="shared" si="30"/>
        <v>0.8571428571428571</v>
      </c>
      <c r="M70" s="86">
        <f t="shared" si="30"/>
        <v>0.8571428571428571</v>
      </c>
      <c r="N70" s="86">
        <f t="shared" si="30"/>
        <v>0.8571428571428571</v>
      </c>
      <c r="O70" s="86">
        <f t="shared" si="30"/>
        <v>1</v>
      </c>
      <c r="P70" s="86">
        <f t="shared" si="30"/>
        <v>0.8571428571428571</v>
      </c>
      <c r="Q70" s="86">
        <f t="shared" si="30"/>
        <v>1</v>
      </c>
      <c r="R70" s="86">
        <f t="shared" si="30"/>
        <v>1</v>
      </c>
      <c r="S70" s="86">
        <f t="shared" si="30"/>
        <v>0.7142857142857143</v>
      </c>
      <c r="T70" s="86">
        <f t="shared" si="30"/>
        <v>1</v>
      </c>
      <c r="U70" s="86">
        <f t="shared" si="30"/>
        <v>1</v>
      </c>
      <c r="V70" s="86">
        <f t="shared" si="30"/>
        <v>0.42857142857142855</v>
      </c>
      <c r="W70" s="86">
        <f t="shared" si="30"/>
        <v>0.2857142857142857</v>
      </c>
      <c r="X70" s="86">
        <f t="shared" si="30"/>
        <v>0.2857142857142857</v>
      </c>
      <c r="Y70" s="86">
        <f t="shared" si="30"/>
        <v>0.2857142857142857</v>
      </c>
      <c r="Z70" s="86">
        <f t="shared" si="30"/>
        <v>1</v>
      </c>
      <c r="AA70" s="86">
        <f t="shared" si="30"/>
        <v>0.8571428571428571</v>
      </c>
      <c r="AB70" s="86">
        <f t="shared" si="30"/>
        <v>0.8571428571428571</v>
      </c>
      <c r="AC70" s="86"/>
      <c r="AD70" s="86">
        <f t="shared" si="30"/>
        <v>0.2857142857142857</v>
      </c>
      <c r="AE70" s="86">
        <f t="shared" si="30"/>
        <v>0.7142857142857143</v>
      </c>
      <c r="AF70" s="86">
        <f t="shared" si="30"/>
        <v>0.8571428571428571</v>
      </c>
      <c r="AG70" s="86">
        <f t="shared" si="30"/>
        <v>0.14285714285714285</v>
      </c>
      <c r="AH70" s="86">
        <f t="shared" si="30"/>
        <v>0.5714285714285714</v>
      </c>
      <c r="AI70" s="86">
        <f t="shared" si="30"/>
        <v>0.5714285714285714</v>
      </c>
      <c r="AJ70" s="86">
        <f t="shared" si="30"/>
        <v>0.7142857142857143</v>
      </c>
      <c r="AK70" s="86">
        <f t="shared" si="30"/>
        <v>0.8571428571428571</v>
      </c>
      <c r="AL70" s="86">
        <f t="shared" si="30"/>
        <v>1</v>
      </c>
      <c r="AM70" s="86">
        <f t="shared" si="30"/>
        <v>0.7142857142857143</v>
      </c>
      <c r="AN70" s="86">
        <f t="shared" si="30"/>
        <v>0.7142857142857143</v>
      </c>
      <c r="AO70" s="86">
        <f t="shared" si="30"/>
        <v>0.7142857142857143</v>
      </c>
      <c r="AP70" s="86">
        <f t="shared" si="30"/>
        <v>0.7142857142857143</v>
      </c>
      <c r="AQ70" s="86">
        <f t="shared" si="30"/>
        <v>0.7142857142857143</v>
      </c>
      <c r="AR70" s="86">
        <f t="shared" si="30"/>
        <v>0.7142857142857143</v>
      </c>
      <c r="AS70" s="86">
        <f t="shared" si="30"/>
        <v>0.7142857142857143</v>
      </c>
      <c r="AT70" s="86">
        <f t="shared" si="30"/>
        <v>0.5714285714285714</v>
      </c>
      <c r="AU70" s="86">
        <f t="shared" si="30"/>
        <v>0.5714285714285714</v>
      </c>
      <c r="AV70" s="86">
        <f t="shared" si="30"/>
        <v>0.5714285714285714</v>
      </c>
      <c r="AW70" s="86">
        <f t="shared" si="30"/>
        <v>0.8571428571428571</v>
      </c>
      <c r="AX70" s="86">
        <f t="shared" si="30"/>
        <v>1</v>
      </c>
      <c r="AY70" s="86">
        <f t="shared" si="30"/>
        <v>0.7142857142857143</v>
      </c>
      <c r="AZ70" s="86">
        <f t="shared" si="30"/>
        <v>0.8571428571428571</v>
      </c>
      <c r="BA70" s="86">
        <f t="shared" si="30"/>
        <v>0.8571428571428571</v>
      </c>
      <c r="BB70" s="86">
        <f t="shared" si="30"/>
        <v>0.7142857142857143</v>
      </c>
      <c r="BC70" s="86">
        <f t="shared" si="30"/>
        <v>0.8571428571428571</v>
      </c>
      <c r="BD70" s="86">
        <f t="shared" si="30"/>
        <v>0.7142857142857143</v>
      </c>
      <c r="BE70" s="86">
        <f t="shared" si="30"/>
        <v>0.7142857142857143</v>
      </c>
      <c r="BF70" s="86">
        <f t="shared" si="30"/>
        <v>0.8571428571428571</v>
      </c>
      <c r="BG70" s="86">
        <f t="shared" si="30"/>
        <v>1</v>
      </c>
      <c r="BH70" s="86">
        <f t="shared" si="30"/>
        <v>1</v>
      </c>
      <c r="BI70" s="86">
        <f t="shared" si="30"/>
        <v>0.7142857142857143</v>
      </c>
      <c r="BJ70" s="86">
        <f t="shared" si="30"/>
        <v>0.7142857142857143</v>
      </c>
      <c r="BK70" s="86">
        <f t="shared" si="30"/>
        <v>0.7142857142857143</v>
      </c>
      <c r="BL70" s="86">
        <f t="shared" si="30"/>
        <v>0.42857142857142855</v>
      </c>
      <c r="BM70" s="86">
        <f t="shared" si="30"/>
        <v>0.7142857142857143</v>
      </c>
      <c r="BN70" s="86">
        <f t="shared" si="30"/>
        <v>0.7142857142857143</v>
      </c>
      <c r="BO70" s="86">
        <f t="shared" si="30"/>
        <v>0.7142857142857143</v>
      </c>
      <c r="BP70" s="86">
        <f t="shared" ref="BP70:BU70" si="31">BP69/BP68</f>
        <v>0.5714285714285714</v>
      </c>
      <c r="BQ70" s="86">
        <f t="shared" si="31"/>
        <v>0.7142857142857143</v>
      </c>
      <c r="BR70" s="86">
        <f t="shared" si="31"/>
        <v>0.42857142857142855</v>
      </c>
      <c r="BS70" s="86">
        <f t="shared" si="31"/>
        <v>0.14285714285714285</v>
      </c>
      <c r="BT70" s="86">
        <f t="shared" si="31"/>
        <v>0.14285714285714285</v>
      </c>
      <c r="BU70" s="86">
        <f t="shared" si="31"/>
        <v>0</v>
      </c>
    </row>
    <row r="72" spans="1:73" ht="12.75" customHeight="1" x14ac:dyDescent="0.25">
      <c r="A72" s="2"/>
      <c r="B72" s="48"/>
      <c r="C72" s="48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</row>
    <row r="73" spans="1:73" ht="12.75" customHeight="1" x14ac:dyDescent="0.25">
      <c r="A73" s="49" t="s">
        <v>143</v>
      </c>
      <c r="C73" s="48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</row>
    <row r="74" spans="1:73" ht="12.75" customHeight="1" x14ac:dyDescent="0.25">
      <c r="A74" s="49" t="s">
        <v>144</v>
      </c>
      <c r="C74" s="48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</row>
    <row r="75" spans="1:73" ht="12.75" customHeight="1" x14ac:dyDescent="0.25">
      <c r="A75" s="49" t="s">
        <v>145</v>
      </c>
      <c r="C75" s="48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</row>
    <row r="76" spans="1:73" ht="12.75" customHeight="1" x14ac:dyDescent="0.25">
      <c r="A76" s="49"/>
      <c r="C76" s="48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</row>
    <row r="77" spans="1:73" ht="12.75" customHeight="1" x14ac:dyDescent="0.25">
      <c r="A77" s="50" t="s">
        <v>146</v>
      </c>
      <c r="C77" s="77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</row>
    <row r="78" spans="1:73" ht="12.75" customHeight="1" x14ac:dyDescent="0.25">
      <c r="A78" s="50" t="s">
        <v>147</v>
      </c>
      <c r="C78" s="48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</row>
    <row r="79" spans="1:73" ht="12.75" customHeight="1" x14ac:dyDescent="0.25">
      <c r="A79" s="50" t="s">
        <v>148</v>
      </c>
      <c r="C79" s="50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</row>
    <row r="80" spans="1:73" ht="12.75" customHeight="1" x14ac:dyDescent="0.25">
      <c r="C80" s="50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</row>
    <row r="81" spans="1:73" ht="12.75" customHeight="1" x14ac:dyDescent="0.25">
      <c r="A81" s="50" t="s">
        <v>383</v>
      </c>
      <c r="C81" s="50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</row>
  </sheetData>
  <mergeCells count="11">
    <mergeCell ref="B38:C38"/>
    <mergeCell ref="A1:C2"/>
    <mergeCell ref="A5:A8"/>
    <mergeCell ref="B20:C20"/>
    <mergeCell ref="B60:C60"/>
    <mergeCell ref="B39:C39"/>
    <mergeCell ref="B40:C40"/>
    <mergeCell ref="B47:C47"/>
    <mergeCell ref="B10:C10"/>
    <mergeCell ref="B35:C35"/>
    <mergeCell ref="B36:C36"/>
  </mergeCells>
  <conditionalFormatting sqref="D8:BU8">
    <cfRule type="cellIs" dxfId="0" priority="1" stopIfTrue="1" operator="lessThan">
      <formula>#REF!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8"/>
  <sheetViews>
    <sheetView zoomScaleNormal="100" workbookViewId="0">
      <pane xSplit="3" ySplit="8" topLeftCell="D9" activePane="bottomRight" state="frozen"/>
      <selection pane="topRight" activeCell="D1" sqref="D1"/>
      <selection pane="bottomLeft" activeCell="A9" sqref="A9"/>
      <selection pane="bottomRight" sqref="A1:C2"/>
    </sheetView>
  </sheetViews>
  <sheetFormatPr baseColWidth="10" defaultColWidth="12.85546875" defaultRowHeight="12.75" x14ac:dyDescent="0.2"/>
  <cols>
    <col min="1" max="1" width="12.85546875" style="1"/>
    <col min="2" max="2" width="46.7109375" style="1" customWidth="1"/>
    <col min="3" max="3" width="12.85546875" style="1" customWidth="1"/>
    <col min="4" max="16384" width="12.85546875" style="1"/>
  </cols>
  <sheetData>
    <row r="1" spans="1:73" x14ac:dyDescent="0.2">
      <c r="A1" s="492" t="s">
        <v>168</v>
      </c>
      <c r="B1" s="493"/>
      <c r="C1" s="494"/>
    </row>
    <row r="2" spans="1:73" ht="13.5" x14ac:dyDescent="0.25">
      <c r="A2" s="495"/>
      <c r="B2" s="496"/>
      <c r="C2" s="497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</row>
    <row r="3" spans="1:73" s="11" customFormat="1" ht="87.75" customHeight="1" x14ac:dyDescent="0.25">
      <c r="A3" s="3"/>
      <c r="B3" s="4"/>
      <c r="C3" s="4"/>
      <c r="D3" s="5" t="s">
        <v>0</v>
      </c>
      <c r="E3" s="6" t="s">
        <v>1</v>
      </c>
      <c r="F3" s="5" t="s">
        <v>2</v>
      </c>
      <c r="G3" s="7" t="s">
        <v>3</v>
      </c>
      <c r="H3" s="8" t="s">
        <v>4</v>
      </c>
      <c r="I3" s="9" t="s">
        <v>5</v>
      </c>
      <c r="J3" s="5" t="s">
        <v>6</v>
      </c>
      <c r="K3" s="7" t="s">
        <v>7</v>
      </c>
      <c r="L3" s="8" t="s">
        <v>8</v>
      </c>
      <c r="M3" s="8" t="s">
        <v>9</v>
      </c>
      <c r="N3" s="5" t="s">
        <v>10</v>
      </c>
      <c r="O3" s="5" t="s">
        <v>11</v>
      </c>
      <c r="P3" s="9" t="s">
        <v>12</v>
      </c>
      <c r="Q3" s="5" t="s">
        <v>13</v>
      </c>
      <c r="R3" s="7" t="s">
        <v>14</v>
      </c>
      <c r="S3" s="8" t="s">
        <v>15</v>
      </c>
      <c r="T3" s="5" t="s">
        <v>16</v>
      </c>
      <c r="U3" s="5" t="s">
        <v>17</v>
      </c>
      <c r="V3" s="5" t="s">
        <v>18</v>
      </c>
      <c r="W3" s="5" t="s">
        <v>19</v>
      </c>
      <c r="X3" s="5" t="s">
        <v>20</v>
      </c>
      <c r="Y3" s="6" t="s">
        <v>21</v>
      </c>
      <c r="Z3" s="5" t="s">
        <v>22</v>
      </c>
      <c r="AA3" s="7" t="s">
        <v>23</v>
      </c>
      <c r="AB3" s="8" t="s">
        <v>24</v>
      </c>
      <c r="AC3" s="8" t="s">
        <v>25</v>
      </c>
      <c r="AD3" s="8" t="s">
        <v>26</v>
      </c>
      <c r="AE3" s="8" t="s">
        <v>27</v>
      </c>
      <c r="AF3" s="8" t="s">
        <v>28</v>
      </c>
      <c r="AG3" s="8" t="s">
        <v>29</v>
      </c>
      <c r="AH3" s="5" t="s">
        <v>30</v>
      </c>
      <c r="AI3" s="5" t="s">
        <v>31</v>
      </c>
      <c r="AJ3" s="5" t="s">
        <v>32</v>
      </c>
      <c r="AK3" s="6" t="s">
        <v>33</v>
      </c>
      <c r="AL3" s="5" t="s">
        <v>34</v>
      </c>
      <c r="AM3" s="7" t="s">
        <v>35</v>
      </c>
      <c r="AN3" s="8" t="s">
        <v>36</v>
      </c>
      <c r="AO3" s="8" t="s">
        <v>37</v>
      </c>
      <c r="AP3" s="8" t="s">
        <v>38</v>
      </c>
      <c r="AQ3" s="8" t="s">
        <v>39</v>
      </c>
      <c r="AR3" s="8" t="s">
        <v>40</v>
      </c>
      <c r="AS3" s="8" t="s">
        <v>41</v>
      </c>
      <c r="AT3" s="5" t="s">
        <v>42</v>
      </c>
      <c r="AU3" s="5" t="s">
        <v>43</v>
      </c>
      <c r="AV3" s="5" t="s">
        <v>44</v>
      </c>
      <c r="AW3" s="5" t="s">
        <v>45</v>
      </c>
      <c r="AX3" s="7" t="s">
        <v>46</v>
      </c>
      <c r="AY3" s="8" t="s">
        <v>47</v>
      </c>
      <c r="AZ3" s="8" t="s">
        <v>48</v>
      </c>
      <c r="BA3" s="8" t="s">
        <v>49</v>
      </c>
      <c r="BB3" s="8" t="s">
        <v>50</v>
      </c>
      <c r="BC3" s="8" t="s">
        <v>51</v>
      </c>
      <c r="BD3" s="9" t="s">
        <v>52</v>
      </c>
      <c r="BE3" s="5" t="s">
        <v>53</v>
      </c>
      <c r="BF3" s="10" t="s">
        <v>54</v>
      </c>
      <c r="BG3" s="6" t="s">
        <v>55</v>
      </c>
      <c r="BH3" s="5" t="s">
        <v>56</v>
      </c>
      <c r="BI3" s="7" t="s">
        <v>57</v>
      </c>
      <c r="BJ3" s="8" t="s">
        <v>58</v>
      </c>
      <c r="BK3" s="6" t="s">
        <v>59</v>
      </c>
      <c r="BL3" s="5" t="s">
        <v>60</v>
      </c>
      <c r="BM3" s="7" t="s">
        <v>61</v>
      </c>
      <c r="BN3" s="8" t="s">
        <v>62</v>
      </c>
      <c r="BO3" s="8" t="s">
        <v>63</v>
      </c>
      <c r="BP3" s="8" t="s">
        <v>64</v>
      </c>
      <c r="BQ3" s="5" t="s">
        <v>65</v>
      </c>
      <c r="BR3" s="5" t="s">
        <v>66</v>
      </c>
      <c r="BS3" s="5" t="s">
        <v>67</v>
      </c>
      <c r="BT3" s="5" t="s">
        <v>68</v>
      </c>
      <c r="BU3" s="5" t="s">
        <v>69</v>
      </c>
    </row>
    <row r="4" spans="1:73" s="11" customFormat="1" ht="25.5" x14ac:dyDescent="0.25">
      <c r="A4" s="12"/>
      <c r="B4" s="13"/>
      <c r="C4" s="13"/>
      <c r="D4" s="14" t="s">
        <v>70</v>
      </c>
      <c r="E4" s="15" t="s">
        <v>71</v>
      </c>
      <c r="F4" s="66" t="s">
        <v>72</v>
      </c>
      <c r="G4" s="16" t="s">
        <v>73</v>
      </c>
      <c r="H4" s="14" t="s">
        <v>74</v>
      </c>
      <c r="I4" s="15" t="s">
        <v>75</v>
      </c>
      <c r="J4" s="66" t="s">
        <v>76</v>
      </c>
      <c r="K4" s="16" t="s">
        <v>77</v>
      </c>
      <c r="L4" s="14" t="s">
        <v>78</v>
      </c>
      <c r="M4" s="14" t="s">
        <v>79</v>
      </c>
      <c r="N4" s="14" t="s">
        <v>80</v>
      </c>
      <c r="O4" s="14" t="s">
        <v>81</v>
      </c>
      <c r="P4" s="15" t="s">
        <v>82</v>
      </c>
      <c r="Q4" s="66" t="s">
        <v>83</v>
      </c>
      <c r="R4" s="16" t="s">
        <v>84</v>
      </c>
      <c r="S4" s="14" t="s">
        <v>85</v>
      </c>
      <c r="T4" s="14" t="s">
        <v>86</v>
      </c>
      <c r="U4" s="14" t="s">
        <v>87</v>
      </c>
      <c r="V4" s="14" t="s">
        <v>88</v>
      </c>
      <c r="W4" s="14" t="s">
        <v>89</v>
      </c>
      <c r="X4" s="14" t="s">
        <v>90</v>
      </c>
      <c r="Y4" s="15" t="s">
        <v>91</v>
      </c>
      <c r="Z4" s="66" t="s">
        <v>92</v>
      </c>
      <c r="AA4" s="16" t="s">
        <v>93</v>
      </c>
      <c r="AB4" s="106" t="s">
        <v>382</v>
      </c>
      <c r="AC4" s="14" t="s">
        <v>95</v>
      </c>
      <c r="AD4" s="14" t="s">
        <v>96</v>
      </c>
      <c r="AE4" s="14" t="s">
        <v>97</v>
      </c>
      <c r="AF4" s="14" t="s">
        <v>98</v>
      </c>
      <c r="AG4" s="14" t="s">
        <v>99</v>
      </c>
      <c r="AH4" s="14" t="s">
        <v>100</v>
      </c>
      <c r="AI4" s="14" t="s">
        <v>101</v>
      </c>
      <c r="AJ4" s="14" t="s">
        <v>102</v>
      </c>
      <c r="AK4" s="15" t="s">
        <v>103</v>
      </c>
      <c r="AL4" s="66" t="s">
        <v>104</v>
      </c>
      <c r="AM4" s="16" t="s">
        <v>105</v>
      </c>
      <c r="AN4" s="14" t="s">
        <v>106</v>
      </c>
      <c r="AO4" s="14" t="s">
        <v>107</v>
      </c>
      <c r="AP4" s="14" t="s">
        <v>108</v>
      </c>
      <c r="AQ4" s="14" t="s">
        <v>109</v>
      </c>
      <c r="AR4" s="14" t="s">
        <v>110</v>
      </c>
      <c r="AS4" s="14" t="s">
        <v>111</v>
      </c>
      <c r="AT4" s="14" t="s">
        <v>112</v>
      </c>
      <c r="AU4" s="14" t="s">
        <v>113</v>
      </c>
      <c r="AV4" s="15" t="s">
        <v>114</v>
      </c>
      <c r="AW4" s="66" t="s">
        <v>115</v>
      </c>
      <c r="AX4" s="16" t="s">
        <v>116</v>
      </c>
      <c r="AY4" s="14" t="s">
        <v>117</v>
      </c>
      <c r="AZ4" s="14" t="s">
        <v>118</v>
      </c>
      <c r="BA4" s="14" t="s">
        <v>119</v>
      </c>
      <c r="BB4" s="14" t="s">
        <v>120</v>
      </c>
      <c r="BC4" s="14" t="s">
        <v>121</v>
      </c>
      <c r="BD4" s="15" t="s">
        <v>122</v>
      </c>
      <c r="BE4" s="66" t="s">
        <v>123</v>
      </c>
      <c r="BF4" s="16" t="s">
        <v>124</v>
      </c>
      <c r="BG4" s="15" t="s">
        <v>125</v>
      </c>
      <c r="BH4" s="66" t="s">
        <v>126</v>
      </c>
      <c r="BI4" s="16" t="s">
        <v>127</v>
      </c>
      <c r="BJ4" s="14" t="s">
        <v>128</v>
      </c>
      <c r="BK4" s="15" t="s">
        <v>129</v>
      </c>
      <c r="BL4" s="66" t="s">
        <v>130</v>
      </c>
      <c r="BM4" s="16" t="s">
        <v>131</v>
      </c>
      <c r="BN4" s="14" t="s">
        <v>132</v>
      </c>
      <c r="BO4" s="14" t="s">
        <v>133</v>
      </c>
      <c r="BP4" s="14" t="s">
        <v>134</v>
      </c>
      <c r="BQ4" s="14" t="s">
        <v>135</v>
      </c>
      <c r="BR4" s="14" t="s">
        <v>136</v>
      </c>
      <c r="BS4" s="14" t="s">
        <v>137</v>
      </c>
      <c r="BT4" s="14" t="s">
        <v>138</v>
      </c>
      <c r="BU4" s="14" t="s">
        <v>139</v>
      </c>
    </row>
    <row r="5" spans="1:73" s="20" customFormat="1" ht="12.75" customHeight="1" x14ac:dyDescent="0.2">
      <c r="A5" s="498" t="s">
        <v>140</v>
      </c>
      <c r="B5" s="17" t="s">
        <v>141</v>
      </c>
      <c r="C5" s="18"/>
      <c r="D5" s="19">
        <f>SUM(D9:D13,D18:D23,)</f>
        <v>13360</v>
      </c>
      <c r="E5" s="19"/>
      <c r="F5" s="19">
        <f t="shared" ref="F5:BP5" si="0">SUM(F9:F13,F18:F23,)</f>
        <v>63</v>
      </c>
      <c r="G5" s="19">
        <f t="shared" si="0"/>
        <v>9</v>
      </c>
      <c r="H5" s="19">
        <f t="shared" si="0"/>
        <v>25</v>
      </c>
      <c r="I5" s="19">
        <f t="shared" si="0"/>
        <v>29</v>
      </c>
      <c r="J5" s="214">
        <f t="shared" si="0"/>
        <v>33.270000000000003</v>
      </c>
      <c r="K5" s="214">
        <f t="shared" si="0"/>
        <v>31.02</v>
      </c>
      <c r="L5" s="214">
        <f t="shared" si="0"/>
        <v>2.25</v>
      </c>
      <c r="M5" s="214">
        <f t="shared" si="0"/>
        <v>0</v>
      </c>
      <c r="N5" s="19">
        <f t="shared" si="0"/>
        <v>14</v>
      </c>
      <c r="O5" s="19">
        <f t="shared" si="0"/>
        <v>3920</v>
      </c>
      <c r="P5" s="19">
        <f t="shared" si="0"/>
        <v>3001</v>
      </c>
      <c r="Q5" s="19">
        <f t="shared" si="0"/>
        <v>342</v>
      </c>
      <c r="R5" s="19">
        <f t="shared" si="0"/>
        <v>75</v>
      </c>
      <c r="S5" s="19">
        <f t="shared" si="0"/>
        <v>14</v>
      </c>
      <c r="T5" s="19">
        <f t="shared" si="0"/>
        <v>2160</v>
      </c>
      <c r="U5" s="19">
        <f t="shared" si="0"/>
        <v>386.5</v>
      </c>
      <c r="V5" s="19"/>
      <c r="W5" s="19"/>
      <c r="X5" s="19"/>
      <c r="Y5" s="19"/>
      <c r="Z5" s="19">
        <f t="shared" si="0"/>
        <v>4967951.87</v>
      </c>
      <c r="AA5" s="19">
        <f t="shared" si="0"/>
        <v>2754725.1</v>
      </c>
      <c r="AB5" s="19">
        <f t="shared" si="0"/>
        <v>2213226.77</v>
      </c>
      <c r="AC5" s="19"/>
      <c r="AD5" s="19">
        <f t="shared" si="0"/>
        <v>606218.65</v>
      </c>
      <c r="AE5" s="19">
        <f t="shared" si="0"/>
        <v>214662.65</v>
      </c>
      <c r="AF5" s="19">
        <f t="shared" si="0"/>
        <v>1239096.2</v>
      </c>
      <c r="AG5" s="19">
        <f t="shared" si="0"/>
        <v>52897</v>
      </c>
      <c r="AH5" s="19">
        <f t="shared" si="0"/>
        <v>3972073.77</v>
      </c>
      <c r="AI5" s="19">
        <f t="shared" si="0"/>
        <v>105000</v>
      </c>
      <c r="AJ5" s="19">
        <f t="shared" si="0"/>
        <v>0</v>
      </c>
      <c r="AK5" s="19">
        <f t="shared" si="0"/>
        <v>101712.1</v>
      </c>
      <c r="AL5" s="19">
        <f t="shared" si="0"/>
        <v>310437</v>
      </c>
      <c r="AM5" s="19">
        <f t="shared" si="0"/>
        <v>285368</v>
      </c>
      <c r="AN5" s="19">
        <f t="shared" si="0"/>
        <v>0</v>
      </c>
      <c r="AO5" s="19">
        <f t="shared" si="0"/>
        <v>1201</v>
      </c>
      <c r="AP5" s="19">
        <f t="shared" si="0"/>
        <v>500</v>
      </c>
      <c r="AQ5" s="19">
        <f t="shared" si="0"/>
        <v>1020</v>
      </c>
      <c r="AR5" s="19">
        <f t="shared" si="0"/>
        <v>20252</v>
      </c>
      <c r="AS5" s="19">
        <f t="shared" si="0"/>
        <v>1096</v>
      </c>
      <c r="AT5" s="19">
        <f t="shared" si="0"/>
        <v>19027</v>
      </c>
      <c r="AU5" s="19">
        <f t="shared" si="0"/>
        <v>413</v>
      </c>
      <c r="AV5" s="19">
        <f t="shared" si="0"/>
        <v>278</v>
      </c>
      <c r="AW5" s="19">
        <f t="shared" si="0"/>
        <v>34256</v>
      </c>
      <c r="AX5" s="19">
        <f t="shared" si="0"/>
        <v>21911</v>
      </c>
      <c r="AY5" s="19">
        <f t="shared" si="0"/>
        <v>0</v>
      </c>
      <c r="AZ5" s="19">
        <f t="shared" si="0"/>
        <v>2</v>
      </c>
      <c r="BA5" s="19">
        <f t="shared" si="0"/>
        <v>0</v>
      </c>
      <c r="BB5" s="19">
        <f t="shared" si="0"/>
        <v>0</v>
      </c>
      <c r="BC5" s="19">
        <f t="shared" si="0"/>
        <v>3591</v>
      </c>
      <c r="BD5" s="19">
        <f t="shared" si="0"/>
        <v>433</v>
      </c>
      <c r="BE5" s="19">
        <f t="shared" si="0"/>
        <v>1533</v>
      </c>
      <c r="BF5" s="19">
        <f t="shared" si="0"/>
        <v>6</v>
      </c>
      <c r="BG5" s="19">
        <f t="shared" si="0"/>
        <v>263</v>
      </c>
      <c r="BH5" s="19">
        <f t="shared" si="0"/>
        <v>113791</v>
      </c>
      <c r="BI5" s="19">
        <f t="shared" si="0"/>
        <v>877</v>
      </c>
      <c r="BJ5" s="19">
        <f t="shared" si="0"/>
        <v>7592</v>
      </c>
      <c r="BK5" s="19">
        <f t="shared" si="0"/>
        <v>100</v>
      </c>
      <c r="BL5" s="19">
        <f t="shared" si="0"/>
        <v>30</v>
      </c>
      <c r="BM5" s="19">
        <f t="shared" si="0"/>
        <v>1</v>
      </c>
      <c r="BN5" s="19">
        <f t="shared" si="0"/>
        <v>5</v>
      </c>
      <c r="BO5" s="19">
        <f t="shared" si="0"/>
        <v>5</v>
      </c>
      <c r="BP5" s="19">
        <f t="shared" si="0"/>
        <v>19</v>
      </c>
      <c r="BQ5" s="19">
        <f>SUM(BQ9:BQ13,BQ18:BQ23,)</f>
        <v>33</v>
      </c>
      <c r="BR5" s="19"/>
      <c r="BS5" s="19">
        <f>SUM(BS9:BS13,BS18:BS23,)</f>
        <v>72097</v>
      </c>
      <c r="BT5" s="19">
        <f>SUM(BT9:BT13,BT18:BT23,)</f>
        <v>12000</v>
      </c>
      <c r="BU5" s="19">
        <v>0</v>
      </c>
    </row>
    <row r="6" spans="1:73" s="24" customFormat="1" ht="12.75" customHeight="1" x14ac:dyDescent="0.2">
      <c r="A6" s="499"/>
      <c r="B6" s="21" t="s">
        <v>152</v>
      </c>
      <c r="C6" s="87">
        <v>12</v>
      </c>
      <c r="D6" s="23">
        <v>12</v>
      </c>
      <c r="E6" s="23"/>
      <c r="F6" s="23">
        <v>12</v>
      </c>
      <c r="G6" s="23">
        <v>12</v>
      </c>
      <c r="H6" s="23">
        <v>12</v>
      </c>
      <c r="I6" s="23">
        <v>12</v>
      </c>
      <c r="J6" s="23">
        <v>12</v>
      </c>
      <c r="K6" s="23">
        <v>12</v>
      </c>
      <c r="L6" s="23">
        <v>12</v>
      </c>
      <c r="M6" s="23">
        <v>12</v>
      </c>
      <c r="N6" s="23">
        <v>12</v>
      </c>
      <c r="O6" s="23">
        <v>12</v>
      </c>
      <c r="P6" s="23">
        <v>12</v>
      </c>
      <c r="Q6" s="23">
        <v>12</v>
      </c>
      <c r="R6" s="23">
        <v>12</v>
      </c>
      <c r="S6" s="23">
        <v>12</v>
      </c>
      <c r="T6" s="105">
        <v>12</v>
      </c>
      <c r="U6" s="105">
        <v>12</v>
      </c>
      <c r="V6" s="23"/>
      <c r="W6" s="23"/>
      <c r="X6" s="23"/>
      <c r="Y6" s="23"/>
      <c r="Z6" s="23">
        <v>12</v>
      </c>
      <c r="AA6" s="23">
        <v>12</v>
      </c>
      <c r="AB6" s="23">
        <v>12</v>
      </c>
      <c r="AC6" s="23"/>
      <c r="AD6" s="23">
        <v>12</v>
      </c>
      <c r="AE6" s="23">
        <v>12</v>
      </c>
      <c r="AF6" s="23">
        <v>12</v>
      </c>
      <c r="AG6" s="23">
        <v>12</v>
      </c>
      <c r="AH6" s="23">
        <v>12</v>
      </c>
      <c r="AI6" s="23">
        <v>12</v>
      </c>
      <c r="AJ6" s="23">
        <v>12</v>
      </c>
      <c r="AK6" s="23">
        <v>12</v>
      </c>
      <c r="AL6" s="23">
        <v>12</v>
      </c>
      <c r="AM6" s="23">
        <v>12</v>
      </c>
      <c r="AN6" s="23">
        <v>12</v>
      </c>
      <c r="AO6" s="23">
        <v>12</v>
      </c>
      <c r="AP6" s="23">
        <v>12</v>
      </c>
      <c r="AQ6" s="23">
        <v>12</v>
      </c>
      <c r="AR6" s="23">
        <v>12</v>
      </c>
      <c r="AS6" s="23">
        <v>12</v>
      </c>
      <c r="AT6" s="23">
        <v>12</v>
      </c>
      <c r="AU6" s="23">
        <v>12</v>
      </c>
      <c r="AV6" s="23">
        <v>12</v>
      </c>
      <c r="AW6" s="23">
        <v>12</v>
      </c>
      <c r="AX6" s="23">
        <v>12</v>
      </c>
      <c r="AY6" s="23">
        <v>12</v>
      </c>
      <c r="AZ6" s="23">
        <v>12</v>
      </c>
      <c r="BA6" s="23">
        <v>12</v>
      </c>
      <c r="BB6" s="23">
        <v>12</v>
      </c>
      <c r="BC6" s="23">
        <v>12</v>
      </c>
      <c r="BD6" s="23">
        <v>12</v>
      </c>
      <c r="BE6" s="23">
        <v>12</v>
      </c>
      <c r="BF6" s="23">
        <v>12</v>
      </c>
      <c r="BG6" s="23">
        <v>12</v>
      </c>
      <c r="BH6" s="23">
        <v>12</v>
      </c>
      <c r="BI6" s="23">
        <v>12</v>
      </c>
      <c r="BJ6" s="23">
        <v>12</v>
      </c>
      <c r="BK6" s="23">
        <v>12</v>
      </c>
      <c r="BL6" s="23">
        <v>12</v>
      </c>
      <c r="BM6" s="23">
        <v>12</v>
      </c>
      <c r="BN6" s="23">
        <v>12</v>
      </c>
      <c r="BO6" s="23">
        <v>12</v>
      </c>
      <c r="BP6" s="23">
        <v>12</v>
      </c>
      <c r="BQ6" s="23">
        <v>12</v>
      </c>
      <c r="BR6" s="23"/>
      <c r="BS6" s="23">
        <v>12</v>
      </c>
      <c r="BT6" s="23">
        <v>12</v>
      </c>
      <c r="BU6" s="23">
        <v>12</v>
      </c>
    </row>
    <row r="7" spans="1:73" s="24" customFormat="1" ht="12.75" customHeight="1" x14ac:dyDescent="0.2">
      <c r="A7" s="499"/>
      <c r="B7" s="25" t="s">
        <v>153</v>
      </c>
      <c r="C7" s="65">
        <v>11</v>
      </c>
      <c r="D7" s="27">
        <f>COUNT(D9:D13,D18:D23)</f>
        <v>10</v>
      </c>
      <c r="E7" s="27"/>
      <c r="F7" s="27">
        <f t="shared" ref="F7:BP7" si="1">COUNT(F9:F13,F18:F23)</f>
        <v>11</v>
      </c>
      <c r="G7" s="27">
        <f t="shared" si="1"/>
        <v>11</v>
      </c>
      <c r="H7" s="27">
        <f t="shared" si="1"/>
        <v>11</v>
      </c>
      <c r="I7" s="27">
        <f t="shared" si="1"/>
        <v>11</v>
      </c>
      <c r="J7" s="27">
        <f t="shared" si="1"/>
        <v>11</v>
      </c>
      <c r="K7" s="27">
        <f t="shared" si="1"/>
        <v>11</v>
      </c>
      <c r="L7" s="27">
        <f t="shared" si="1"/>
        <v>11</v>
      </c>
      <c r="M7" s="27">
        <f t="shared" si="1"/>
        <v>11</v>
      </c>
      <c r="N7" s="27">
        <f t="shared" si="1"/>
        <v>11</v>
      </c>
      <c r="O7" s="27">
        <f t="shared" si="1"/>
        <v>11</v>
      </c>
      <c r="P7" s="27">
        <f t="shared" si="1"/>
        <v>11</v>
      </c>
      <c r="Q7" s="27">
        <f t="shared" si="1"/>
        <v>11</v>
      </c>
      <c r="R7" s="27">
        <f t="shared" si="1"/>
        <v>11</v>
      </c>
      <c r="S7" s="27">
        <f t="shared" si="1"/>
        <v>11</v>
      </c>
      <c r="T7" s="27">
        <f t="shared" si="1"/>
        <v>10</v>
      </c>
      <c r="U7" s="27">
        <f t="shared" si="1"/>
        <v>11</v>
      </c>
      <c r="V7" s="27"/>
      <c r="W7" s="27"/>
      <c r="X7" s="27"/>
      <c r="Y7" s="27"/>
      <c r="Z7" s="27">
        <f t="shared" si="1"/>
        <v>9</v>
      </c>
      <c r="AA7" s="27">
        <f t="shared" si="1"/>
        <v>9</v>
      </c>
      <c r="AB7" s="27">
        <f t="shared" si="1"/>
        <v>9</v>
      </c>
      <c r="AC7" s="27"/>
      <c r="AD7" s="27">
        <f t="shared" si="1"/>
        <v>8</v>
      </c>
      <c r="AE7" s="27">
        <f t="shared" si="1"/>
        <v>8</v>
      </c>
      <c r="AF7" s="27">
        <f t="shared" si="1"/>
        <v>11</v>
      </c>
      <c r="AG7" s="27">
        <f t="shared" si="1"/>
        <v>6</v>
      </c>
      <c r="AH7" s="27">
        <f t="shared" si="1"/>
        <v>7</v>
      </c>
      <c r="AI7" s="27">
        <f t="shared" si="1"/>
        <v>7</v>
      </c>
      <c r="AJ7" s="27">
        <f t="shared" si="1"/>
        <v>8</v>
      </c>
      <c r="AK7" s="27">
        <f t="shared" si="1"/>
        <v>11</v>
      </c>
      <c r="AL7" s="27">
        <f t="shared" si="1"/>
        <v>11</v>
      </c>
      <c r="AM7" s="27">
        <f t="shared" si="1"/>
        <v>11</v>
      </c>
      <c r="AN7" s="27">
        <f t="shared" si="1"/>
        <v>9</v>
      </c>
      <c r="AO7" s="27">
        <f t="shared" si="1"/>
        <v>11</v>
      </c>
      <c r="AP7" s="27">
        <f t="shared" si="1"/>
        <v>10</v>
      </c>
      <c r="AQ7" s="27">
        <f t="shared" si="1"/>
        <v>10</v>
      </c>
      <c r="AR7" s="27">
        <f t="shared" si="1"/>
        <v>11</v>
      </c>
      <c r="AS7" s="27">
        <f t="shared" si="1"/>
        <v>10</v>
      </c>
      <c r="AT7" s="27">
        <f t="shared" si="1"/>
        <v>10</v>
      </c>
      <c r="AU7" s="27">
        <f t="shared" si="1"/>
        <v>10</v>
      </c>
      <c r="AV7" s="27">
        <f t="shared" si="1"/>
        <v>9</v>
      </c>
      <c r="AW7" s="27">
        <f t="shared" si="1"/>
        <v>11</v>
      </c>
      <c r="AX7" s="27">
        <f t="shared" si="1"/>
        <v>8</v>
      </c>
      <c r="AY7" s="27">
        <f t="shared" si="1"/>
        <v>7</v>
      </c>
      <c r="AZ7" s="27">
        <f t="shared" si="1"/>
        <v>8</v>
      </c>
      <c r="BA7" s="27">
        <f t="shared" si="1"/>
        <v>8</v>
      </c>
      <c r="BB7" s="27">
        <f t="shared" si="1"/>
        <v>8</v>
      </c>
      <c r="BC7" s="27">
        <f t="shared" si="1"/>
        <v>9</v>
      </c>
      <c r="BD7" s="27">
        <f t="shared" si="1"/>
        <v>9</v>
      </c>
      <c r="BE7" s="27">
        <f t="shared" si="1"/>
        <v>7</v>
      </c>
      <c r="BF7" s="27">
        <f t="shared" si="1"/>
        <v>10</v>
      </c>
      <c r="BG7" s="27">
        <f t="shared" si="1"/>
        <v>11</v>
      </c>
      <c r="BH7" s="27">
        <f t="shared" si="1"/>
        <v>11</v>
      </c>
      <c r="BI7" s="27">
        <f t="shared" si="1"/>
        <v>7</v>
      </c>
      <c r="BJ7" s="27">
        <f t="shared" si="1"/>
        <v>9</v>
      </c>
      <c r="BK7" s="27">
        <f t="shared" si="1"/>
        <v>7</v>
      </c>
      <c r="BL7" s="27">
        <f t="shared" si="1"/>
        <v>7</v>
      </c>
      <c r="BM7" s="27">
        <f t="shared" si="1"/>
        <v>9</v>
      </c>
      <c r="BN7" s="27">
        <f t="shared" si="1"/>
        <v>9</v>
      </c>
      <c r="BO7" s="27">
        <f t="shared" si="1"/>
        <v>8</v>
      </c>
      <c r="BP7" s="27">
        <f t="shared" si="1"/>
        <v>8</v>
      </c>
      <c r="BQ7" s="27">
        <f>COUNT(BQ9:BQ13,BQ18:BQ23)</f>
        <v>8</v>
      </c>
      <c r="BR7" s="27"/>
      <c r="BS7" s="27">
        <f>COUNT(BS9:BS13,BS18:BS23)</f>
        <v>3</v>
      </c>
      <c r="BT7" s="27">
        <f>COUNT(BT9:BT13,BT18:BT23)</f>
        <v>3</v>
      </c>
      <c r="BU7" s="27">
        <f>COUNT(BU9:BU13,BU18:BU23)</f>
        <v>2</v>
      </c>
    </row>
    <row r="8" spans="1:73" s="24" customFormat="1" ht="12.75" customHeight="1" x14ac:dyDescent="0.2">
      <c r="A8" s="500"/>
      <c r="B8" s="28" t="s">
        <v>142</v>
      </c>
      <c r="C8" s="86">
        <f>C7/C6</f>
        <v>0.91666666666666663</v>
      </c>
      <c r="D8" s="95">
        <f t="shared" ref="D8:BO8" si="2">D7/D6</f>
        <v>0.83333333333333337</v>
      </c>
      <c r="E8" s="95"/>
      <c r="F8" s="95">
        <f t="shared" si="2"/>
        <v>0.91666666666666663</v>
      </c>
      <c r="G8" s="95">
        <f t="shared" si="2"/>
        <v>0.91666666666666663</v>
      </c>
      <c r="H8" s="95">
        <f t="shared" si="2"/>
        <v>0.91666666666666663</v>
      </c>
      <c r="I8" s="95">
        <f t="shared" si="2"/>
        <v>0.91666666666666663</v>
      </c>
      <c r="J8" s="95">
        <f t="shared" si="2"/>
        <v>0.91666666666666663</v>
      </c>
      <c r="K8" s="95">
        <f t="shared" si="2"/>
        <v>0.91666666666666663</v>
      </c>
      <c r="L8" s="95">
        <f t="shared" si="2"/>
        <v>0.91666666666666663</v>
      </c>
      <c r="M8" s="95">
        <f t="shared" si="2"/>
        <v>0.91666666666666663</v>
      </c>
      <c r="N8" s="95">
        <f t="shared" si="2"/>
        <v>0.91666666666666663</v>
      </c>
      <c r="O8" s="95">
        <f t="shared" si="2"/>
        <v>0.91666666666666663</v>
      </c>
      <c r="P8" s="95">
        <f t="shared" si="2"/>
        <v>0.91666666666666663</v>
      </c>
      <c r="Q8" s="95">
        <f t="shared" si="2"/>
        <v>0.91666666666666663</v>
      </c>
      <c r="R8" s="95">
        <f t="shared" si="2"/>
        <v>0.91666666666666663</v>
      </c>
      <c r="S8" s="95">
        <f t="shared" si="2"/>
        <v>0.91666666666666663</v>
      </c>
      <c r="T8" s="95">
        <f t="shared" si="2"/>
        <v>0.83333333333333337</v>
      </c>
      <c r="U8" s="95">
        <f t="shared" si="2"/>
        <v>0.91666666666666663</v>
      </c>
      <c r="V8" s="95"/>
      <c r="W8" s="95"/>
      <c r="X8" s="95"/>
      <c r="Y8" s="95"/>
      <c r="Z8" s="95">
        <f t="shared" si="2"/>
        <v>0.75</v>
      </c>
      <c r="AA8" s="95">
        <f t="shared" si="2"/>
        <v>0.75</v>
      </c>
      <c r="AB8" s="95">
        <f t="shared" si="2"/>
        <v>0.75</v>
      </c>
      <c r="AC8" s="95"/>
      <c r="AD8" s="95">
        <f t="shared" si="2"/>
        <v>0.66666666666666663</v>
      </c>
      <c r="AE8" s="95">
        <f t="shared" si="2"/>
        <v>0.66666666666666663</v>
      </c>
      <c r="AF8" s="95">
        <f t="shared" si="2"/>
        <v>0.91666666666666663</v>
      </c>
      <c r="AG8" s="95">
        <f t="shared" si="2"/>
        <v>0.5</v>
      </c>
      <c r="AH8" s="95">
        <f t="shared" si="2"/>
        <v>0.58333333333333337</v>
      </c>
      <c r="AI8" s="95">
        <f t="shared" si="2"/>
        <v>0.58333333333333337</v>
      </c>
      <c r="AJ8" s="95">
        <f t="shared" si="2"/>
        <v>0.66666666666666663</v>
      </c>
      <c r="AK8" s="95">
        <f t="shared" si="2"/>
        <v>0.91666666666666663</v>
      </c>
      <c r="AL8" s="95">
        <f t="shared" si="2"/>
        <v>0.91666666666666663</v>
      </c>
      <c r="AM8" s="95">
        <f t="shared" si="2"/>
        <v>0.91666666666666663</v>
      </c>
      <c r="AN8" s="95">
        <f t="shared" si="2"/>
        <v>0.75</v>
      </c>
      <c r="AO8" s="95">
        <f t="shared" si="2"/>
        <v>0.91666666666666663</v>
      </c>
      <c r="AP8" s="95">
        <f t="shared" si="2"/>
        <v>0.83333333333333337</v>
      </c>
      <c r="AQ8" s="95">
        <f t="shared" si="2"/>
        <v>0.83333333333333337</v>
      </c>
      <c r="AR8" s="95">
        <f t="shared" si="2"/>
        <v>0.91666666666666663</v>
      </c>
      <c r="AS8" s="95">
        <f t="shared" si="2"/>
        <v>0.83333333333333337</v>
      </c>
      <c r="AT8" s="95">
        <f t="shared" si="2"/>
        <v>0.83333333333333337</v>
      </c>
      <c r="AU8" s="95">
        <f t="shared" si="2"/>
        <v>0.83333333333333337</v>
      </c>
      <c r="AV8" s="95">
        <f t="shared" si="2"/>
        <v>0.75</v>
      </c>
      <c r="AW8" s="95">
        <f t="shared" si="2"/>
        <v>0.91666666666666663</v>
      </c>
      <c r="AX8" s="95">
        <f t="shared" si="2"/>
        <v>0.66666666666666663</v>
      </c>
      <c r="AY8" s="95">
        <f t="shared" si="2"/>
        <v>0.58333333333333337</v>
      </c>
      <c r="AZ8" s="95">
        <f t="shared" si="2"/>
        <v>0.66666666666666663</v>
      </c>
      <c r="BA8" s="95">
        <f t="shared" si="2"/>
        <v>0.66666666666666663</v>
      </c>
      <c r="BB8" s="95">
        <f t="shared" si="2"/>
        <v>0.66666666666666663</v>
      </c>
      <c r="BC8" s="95">
        <f t="shared" si="2"/>
        <v>0.75</v>
      </c>
      <c r="BD8" s="95">
        <f t="shared" si="2"/>
        <v>0.75</v>
      </c>
      <c r="BE8" s="95">
        <f t="shared" si="2"/>
        <v>0.58333333333333337</v>
      </c>
      <c r="BF8" s="95">
        <f t="shared" si="2"/>
        <v>0.83333333333333337</v>
      </c>
      <c r="BG8" s="95">
        <f t="shared" si="2"/>
        <v>0.91666666666666663</v>
      </c>
      <c r="BH8" s="95">
        <f t="shared" si="2"/>
        <v>0.91666666666666663</v>
      </c>
      <c r="BI8" s="95">
        <f t="shared" si="2"/>
        <v>0.58333333333333337</v>
      </c>
      <c r="BJ8" s="95">
        <f t="shared" si="2"/>
        <v>0.75</v>
      </c>
      <c r="BK8" s="95">
        <f t="shared" si="2"/>
        <v>0.58333333333333337</v>
      </c>
      <c r="BL8" s="95">
        <f t="shared" si="2"/>
        <v>0.58333333333333337</v>
      </c>
      <c r="BM8" s="95">
        <f t="shared" si="2"/>
        <v>0.75</v>
      </c>
      <c r="BN8" s="95">
        <f t="shared" si="2"/>
        <v>0.75</v>
      </c>
      <c r="BO8" s="95">
        <f t="shared" si="2"/>
        <v>0.66666666666666663</v>
      </c>
      <c r="BP8" s="95">
        <f t="shared" ref="BP8:BU8" si="3">BP7/BP6</f>
        <v>0.66666666666666663</v>
      </c>
      <c r="BQ8" s="95">
        <f t="shared" si="3"/>
        <v>0.66666666666666663</v>
      </c>
      <c r="BR8" s="95"/>
      <c r="BS8" s="95">
        <f t="shared" si="3"/>
        <v>0.25</v>
      </c>
      <c r="BT8" s="95">
        <f t="shared" si="3"/>
        <v>0.25</v>
      </c>
      <c r="BU8" s="95">
        <f t="shared" si="3"/>
        <v>0.16666666666666666</v>
      </c>
    </row>
    <row r="9" spans="1:73" s="24" customFormat="1" ht="12.75" customHeight="1" x14ac:dyDescent="0.2">
      <c r="A9" s="69" t="s">
        <v>316</v>
      </c>
      <c r="B9" s="52" t="s">
        <v>265</v>
      </c>
      <c r="C9" s="53"/>
      <c r="D9" s="33">
        <v>1242</v>
      </c>
      <c r="E9" s="33"/>
      <c r="F9" s="33">
        <v>3</v>
      </c>
      <c r="G9" s="33">
        <v>0</v>
      </c>
      <c r="H9" s="33">
        <v>2</v>
      </c>
      <c r="I9" s="33">
        <v>1</v>
      </c>
      <c r="J9" s="34">
        <v>1.8</v>
      </c>
      <c r="K9" s="35">
        <v>1.8</v>
      </c>
      <c r="L9" s="35">
        <v>0</v>
      </c>
      <c r="M9" s="35">
        <v>0</v>
      </c>
      <c r="N9" s="36">
        <v>1</v>
      </c>
      <c r="O9" s="36">
        <v>345</v>
      </c>
      <c r="P9" s="36">
        <v>275</v>
      </c>
      <c r="Q9" s="36">
        <v>5</v>
      </c>
      <c r="R9" s="36">
        <v>4</v>
      </c>
      <c r="S9" s="36">
        <v>1</v>
      </c>
      <c r="T9" s="35" t="s">
        <v>301</v>
      </c>
      <c r="U9" s="35">
        <v>49</v>
      </c>
      <c r="V9" s="36"/>
      <c r="W9" s="36"/>
      <c r="X9" s="36"/>
      <c r="Y9" s="36"/>
      <c r="Z9" s="36">
        <v>400926</v>
      </c>
      <c r="AA9" s="36">
        <v>162752</v>
      </c>
      <c r="AB9" s="36">
        <v>238174</v>
      </c>
      <c r="AC9" s="36"/>
      <c r="AD9" s="36">
        <v>76374</v>
      </c>
      <c r="AE9" s="36">
        <v>21800</v>
      </c>
      <c r="AF9" s="36">
        <v>140000</v>
      </c>
      <c r="AG9" s="36">
        <v>0</v>
      </c>
      <c r="AH9" s="36" t="s">
        <v>301</v>
      </c>
      <c r="AI9" s="36" t="s">
        <v>301</v>
      </c>
      <c r="AJ9" s="36" t="s">
        <v>301</v>
      </c>
      <c r="AK9" s="36">
        <v>3138</v>
      </c>
      <c r="AL9" s="36">
        <v>31801</v>
      </c>
      <c r="AM9" s="36">
        <v>30000</v>
      </c>
      <c r="AN9" s="36" t="s">
        <v>301</v>
      </c>
      <c r="AO9" s="36">
        <v>434</v>
      </c>
      <c r="AP9" s="36" t="s">
        <v>301</v>
      </c>
      <c r="AQ9" s="36">
        <v>20</v>
      </c>
      <c r="AR9" s="36">
        <v>500</v>
      </c>
      <c r="AS9" s="36">
        <v>847</v>
      </c>
      <c r="AT9" s="36">
        <v>3000</v>
      </c>
      <c r="AU9" s="36">
        <v>45</v>
      </c>
      <c r="AV9" s="36" t="s">
        <v>301</v>
      </c>
      <c r="AW9" s="36">
        <v>5349</v>
      </c>
      <c r="AX9" s="36" t="s">
        <v>301</v>
      </c>
      <c r="AY9" s="36" t="s">
        <v>301</v>
      </c>
      <c r="AZ9" s="36" t="s">
        <v>301</v>
      </c>
      <c r="BA9" s="36" t="s">
        <v>301</v>
      </c>
      <c r="BB9" s="36" t="s">
        <v>301</v>
      </c>
      <c r="BC9" s="36" t="s">
        <v>301</v>
      </c>
      <c r="BD9" s="36">
        <v>430</v>
      </c>
      <c r="BE9" s="36" t="s">
        <v>301</v>
      </c>
      <c r="BF9" s="36">
        <v>1</v>
      </c>
      <c r="BG9" s="36">
        <v>15</v>
      </c>
      <c r="BH9" s="36">
        <v>1621</v>
      </c>
      <c r="BI9" s="36" t="s">
        <v>301</v>
      </c>
      <c r="BJ9" s="36" t="s">
        <v>301</v>
      </c>
      <c r="BK9" s="36" t="s">
        <v>301</v>
      </c>
      <c r="BL9" s="36">
        <v>0</v>
      </c>
      <c r="BM9" s="36">
        <v>0</v>
      </c>
      <c r="BN9" s="36">
        <v>0</v>
      </c>
      <c r="BO9" s="36">
        <v>0</v>
      </c>
      <c r="BP9" s="36">
        <v>0</v>
      </c>
      <c r="BQ9" s="36" t="s">
        <v>301</v>
      </c>
      <c r="BR9" s="36"/>
      <c r="BS9" s="36" t="s">
        <v>301</v>
      </c>
      <c r="BT9" s="36" t="s">
        <v>301</v>
      </c>
      <c r="BU9" s="36" t="s">
        <v>301</v>
      </c>
    </row>
    <row r="10" spans="1:73" s="24" customFormat="1" ht="12.75" customHeight="1" x14ac:dyDescent="0.2">
      <c r="A10" s="69" t="s">
        <v>317</v>
      </c>
      <c r="B10" s="52" t="s">
        <v>266</v>
      </c>
      <c r="C10" s="53"/>
      <c r="D10" s="79">
        <v>718</v>
      </c>
      <c r="E10" s="79"/>
      <c r="F10" s="79">
        <v>3</v>
      </c>
      <c r="G10" s="79">
        <v>0</v>
      </c>
      <c r="H10" s="79">
        <v>2</v>
      </c>
      <c r="I10" s="79">
        <v>1</v>
      </c>
      <c r="J10" s="80">
        <v>1.2</v>
      </c>
      <c r="K10" s="81">
        <v>1.2</v>
      </c>
      <c r="L10" s="81">
        <v>0</v>
      </c>
      <c r="M10" s="81">
        <v>0</v>
      </c>
      <c r="N10" s="82">
        <v>1</v>
      </c>
      <c r="O10" s="82">
        <v>200</v>
      </c>
      <c r="P10" s="82">
        <v>175</v>
      </c>
      <c r="Q10" s="82">
        <v>16</v>
      </c>
      <c r="R10" s="82">
        <v>2</v>
      </c>
      <c r="S10" s="82">
        <v>0</v>
      </c>
      <c r="T10" s="81">
        <v>180</v>
      </c>
      <c r="U10" s="81">
        <v>22</v>
      </c>
      <c r="V10" s="82"/>
      <c r="W10" s="82"/>
      <c r="X10" s="82"/>
      <c r="Y10" s="82"/>
      <c r="Z10" s="82">
        <v>202000</v>
      </c>
      <c r="AA10" s="82">
        <v>126000</v>
      </c>
      <c r="AB10" s="82">
        <v>76000</v>
      </c>
      <c r="AC10" s="82"/>
      <c r="AD10" s="82">
        <v>32000</v>
      </c>
      <c r="AE10" s="82">
        <v>12000</v>
      </c>
      <c r="AF10" s="82">
        <v>28000</v>
      </c>
      <c r="AG10" s="82">
        <v>0</v>
      </c>
      <c r="AH10" s="82">
        <v>201000</v>
      </c>
      <c r="AI10" s="82">
        <v>0</v>
      </c>
      <c r="AJ10" s="82">
        <v>0</v>
      </c>
      <c r="AK10" s="82">
        <v>1000</v>
      </c>
      <c r="AL10" s="82">
        <v>9800</v>
      </c>
      <c r="AM10" s="82">
        <v>9800</v>
      </c>
      <c r="AN10" s="82">
        <v>0</v>
      </c>
      <c r="AO10" s="82">
        <v>0</v>
      </c>
      <c r="AP10" s="82">
        <v>0</v>
      </c>
      <c r="AQ10" s="82">
        <v>0</v>
      </c>
      <c r="AR10" s="82">
        <v>0</v>
      </c>
      <c r="AS10" s="82">
        <v>0</v>
      </c>
      <c r="AT10" s="82">
        <v>3000</v>
      </c>
      <c r="AU10" s="82">
        <v>45</v>
      </c>
      <c r="AV10" s="82">
        <v>0</v>
      </c>
      <c r="AW10" s="82">
        <v>500</v>
      </c>
      <c r="AX10" s="82">
        <v>500</v>
      </c>
      <c r="AY10" s="82">
        <v>0</v>
      </c>
      <c r="AZ10" s="82">
        <v>0</v>
      </c>
      <c r="BA10" s="82">
        <v>0</v>
      </c>
      <c r="BB10" s="82">
        <v>0</v>
      </c>
      <c r="BC10" s="82">
        <v>0</v>
      </c>
      <c r="BD10" s="82">
        <v>0</v>
      </c>
      <c r="BE10" s="82">
        <v>0</v>
      </c>
      <c r="BF10" s="82">
        <v>0</v>
      </c>
      <c r="BG10" s="82">
        <v>8</v>
      </c>
      <c r="BH10" s="82">
        <v>6134</v>
      </c>
      <c r="BI10" s="82">
        <v>0</v>
      </c>
      <c r="BJ10" s="82">
        <v>0</v>
      </c>
      <c r="BK10" s="82">
        <v>0</v>
      </c>
      <c r="BL10" s="82">
        <v>0</v>
      </c>
      <c r="BM10" s="82">
        <v>0</v>
      </c>
      <c r="BN10" s="82">
        <v>0</v>
      </c>
      <c r="BO10" s="82">
        <v>0</v>
      </c>
      <c r="BP10" s="82">
        <v>0</v>
      </c>
      <c r="BQ10" s="82">
        <v>0</v>
      </c>
      <c r="BR10" s="82"/>
      <c r="BS10" s="82" t="s">
        <v>301</v>
      </c>
      <c r="BT10" s="82" t="s">
        <v>301</v>
      </c>
      <c r="BU10" s="82" t="s">
        <v>301</v>
      </c>
    </row>
    <row r="11" spans="1:73" s="24" customFormat="1" ht="12.75" customHeight="1" x14ac:dyDescent="0.2">
      <c r="A11" s="69" t="s">
        <v>318</v>
      </c>
      <c r="B11" s="52" t="s">
        <v>291</v>
      </c>
      <c r="C11" s="53"/>
      <c r="D11" s="79">
        <v>889</v>
      </c>
      <c r="E11" s="79"/>
      <c r="F11" s="79">
        <v>3</v>
      </c>
      <c r="G11" s="79">
        <v>0</v>
      </c>
      <c r="H11" s="79">
        <v>2</v>
      </c>
      <c r="I11" s="79">
        <v>1</v>
      </c>
      <c r="J11" s="80">
        <v>1.5</v>
      </c>
      <c r="K11" s="81">
        <v>1.5</v>
      </c>
      <c r="L11" s="81">
        <v>0</v>
      </c>
      <c r="M11" s="81">
        <v>0</v>
      </c>
      <c r="N11" s="82">
        <v>1</v>
      </c>
      <c r="O11" s="82">
        <v>132</v>
      </c>
      <c r="P11" s="82">
        <v>122</v>
      </c>
      <c r="Q11" s="82">
        <v>16</v>
      </c>
      <c r="R11" s="82">
        <v>13</v>
      </c>
      <c r="S11" s="82">
        <v>0</v>
      </c>
      <c r="T11" s="81">
        <v>210</v>
      </c>
      <c r="U11" s="81">
        <v>40</v>
      </c>
      <c r="V11" s="82"/>
      <c r="W11" s="82"/>
      <c r="X11" s="82"/>
      <c r="Y11" s="82"/>
      <c r="Z11" s="82">
        <v>362317</v>
      </c>
      <c r="AA11" s="82">
        <v>152240</v>
      </c>
      <c r="AB11" s="82">
        <v>210077</v>
      </c>
      <c r="AC11" s="82"/>
      <c r="AD11" s="82">
        <v>139877</v>
      </c>
      <c r="AE11" s="82">
        <v>10500</v>
      </c>
      <c r="AF11" s="82">
        <v>58000</v>
      </c>
      <c r="AG11" s="82">
        <v>5000</v>
      </c>
      <c r="AH11" s="82">
        <v>359887</v>
      </c>
      <c r="AI11" s="82">
        <v>0</v>
      </c>
      <c r="AJ11" s="82">
        <v>0</v>
      </c>
      <c r="AK11" s="82">
        <v>2430</v>
      </c>
      <c r="AL11" s="82">
        <v>8301</v>
      </c>
      <c r="AM11" s="82">
        <v>8121</v>
      </c>
      <c r="AN11" s="82">
        <v>0</v>
      </c>
      <c r="AO11" s="82">
        <v>0</v>
      </c>
      <c r="AP11" s="82">
        <v>0</v>
      </c>
      <c r="AQ11" s="82">
        <v>0</v>
      </c>
      <c r="AR11" s="82">
        <v>180</v>
      </c>
      <c r="AS11" s="82">
        <v>0</v>
      </c>
      <c r="AT11" s="82">
        <v>3000</v>
      </c>
      <c r="AU11" s="82">
        <v>45</v>
      </c>
      <c r="AV11" s="82">
        <v>0</v>
      </c>
      <c r="AW11" s="82">
        <v>1300</v>
      </c>
      <c r="AX11" s="82">
        <v>1231</v>
      </c>
      <c r="AY11" s="82">
        <v>0</v>
      </c>
      <c r="AZ11" s="82">
        <v>0</v>
      </c>
      <c r="BA11" s="82">
        <v>0</v>
      </c>
      <c r="BB11" s="82">
        <v>0</v>
      </c>
      <c r="BC11" s="82">
        <v>69</v>
      </c>
      <c r="BD11" s="82">
        <v>0</v>
      </c>
      <c r="BE11" s="82" t="s">
        <v>301</v>
      </c>
      <c r="BF11" s="82">
        <v>1</v>
      </c>
      <c r="BG11" s="82">
        <v>20</v>
      </c>
      <c r="BH11" s="82">
        <v>6506</v>
      </c>
      <c r="BI11" s="82" t="s">
        <v>301</v>
      </c>
      <c r="BJ11" s="82">
        <v>200</v>
      </c>
      <c r="BK11" s="82">
        <v>0</v>
      </c>
      <c r="BL11" s="82" t="s">
        <v>301</v>
      </c>
      <c r="BM11" s="82" t="s">
        <v>301</v>
      </c>
      <c r="BN11" s="82" t="s">
        <v>301</v>
      </c>
      <c r="BO11" s="82" t="s">
        <v>301</v>
      </c>
      <c r="BP11" s="82" t="s">
        <v>301</v>
      </c>
      <c r="BQ11" s="82">
        <v>0</v>
      </c>
      <c r="BR11" s="82"/>
      <c r="BS11" s="82" t="s">
        <v>301</v>
      </c>
      <c r="BT11" s="82" t="s">
        <v>301</v>
      </c>
      <c r="BU11" s="82" t="s">
        <v>301</v>
      </c>
    </row>
    <row r="12" spans="1:73" s="24" customFormat="1" ht="12.75" customHeight="1" x14ac:dyDescent="0.2">
      <c r="A12" s="69" t="s">
        <v>374</v>
      </c>
      <c r="B12" s="52" t="s">
        <v>292</v>
      </c>
      <c r="C12" s="53"/>
      <c r="D12" s="79">
        <v>1054</v>
      </c>
      <c r="E12" s="79"/>
      <c r="F12" s="79">
        <v>1</v>
      </c>
      <c r="G12" s="79">
        <v>0</v>
      </c>
      <c r="H12" s="79">
        <v>1</v>
      </c>
      <c r="I12" s="79">
        <v>0</v>
      </c>
      <c r="J12" s="80">
        <v>0.72</v>
      </c>
      <c r="K12" s="81">
        <v>0.72</v>
      </c>
      <c r="L12" s="81">
        <v>0</v>
      </c>
      <c r="M12" s="81">
        <v>0</v>
      </c>
      <c r="N12" s="82">
        <v>1</v>
      </c>
      <c r="O12" s="82">
        <v>168</v>
      </c>
      <c r="P12" s="82">
        <v>156</v>
      </c>
      <c r="Q12" s="82">
        <v>44</v>
      </c>
      <c r="R12" s="82">
        <v>4</v>
      </c>
      <c r="S12" s="82">
        <v>0</v>
      </c>
      <c r="T12" s="81">
        <v>220</v>
      </c>
      <c r="U12" s="81">
        <v>29</v>
      </c>
      <c r="V12" s="82"/>
      <c r="W12" s="82"/>
      <c r="X12" s="82"/>
      <c r="Y12" s="82"/>
      <c r="Z12" s="82">
        <v>374437</v>
      </c>
      <c r="AA12" s="82">
        <v>76604</v>
      </c>
      <c r="AB12" s="82">
        <v>297833</v>
      </c>
      <c r="AC12" s="82"/>
      <c r="AD12" s="82">
        <v>13550</v>
      </c>
      <c r="AE12" s="82">
        <v>7833</v>
      </c>
      <c r="AF12" s="82">
        <v>119861</v>
      </c>
      <c r="AG12" s="82">
        <v>0</v>
      </c>
      <c r="AH12" s="82">
        <v>325000</v>
      </c>
      <c r="AI12" s="82">
        <v>0</v>
      </c>
      <c r="AJ12" s="82">
        <v>0</v>
      </c>
      <c r="AK12" s="82">
        <v>0</v>
      </c>
      <c r="AL12" s="82">
        <v>13475</v>
      </c>
      <c r="AM12" s="82">
        <v>13218</v>
      </c>
      <c r="AN12" s="82">
        <v>0</v>
      </c>
      <c r="AO12" s="82">
        <v>1</v>
      </c>
      <c r="AP12" s="82">
        <v>0</v>
      </c>
      <c r="AQ12" s="82">
        <v>0</v>
      </c>
      <c r="AR12" s="82">
        <v>251</v>
      </c>
      <c r="AS12" s="82">
        <v>5</v>
      </c>
      <c r="AT12" s="82">
        <v>3000</v>
      </c>
      <c r="AU12" s="82">
        <v>45</v>
      </c>
      <c r="AV12" s="82">
        <v>0</v>
      </c>
      <c r="AW12" s="82">
        <v>1793</v>
      </c>
      <c r="AX12" s="82">
        <v>1773</v>
      </c>
      <c r="AY12" s="82">
        <v>0</v>
      </c>
      <c r="AZ12" s="82">
        <v>0</v>
      </c>
      <c r="BA12" s="82">
        <v>0</v>
      </c>
      <c r="BB12" s="82">
        <v>0</v>
      </c>
      <c r="BC12" s="82">
        <v>20</v>
      </c>
      <c r="BD12" s="82">
        <v>0</v>
      </c>
      <c r="BE12" s="82">
        <v>550</v>
      </c>
      <c r="BF12" s="82">
        <v>0</v>
      </c>
      <c r="BG12" s="82">
        <v>15</v>
      </c>
      <c r="BH12" s="82">
        <v>3361</v>
      </c>
      <c r="BI12" s="82">
        <v>0</v>
      </c>
      <c r="BJ12" s="82">
        <v>0</v>
      </c>
      <c r="BK12" s="82">
        <v>0</v>
      </c>
      <c r="BL12" s="82">
        <v>0</v>
      </c>
      <c r="BM12" s="82">
        <v>0</v>
      </c>
      <c r="BN12" s="82">
        <v>0</v>
      </c>
      <c r="BO12" s="82">
        <v>0</v>
      </c>
      <c r="BP12" s="82">
        <v>0</v>
      </c>
      <c r="BQ12" s="82">
        <v>3</v>
      </c>
      <c r="BR12" s="82"/>
      <c r="BS12" s="82">
        <v>0</v>
      </c>
      <c r="BT12" s="82">
        <v>0</v>
      </c>
      <c r="BU12" s="82">
        <v>0</v>
      </c>
    </row>
    <row r="13" spans="1:73" s="24" customFormat="1" ht="12.75" customHeight="1" x14ac:dyDescent="0.2">
      <c r="A13" s="69" t="s">
        <v>319</v>
      </c>
      <c r="B13" s="52" t="s">
        <v>269</v>
      </c>
      <c r="C13" s="53"/>
      <c r="D13" s="79" t="s">
        <v>301</v>
      </c>
      <c r="E13" s="79"/>
      <c r="F13" s="79">
        <v>15</v>
      </c>
      <c r="G13" s="79">
        <v>0</v>
      </c>
      <c r="H13" s="79">
        <v>1</v>
      </c>
      <c r="I13" s="79">
        <v>14</v>
      </c>
      <c r="J13" s="80">
        <v>4.6500000000000004</v>
      </c>
      <c r="K13" s="81">
        <v>4.2</v>
      </c>
      <c r="L13" s="81">
        <v>0.45</v>
      </c>
      <c r="M13" s="81">
        <v>0</v>
      </c>
      <c r="N13" s="82">
        <v>1</v>
      </c>
      <c r="O13" s="82">
        <v>280</v>
      </c>
      <c r="P13" s="82">
        <v>209</v>
      </c>
      <c r="Q13" s="82">
        <v>28</v>
      </c>
      <c r="R13" s="82">
        <v>12</v>
      </c>
      <c r="S13" s="82">
        <v>11</v>
      </c>
      <c r="T13" s="81">
        <v>182</v>
      </c>
      <c r="U13" s="81">
        <v>23.5</v>
      </c>
      <c r="V13" s="82"/>
      <c r="W13" s="82"/>
      <c r="X13" s="82"/>
      <c r="Y13" s="82"/>
      <c r="Z13" s="82">
        <v>776148.87</v>
      </c>
      <c r="AA13" s="82">
        <v>503469.1</v>
      </c>
      <c r="AB13" s="82">
        <v>272679.77</v>
      </c>
      <c r="AC13" s="82"/>
      <c r="AD13" s="82">
        <v>83097.649999999994</v>
      </c>
      <c r="AE13" s="82">
        <v>19691.650000000001</v>
      </c>
      <c r="AF13" s="82">
        <v>157266.20000000001</v>
      </c>
      <c r="AG13" s="82">
        <v>27897</v>
      </c>
      <c r="AH13" s="82">
        <v>660325.77</v>
      </c>
      <c r="AI13" s="82">
        <v>105000</v>
      </c>
      <c r="AJ13" s="82">
        <v>0</v>
      </c>
      <c r="AK13" s="82">
        <v>10823.1</v>
      </c>
      <c r="AL13" s="82">
        <v>49610</v>
      </c>
      <c r="AM13" s="82">
        <v>37377</v>
      </c>
      <c r="AN13" s="82" t="s">
        <v>301</v>
      </c>
      <c r="AO13" s="82">
        <v>0</v>
      </c>
      <c r="AP13" s="82">
        <v>0</v>
      </c>
      <c r="AQ13" s="82" t="s">
        <v>301</v>
      </c>
      <c r="AR13" s="82">
        <v>11233</v>
      </c>
      <c r="AS13" s="82">
        <v>0</v>
      </c>
      <c r="AT13" s="82">
        <v>3000</v>
      </c>
      <c r="AU13" s="82">
        <v>45</v>
      </c>
      <c r="AV13" s="82">
        <v>10</v>
      </c>
      <c r="AW13" s="82">
        <v>7246</v>
      </c>
      <c r="AX13" s="82">
        <v>4786</v>
      </c>
      <c r="AY13" s="82" t="s">
        <v>301</v>
      </c>
      <c r="AZ13" s="82">
        <v>0</v>
      </c>
      <c r="BA13" s="82">
        <v>0</v>
      </c>
      <c r="BB13" s="82">
        <v>0</v>
      </c>
      <c r="BC13" s="82">
        <v>2460</v>
      </c>
      <c r="BD13" s="82">
        <v>0</v>
      </c>
      <c r="BE13" s="82">
        <v>10</v>
      </c>
      <c r="BF13" s="82">
        <v>3</v>
      </c>
      <c r="BG13" s="82">
        <v>35</v>
      </c>
      <c r="BH13" s="82">
        <v>17565</v>
      </c>
      <c r="BI13" s="82">
        <v>17</v>
      </c>
      <c r="BJ13" s="82">
        <v>0</v>
      </c>
      <c r="BK13" s="82">
        <v>0</v>
      </c>
      <c r="BL13" s="82">
        <v>0</v>
      </c>
      <c r="BM13" s="82">
        <v>0</v>
      </c>
      <c r="BN13" s="82">
        <v>0</v>
      </c>
      <c r="BO13" s="82">
        <v>0</v>
      </c>
      <c r="BP13" s="82">
        <v>0</v>
      </c>
      <c r="BQ13" s="82">
        <v>0</v>
      </c>
      <c r="BR13" s="82"/>
      <c r="BS13" s="82">
        <v>0</v>
      </c>
      <c r="BT13" s="82">
        <v>0</v>
      </c>
      <c r="BU13" s="82">
        <v>0</v>
      </c>
    </row>
    <row r="14" spans="1:73" s="24" customFormat="1" ht="12.75" customHeight="1" x14ac:dyDescent="0.2">
      <c r="A14" s="14"/>
      <c r="B14" s="62" t="s">
        <v>157</v>
      </c>
      <c r="C14" s="59"/>
      <c r="D14" s="63">
        <f t="shared" ref="D14:BO14" si="4">SUM(D9:D13)</f>
        <v>3903</v>
      </c>
      <c r="E14" s="63"/>
      <c r="F14" s="63">
        <f t="shared" si="4"/>
        <v>25</v>
      </c>
      <c r="G14" s="63">
        <f t="shared" si="4"/>
        <v>0</v>
      </c>
      <c r="H14" s="63">
        <f t="shared" si="4"/>
        <v>8</v>
      </c>
      <c r="I14" s="63">
        <f t="shared" si="4"/>
        <v>17</v>
      </c>
      <c r="J14" s="64">
        <f t="shared" si="4"/>
        <v>9.870000000000001</v>
      </c>
      <c r="K14" s="64">
        <f t="shared" si="4"/>
        <v>9.42</v>
      </c>
      <c r="L14" s="64">
        <f t="shared" si="4"/>
        <v>0.45</v>
      </c>
      <c r="M14" s="64">
        <f t="shared" si="4"/>
        <v>0</v>
      </c>
      <c r="N14" s="63">
        <f t="shared" si="4"/>
        <v>5</v>
      </c>
      <c r="O14" s="63">
        <f t="shared" si="4"/>
        <v>1125</v>
      </c>
      <c r="P14" s="63">
        <f t="shared" si="4"/>
        <v>937</v>
      </c>
      <c r="Q14" s="63">
        <f t="shared" si="4"/>
        <v>109</v>
      </c>
      <c r="R14" s="63">
        <f t="shared" si="4"/>
        <v>35</v>
      </c>
      <c r="S14" s="63">
        <f t="shared" si="4"/>
        <v>12</v>
      </c>
      <c r="T14" s="64">
        <f t="shared" si="4"/>
        <v>792</v>
      </c>
      <c r="U14" s="64">
        <f t="shared" si="4"/>
        <v>163.5</v>
      </c>
      <c r="V14" s="63"/>
      <c r="W14" s="63"/>
      <c r="X14" s="63"/>
      <c r="Y14" s="63"/>
      <c r="Z14" s="63">
        <f t="shared" si="4"/>
        <v>2115828.87</v>
      </c>
      <c r="AA14" s="63">
        <f t="shared" si="4"/>
        <v>1021065.1</v>
      </c>
      <c r="AB14" s="63">
        <f t="shared" si="4"/>
        <v>1094763.77</v>
      </c>
      <c r="AC14" s="63"/>
      <c r="AD14" s="63">
        <f t="shared" si="4"/>
        <v>344898.65</v>
      </c>
      <c r="AE14" s="63">
        <f t="shared" si="4"/>
        <v>71824.649999999994</v>
      </c>
      <c r="AF14" s="63">
        <f t="shared" si="4"/>
        <v>503127.2</v>
      </c>
      <c r="AG14" s="63">
        <f t="shared" si="4"/>
        <v>32897</v>
      </c>
      <c r="AH14" s="63">
        <f t="shared" si="4"/>
        <v>1546212.77</v>
      </c>
      <c r="AI14" s="63">
        <f t="shared" si="4"/>
        <v>105000</v>
      </c>
      <c r="AJ14" s="63">
        <f t="shared" si="4"/>
        <v>0</v>
      </c>
      <c r="AK14" s="63">
        <f t="shared" si="4"/>
        <v>17391.099999999999</v>
      </c>
      <c r="AL14" s="63">
        <f t="shared" si="4"/>
        <v>112987</v>
      </c>
      <c r="AM14" s="63">
        <f t="shared" si="4"/>
        <v>98516</v>
      </c>
      <c r="AN14" s="63">
        <f t="shared" si="4"/>
        <v>0</v>
      </c>
      <c r="AO14" s="63">
        <f t="shared" si="4"/>
        <v>435</v>
      </c>
      <c r="AP14" s="63">
        <f t="shared" si="4"/>
        <v>0</v>
      </c>
      <c r="AQ14" s="63">
        <f t="shared" si="4"/>
        <v>20</v>
      </c>
      <c r="AR14" s="63">
        <f t="shared" si="4"/>
        <v>12164</v>
      </c>
      <c r="AS14" s="63">
        <f t="shared" si="4"/>
        <v>852</v>
      </c>
      <c r="AT14" s="63">
        <f t="shared" si="4"/>
        <v>15000</v>
      </c>
      <c r="AU14" s="63">
        <f t="shared" si="4"/>
        <v>225</v>
      </c>
      <c r="AV14" s="63">
        <f t="shared" si="4"/>
        <v>10</v>
      </c>
      <c r="AW14" s="63">
        <f t="shared" si="4"/>
        <v>16188</v>
      </c>
      <c r="AX14" s="63">
        <f t="shared" si="4"/>
        <v>8290</v>
      </c>
      <c r="AY14" s="63">
        <f t="shared" si="4"/>
        <v>0</v>
      </c>
      <c r="AZ14" s="63">
        <f t="shared" si="4"/>
        <v>0</v>
      </c>
      <c r="BA14" s="63">
        <f t="shared" si="4"/>
        <v>0</v>
      </c>
      <c r="BB14" s="63">
        <f t="shared" si="4"/>
        <v>0</v>
      </c>
      <c r="BC14" s="63">
        <f t="shared" si="4"/>
        <v>2549</v>
      </c>
      <c r="BD14" s="63">
        <f t="shared" si="4"/>
        <v>430</v>
      </c>
      <c r="BE14" s="63">
        <f t="shared" si="4"/>
        <v>560</v>
      </c>
      <c r="BF14" s="63">
        <f t="shared" si="4"/>
        <v>5</v>
      </c>
      <c r="BG14" s="63">
        <f t="shared" si="4"/>
        <v>93</v>
      </c>
      <c r="BH14" s="63">
        <f t="shared" si="4"/>
        <v>35187</v>
      </c>
      <c r="BI14" s="63">
        <f t="shared" si="4"/>
        <v>17</v>
      </c>
      <c r="BJ14" s="63">
        <f t="shared" si="4"/>
        <v>200</v>
      </c>
      <c r="BK14" s="63">
        <f t="shared" si="4"/>
        <v>0</v>
      </c>
      <c r="BL14" s="63">
        <f t="shared" si="4"/>
        <v>0</v>
      </c>
      <c r="BM14" s="63">
        <f t="shared" si="4"/>
        <v>0</v>
      </c>
      <c r="BN14" s="63">
        <f t="shared" si="4"/>
        <v>0</v>
      </c>
      <c r="BO14" s="63">
        <f t="shared" si="4"/>
        <v>0</v>
      </c>
      <c r="BP14" s="63">
        <f t="shared" ref="BP14:BU14" si="5">SUM(BP9:BP13)</f>
        <v>0</v>
      </c>
      <c r="BQ14" s="63">
        <f t="shared" si="5"/>
        <v>3</v>
      </c>
      <c r="BR14" s="63"/>
      <c r="BS14" s="63">
        <f t="shared" si="5"/>
        <v>0</v>
      </c>
      <c r="BT14" s="63">
        <f t="shared" si="5"/>
        <v>0</v>
      </c>
      <c r="BU14" s="63">
        <f t="shared" si="5"/>
        <v>0</v>
      </c>
    </row>
    <row r="15" spans="1:73" s="24" customFormat="1" ht="12.75" customHeight="1" x14ac:dyDescent="0.2">
      <c r="A15" s="60"/>
      <c r="B15" s="25" t="s">
        <v>150</v>
      </c>
      <c r="C15" s="65">
        <v>5</v>
      </c>
      <c r="D15" s="65">
        <v>5</v>
      </c>
      <c r="E15" s="65"/>
      <c r="F15" s="65">
        <v>5</v>
      </c>
      <c r="G15" s="65">
        <v>5</v>
      </c>
      <c r="H15" s="65">
        <v>5</v>
      </c>
      <c r="I15" s="65">
        <v>5</v>
      </c>
      <c r="J15" s="65">
        <v>5</v>
      </c>
      <c r="K15" s="65">
        <v>5</v>
      </c>
      <c r="L15" s="65">
        <v>5</v>
      </c>
      <c r="M15" s="65">
        <v>5</v>
      </c>
      <c r="N15" s="65">
        <v>5</v>
      </c>
      <c r="O15" s="65">
        <v>5</v>
      </c>
      <c r="P15" s="65">
        <v>5</v>
      </c>
      <c r="Q15" s="65">
        <v>5</v>
      </c>
      <c r="R15" s="65">
        <v>5</v>
      </c>
      <c r="S15" s="65">
        <v>5</v>
      </c>
      <c r="T15" s="65">
        <v>5</v>
      </c>
      <c r="U15" s="65">
        <v>5</v>
      </c>
      <c r="V15" s="65"/>
      <c r="W15" s="65"/>
      <c r="X15" s="65"/>
      <c r="Y15" s="65"/>
      <c r="Z15" s="65">
        <v>5</v>
      </c>
      <c r="AA15" s="65">
        <v>5</v>
      </c>
      <c r="AB15" s="65">
        <v>5</v>
      </c>
      <c r="AC15" s="65"/>
      <c r="AD15" s="65">
        <v>5</v>
      </c>
      <c r="AE15" s="65">
        <v>5</v>
      </c>
      <c r="AF15" s="65">
        <v>5</v>
      </c>
      <c r="AG15" s="65">
        <v>5</v>
      </c>
      <c r="AH15" s="65">
        <v>5</v>
      </c>
      <c r="AI15" s="65">
        <v>5</v>
      </c>
      <c r="AJ15" s="65">
        <v>5</v>
      </c>
      <c r="AK15" s="65">
        <v>5</v>
      </c>
      <c r="AL15" s="65">
        <v>5</v>
      </c>
      <c r="AM15" s="65">
        <v>5</v>
      </c>
      <c r="AN15" s="65">
        <v>5</v>
      </c>
      <c r="AO15" s="65">
        <v>5</v>
      </c>
      <c r="AP15" s="65">
        <v>5</v>
      </c>
      <c r="AQ15" s="65">
        <v>5</v>
      </c>
      <c r="AR15" s="65">
        <v>5</v>
      </c>
      <c r="AS15" s="65">
        <v>5</v>
      </c>
      <c r="AT15" s="65">
        <v>5</v>
      </c>
      <c r="AU15" s="65">
        <v>5</v>
      </c>
      <c r="AV15" s="65">
        <v>5</v>
      </c>
      <c r="AW15" s="65">
        <v>5</v>
      </c>
      <c r="AX15" s="65">
        <v>5</v>
      </c>
      <c r="AY15" s="65">
        <v>5</v>
      </c>
      <c r="AZ15" s="65">
        <v>5</v>
      </c>
      <c r="BA15" s="65">
        <v>5</v>
      </c>
      <c r="BB15" s="65">
        <v>5</v>
      </c>
      <c r="BC15" s="65">
        <v>5</v>
      </c>
      <c r="BD15" s="65">
        <v>5</v>
      </c>
      <c r="BE15" s="65">
        <v>5</v>
      </c>
      <c r="BF15" s="65">
        <v>5</v>
      </c>
      <c r="BG15" s="65">
        <v>5</v>
      </c>
      <c r="BH15" s="65">
        <v>5</v>
      </c>
      <c r="BI15" s="65">
        <v>5</v>
      </c>
      <c r="BJ15" s="65">
        <v>5</v>
      </c>
      <c r="BK15" s="65">
        <v>5</v>
      </c>
      <c r="BL15" s="65">
        <v>5</v>
      </c>
      <c r="BM15" s="65">
        <v>5</v>
      </c>
      <c r="BN15" s="65">
        <v>5</v>
      </c>
      <c r="BO15" s="65">
        <v>5</v>
      </c>
      <c r="BP15" s="65">
        <v>5</v>
      </c>
      <c r="BQ15" s="65">
        <v>5</v>
      </c>
      <c r="BR15" s="65"/>
      <c r="BS15" s="65">
        <v>5</v>
      </c>
      <c r="BT15" s="65">
        <v>5</v>
      </c>
      <c r="BU15" s="65">
        <v>5</v>
      </c>
    </row>
    <row r="16" spans="1:73" s="24" customFormat="1" ht="12.75" customHeight="1" x14ac:dyDescent="0.2">
      <c r="A16" s="60"/>
      <c r="B16" s="25" t="s">
        <v>151</v>
      </c>
      <c r="C16" s="65">
        <v>5</v>
      </c>
      <c r="D16" s="65">
        <f>COUNT(D9:D13)</f>
        <v>4</v>
      </c>
      <c r="E16" s="65"/>
      <c r="F16" s="65">
        <f t="shared" ref="F16:BQ16" si="6">COUNT(F9:F13)</f>
        <v>5</v>
      </c>
      <c r="G16" s="65">
        <f t="shared" si="6"/>
        <v>5</v>
      </c>
      <c r="H16" s="65">
        <f t="shared" si="6"/>
        <v>5</v>
      </c>
      <c r="I16" s="65">
        <f t="shared" si="6"/>
        <v>5</v>
      </c>
      <c r="J16" s="65">
        <f t="shared" si="6"/>
        <v>5</v>
      </c>
      <c r="K16" s="65">
        <f t="shared" si="6"/>
        <v>5</v>
      </c>
      <c r="L16" s="65">
        <f t="shared" si="6"/>
        <v>5</v>
      </c>
      <c r="M16" s="65">
        <f t="shared" si="6"/>
        <v>5</v>
      </c>
      <c r="N16" s="65">
        <f t="shared" si="6"/>
        <v>5</v>
      </c>
      <c r="O16" s="65">
        <f t="shared" si="6"/>
        <v>5</v>
      </c>
      <c r="P16" s="65">
        <f t="shared" si="6"/>
        <v>5</v>
      </c>
      <c r="Q16" s="65">
        <f t="shared" si="6"/>
        <v>5</v>
      </c>
      <c r="R16" s="65">
        <f t="shared" si="6"/>
        <v>5</v>
      </c>
      <c r="S16" s="65">
        <f t="shared" si="6"/>
        <v>5</v>
      </c>
      <c r="T16" s="65">
        <f t="shared" si="6"/>
        <v>4</v>
      </c>
      <c r="U16" s="65">
        <f t="shared" si="6"/>
        <v>5</v>
      </c>
      <c r="V16" s="65"/>
      <c r="W16" s="65"/>
      <c r="X16" s="65"/>
      <c r="Y16" s="65"/>
      <c r="Z16" s="65">
        <f t="shared" si="6"/>
        <v>5</v>
      </c>
      <c r="AA16" s="65">
        <f t="shared" si="6"/>
        <v>5</v>
      </c>
      <c r="AB16" s="65">
        <f t="shared" si="6"/>
        <v>5</v>
      </c>
      <c r="AC16" s="65"/>
      <c r="AD16" s="65">
        <f t="shared" si="6"/>
        <v>5</v>
      </c>
      <c r="AE16" s="65">
        <f t="shared" si="6"/>
        <v>5</v>
      </c>
      <c r="AF16" s="65">
        <f t="shared" si="6"/>
        <v>5</v>
      </c>
      <c r="AG16" s="65">
        <f t="shared" si="6"/>
        <v>5</v>
      </c>
      <c r="AH16" s="65">
        <f t="shared" si="6"/>
        <v>4</v>
      </c>
      <c r="AI16" s="65">
        <f t="shared" si="6"/>
        <v>4</v>
      </c>
      <c r="AJ16" s="65">
        <f t="shared" si="6"/>
        <v>4</v>
      </c>
      <c r="AK16" s="65">
        <f t="shared" si="6"/>
        <v>5</v>
      </c>
      <c r="AL16" s="65">
        <f t="shared" si="6"/>
        <v>5</v>
      </c>
      <c r="AM16" s="65">
        <f t="shared" si="6"/>
        <v>5</v>
      </c>
      <c r="AN16" s="65">
        <f t="shared" si="6"/>
        <v>3</v>
      </c>
      <c r="AO16" s="65">
        <f t="shared" si="6"/>
        <v>5</v>
      </c>
      <c r="AP16" s="65">
        <f t="shared" si="6"/>
        <v>4</v>
      </c>
      <c r="AQ16" s="65">
        <f t="shared" si="6"/>
        <v>4</v>
      </c>
      <c r="AR16" s="65">
        <f t="shared" si="6"/>
        <v>5</v>
      </c>
      <c r="AS16" s="65">
        <f t="shared" si="6"/>
        <v>5</v>
      </c>
      <c r="AT16" s="65">
        <f t="shared" si="6"/>
        <v>5</v>
      </c>
      <c r="AU16" s="65">
        <f t="shared" si="6"/>
        <v>5</v>
      </c>
      <c r="AV16" s="65">
        <f t="shared" si="6"/>
        <v>4</v>
      </c>
      <c r="AW16" s="65">
        <f t="shared" si="6"/>
        <v>5</v>
      </c>
      <c r="AX16" s="65">
        <f t="shared" si="6"/>
        <v>4</v>
      </c>
      <c r="AY16" s="65">
        <f t="shared" si="6"/>
        <v>3</v>
      </c>
      <c r="AZ16" s="65">
        <f t="shared" si="6"/>
        <v>4</v>
      </c>
      <c r="BA16" s="65">
        <f t="shared" si="6"/>
        <v>4</v>
      </c>
      <c r="BB16" s="65">
        <f t="shared" si="6"/>
        <v>4</v>
      </c>
      <c r="BC16" s="65">
        <f t="shared" si="6"/>
        <v>4</v>
      </c>
      <c r="BD16" s="65">
        <f t="shared" si="6"/>
        <v>5</v>
      </c>
      <c r="BE16" s="65">
        <f t="shared" si="6"/>
        <v>3</v>
      </c>
      <c r="BF16" s="65">
        <f t="shared" si="6"/>
        <v>5</v>
      </c>
      <c r="BG16" s="65">
        <f t="shared" si="6"/>
        <v>5</v>
      </c>
      <c r="BH16" s="65">
        <f t="shared" si="6"/>
        <v>5</v>
      </c>
      <c r="BI16" s="65">
        <f t="shared" si="6"/>
        <v>3</v>
      </c>
      <c r="BJ16" s="65">
        <f t="shared" si="6"/>
        <v>4</v>
      </c>
      <c r="BK16" s="65">
        <f t="shared" si="6"/>
        <v>4</v>
      </c>
      <c r="BL16" s="65">
        <f t="shared" si="6"/>
        <v>4</v>
      </c>
      <c r="BM16" s="65">
        <f t="shared" si="6"/>
        <v>4</v>
      </c>
      <c r="BN16" s="65">
        <f t="shared" si="6"/>
        <v>4</v>
      </c>
      <c r="BO16" s="65">
        <f t="shared" si="6"/>
        <v>4</v>
      </c>
      <c r="BP16" s="65">
        <f t="shared" si="6"/>
        <v>4</v>
      </c>
      <c r="BQ16" s="65">
        <f t="shared" si="6"/>
        <v>4</v>
      </c>
      <c r="BR16" s="65"/>
      <c r="BS16" s="65">
        <f>COUNT(BS9:BS13)</f>
        <v>2</v>
      </c>
      <c r="BT16" s="65">
        <f>COUNT(BT9:BT13)</f>
        <v>2</v>
      </c>
      <c r="BU16" s="65">
        <f>COUNT(BU9:BU13)</f>
        <v>2</v>
      </c>
    </row>
    <row r="17" spans="1:73" s="24" customFormat="1" ht="12.75" customHeight="1" x14ac:dyDescent="0.2">
      <c r="A17" s="61"/>
      <c r="B17" s="28" t="s">
        <v>149</v>
      </c>
      <c r="C17" s="86">
        <f>C16/C15</f>
        <v>1</v>
      </c>
      <c r="D17" s="86">
        <f t="shared" ref="D17:BO17" si="7">D16/D15</f>
        <v>0.8</v>
      </c>
      <c r="E17" s="86"/>
      <c r="F17" s="86">
        <f t="shared" si="7"/>
        <v>1</v>
      </c>
      <c r="G17" s="86">
        <f t="shared" si="7"/>
        <v>1</v>
      </c>
      <c r="H17" s="86">
        <f t="shared" si="7"/>
        <v>1</v>
      </c>
      <c r="I17" s="86">
        <f t="shared" si="7"/>
        <v>1</v>
      </c>
      <c r="J17" s="86">
        <f t="shared" si="7"/>
        <v>1</v>
      </c>
      <c r="K17" s="86">
        <f t="shared" si="7"/>
        <v>1</v>
      </c>
      <c r="L17" s="86">
        <f t="shared" si="7"/>
        <v>1</v>
      </c>
      <c r="M17" s="86">
        <f t="shared" si="7"/>
        <v>1</v>
      </c>
      <c r="N17" s="86">
        <f t="shared" si="7"/>
        <v>1</v>
      </c>
      <c r="O17" s="86">
        <f t="shared" si="7"/>
        <v>1</v>
      </c>
      <c r="P17" s="86">
        <f t="shared" si="7"/>
        <v>1</v>
      </c>
      <c r="Q17" s="86">
        <f t="shared" si="7"/>
        <v>1</v>
      </c>
      <c r="R17" s="86">
        <f t="shared" si="7"/>
        <v>1</v>
      </c>
      <c r="S17" s="86">
        <f t="shared" si="7"/>
        <v>1</v>
      </c>
      <c r="T17" s="86">
        <f t="shared" si="7"/>
        <v>0.8</v>
      </c>
      <c r="U17" s="86">
        <f t="shared" si="7"/>
        <v>1</v>
      </c>
      <c r="V17" s="86"/>
      <c r="W17" s="86"/>
      <c r="X17" s="86"/>
      <c r="Y17" s="86"/>
      <c r="Z17" s="86">
        <f t="shared" si="7"/>
        <v>1</v>
      </c>
      <c r="AA17" s="86">
        <f t="shared" si="7"/>
        <v>1</v>
      </c>
      <c r="AB17" s="86">
        <f t="shared" si="7"/>
        <v>1</v>
      </c>
      <c r="AC17" s="86"/>
      <c r="AD17" s="86">
        <f t="shared" si="7"/>
        <v>1</v>
      </c>
      <c r="AE17" s="86">
        <f t="shared" si="7"/>
        <v>1</v>
      </c>
      <c r="AF17" s="86">
        <f t="shared" si="7"/>
        <v>1</v>
      </c>
      <c r="AG17" s="86">
        <f t="shared" si="7"/>
        <v>1</v>
      </c>
      <c r="AH17" s="86">
        <f t="shared" si="7"/>
        <v>0.8</v>
      </c>
      <c r="AI17" s="86">
        <f t="shared" si="7"/>
        <v>0.8</v>
      </c>
      <c r="AJ17" s="86">
        <f t="shared" si="7"/>
        <v>0.8</v>
      </c>
      <c r="AK17" s="86">
        <f t="shared" si="7"/>
        <v>1</v>
      </c>
      <c r="AL17" s="86">
        <f t="shared" si="7"/>
        <v>1</v>
      </c>
      <c r="AM17" s="86">
        <f t="shared" si="7"/>
        <v>1</v>
      </c>
      <c r="AN17" s="86">
        <f t="shared" si="7"/>
        <v>0.6</v>
      </c>
      <c r="AO17" s="86">
        <f t="shared" si="7"/>
        <v>1</v>
      </c>
      <c r="AP17" s="86">
        <f t="shared" si="7"/>
        <v>0.8</v>
      </c>
      <c r="AQ17" s="86">
        <f t="shared" si="7"/>
        <v>0.8</v>
      </c>
      <c r="AR17" s="86">
        <f t="shared" si="7"/>
        <v>1</v>
      </c>
      <c r="AS17" s="86">
        <f t="shared" si="7"/>
        <v>1</v>
      </c>
      <c r="AT17" s="86">
        <f t="shared" si="7"/>
        <v>1</v>
      </c>
      <c r="AU17" s="86">
        <f t="shared" si="7"/>
        <v>1</v>
      </c>
      <c r="AV17" s="86">
        <f t="shared" si="7"/>
        <v>0.8</v>
      </c>
      <c r="AW17" s="86">
        <f t="shared" si="7"/>
        <v>1</v>
      </c>
      <c r="AX17" s="86">
        <f t="shared" si="7"/>
        <v>0.8</v>
      </c>
      <c r="AY17" s="86">
        <f t="shared" si="7"/>
        <v>0.6</v>
      </c>
      <c r="AZ17" s="86">
        <f t="shared" si="7"/>
        <v>0.8</v>
      </c>
      <c r="BA17" s="86">
        <f t="shared" si="7"/>
        <v>0.8</v>
      </c>
      <c r="BB17" s="86">
        <f t="shared" si="7"/>
        <v>0.8</v>
      </c>
      <c r="BC17" s="86">
        <f t="shared" si="7"/>
        <v>0.8</v>
      </c>
      <c r="BD17" s="86">
        <f t="shared" si="7"/>
        <v>1</v>
      </c>
      <c r="BE17" s="86">
        <f t="shared" si="7"/>
        <v>0.6</v>
      </c>
      <c r="BF17" s="86">
        <f t="shared" si="7"/>
        <v>1</v>
      </c>
      <c r="BG17" s="86">
        <f t="shared" si="7"/>
        <v>1</v>
      </c>
      <c r="BH17" s="86">
        <f t="shared" si="7"/>
        <v>1</v>
      </c>
      <c r="BI17" s="86">
        <f t="shared" si="7"/>
        <v>0.6</v>
      </c>
      <c r="BJ17" s="86">
        <f t="shared" si="7"/>
        <v>0.8</v>
      </c>
      <c r="BK17" s="86">
        <f t="shared" si="7"/>
        <v>0.8</v>
      </c>
      <c r="BL17" s="86">
        <f t="shared" si="7"/>
        <v>0.8</v>
      </c>
      <c r="BM17" s="86">
        <f t="shared" si="7"/>
        <v>0.8</v>
      </c>
      <c r="BN17" s="86">
        <f t="shared" si="7"/>
        <v>0.8</v>
      </c>
      <c r="BO17" s="86">
        <f t="shared" si="7"/>
        <v>0.8</v>
      </c>
      <c r="BP17" s="86">
        <f t="shared" ref="BP17:BU17" si="8">BP16/BP15</f>
        <v>0.8</v>
      </c>
      <c r="BQ17" s="86">
        <f t="shared" si="8"/>
        <v>0.8</v>
      </c>
      <c r="BR17" s="86"/>
      <c r="BS17" s="86">
        <f t="shared" si="8"/>
        <v>0.4</v>
      </c>
      <c r="BT17" s="86">
        <f t="shared" si="8"/>
        <v>0.4</v>
      </c>
      <c r="BU17" s="86">
        <f t="shared" si="8"/>
        <v>0.4</v>
      </c>
    </row>
    <row r="18" spans="1:73" s="24" customFormat="1" ht="12.75" customHeight="1" x14ac:dyDescent="0.2">
      <c r="A18" s="51" t="s">
        <v>375</v>
      </c>
      <c r="B18" s="510" t="s">
        <v>293</v>
      </c>
      <c r="C18" s="511"/>
      <c r="D18" s="33">
        <v>1201</v>
      </c>
      <c r="E18" s="33"/>
      <c r="F18" s="33">
        <v>4</v>
      </c>
      <c r="G18" s="33">
        <v>2</v>
      </c>
      <c r="H18" s="33">
        <v>0</v>
      </c>
      <c r="I18" s="33">
        <v>2</v>
      </c>
      <c r="J18" s="34">
        <v>2.2999999999999998</v>
      </c>
      <c r="K18" s="35">
        <v>2.2999999999999998</v>
      </c>
      <c r="L18" s="35">
        <v>0</v>
      </c>
      <c r="M18" s="35">
        <v>0</v>
      </c>
      <c r="N18" s="36">
        <v>1</v>
      </c>
      <c r="O18" s="36">
        <v>192</v>
      </c>
      <c r="P18" s="36">
        <v>140</v>
      </c>
      <c r="Q18" s="36">
        <v>14</v>
      </c>
      <c r="R18" s="36">
        <v>6</v>
      </c>
      <c r="S18" s="36">
        <v>0</v>
      </c>
      <c r="T18" s="35">
        <v>186</v>
      </c>
      <c r="U18" s="35">
        <v>28</v>
      </c>
      <c r="V18" s="36"/>
      <c r="W18" s="36"/>
      <c r="X18" s="36"/>
      <c r="Y18" s="36"/>
      <c r="Z18" s="36" t="s">
        <v>301</v>
      </c>
      <c r="AA18" s="36" t="s">
        <v>301</v>
      </c>
      <c r="AB18" s="36" t="s">
        <v>301</v>
      </c>
      <c r="AC18" s="36"/>
      <c r="AD18" s="36" t="s">
        <v>301</v>
      </c>
      <c r="AE18" s="36" t="s">
        <v>301</v>
      </c>
      <c r="AF18" s="36">
        <v>69000</v>
      </c>
      <c r="AG18" s="36" t="s">
        <v>301</v>
      </c>
      <c r="AH18" s="36" t="s">
        <v>301</v>
      </c>
      <c r="AI18" s="36" t="s">
        <v>301</v>
      </c>
      <c r="AJ18" s="36">
        <v>0</v>
      </c>
      <c r="AK18" s="36">
        <v>5000</v>
      </c>
      <c r="AL18" s="36">
        <v>21000</v>
      </c>
      <c r="AM18" s="36">
        <v>20680</v>
      </c>
      <c r="AN18" s="36">
        <v>0</v>
      </c>
      <c r="AO18" s="36">
        <v>0</v>
      </c>
      <c r="AP18" s="36">
        <v>0</v>
      </c>
      <c r="AQ18" s="36">
        <v>0</v>
      </c>
      <c r="AR18" s="36">
        <v>320</v>
      </c>
      <c r="AS18" s="36" t="s">
        <v>301</v>
      </c>
      <c r="AT18" s="36">
        <v>15</v>
      </c>
      <c r="AU18" s="36">
        <v>3</v>
      </c>
      <c r="AV18" s="36">
        <v>150</v>
      </c>
      <c r="AW18" s="36">
        <v>2000</v>
      </c>
      <c r="AX18" s="36" t="s">
        <v>301</v>
      </c>
      <c r="AY18" s="36" t="s">
        <v>301</v>
      </c>
      <c r="AZ18" s="36" t="s">
        <v>301</v>
      </c>
      <c r="BA18" s="36" t="s">
        <v>301</v>
      </c>
      <c r="BB18" s="36" t="s">
        <v>301</v>
      </c>
      <c r="BC18" s="36">
        <v>200</v>
      </c>
      <c r="BD18" s="36" t="s">
        <v>301</v>
      </c>
      <c r="BE18" s="36">
        <v>850</v>
      </c>
      <c r="BF18" s="36">
        <v>0</v>
      </c>
      <c r="BG18" s="36">
        <v>20</v>
      </c>
      <c r="BH18" s="36">
        <v>12500</v>
      </c>
      <c r="BI18" s="36">
        <v>180</v>
      </c>
      <c r="BJ18" s="36">
        <v>224</v>
      </c>
      <c r="BK18" s="36" t="s">
        <v>301</v>
      </c>
      <c r="BL18" s="36" t="s">
        <v>301</v>
      </c>
      <c r="BM18" s="36">
        <v>0</v>
      </c>
      <c r="BN18" s="36">
        <v>0</v>
      </c>
      <c r="BO18" s="36">
        <v>0</v>
      </c>
      <c r="BP18" s="36" t="s">
        <v>301</v>
      </c>
      <c r="BQ18" s="36" t="s">
        <v>301</v>
      </c>
      <c r="BR18" s="36"/>
      <c r="BS18" s="36" t="s">
        <v>301</v>
      </c>
      <c r="BT18" s="36" t="s">
        <v>301</v>
      </c>
      <c r="BU18" s="36" t="s">
        <v>301</v>
      </c>
    </row>
    <row r="19" spans="1:73" s="24" customFormat="1" ht="12.75" customHeight="1" x14ac:dyDescent="0.2">
      <c r="A19" s="51" t="s">
        <v>376</v>
      </c>
      <c r="B19" s="52" t="s">
        <v>251</v>
      </c>
      <c r="C19" s="53"/>
      <c r="D19" s="79">
        <v>350</v>
      </c>
      <c r="E19" s="79"/>
      <c r="F19" s="79">
        <v>2</v>
      </c>
      <c r="G19" s="79">
        <v>1</v>
      </c>
      <c r="H19" s="79">
        <v>0</v>
      </c>
      <c r="I19" s="79">
        <v>1</v>
      </c>
      <c r="J19" s="80">
        <v>1.1000000000000001</v>
      </c>
      <c r="K19" s="81">
        <v>1.1000000000000001</v>
      </c>
      <c r="L19" s="81">
        <v>0</v>
      </c>
      <c r="M19" s="81">
        <v>0</v>
      </c>
      <c r="N19" s="82">
        <v>1</v>
      </c>
      <c r="O19" s="82">
        <v>101</v>
      </c>
      <c r="P19" s="82">
        <v>36</v>
      </c>
      <c r="Q19" s="82">
        <v>2</v>
      </c>
      <c r="R19" s="82">
        <v>1</v>
      </c>
      <c r="S19" s="82">
        <v>0</v>
      </c>
      <c r="T19" s="81">
        <v>168</v>
      </c>
      <c r="U19" s="81">
        <v>17</v>
      </c>
      <c r="V19" s="82"/>
      <c r="W19" s="82"/>
      <c r="X19" s="82"/>
      <c r="Y19" s="82"/>
      <c r="Z19" s="82">
        <v>171302</v>
      </c>
      <c r="AA19" s="82">
        <v>128259</v>
      </c>
      <c r="AB19" s="82">
        <v>43043</v>
      </c>
      <c r="AC19" s="82"/>
      <c r="AD19" s="82">
        <v>24000</v>
      </c>
      <c r="AE19" s="82">
        <v>838</v>
      </c>
      <c r="AF19" s="82">
        <v>16969</v>
      </c>
      <c r="AG19" s="82" t="s">
        <v>301</v>
      </c>
      <c r="AH19" s="82">
        <v>119912</v>
      </c>
      <c r="AI19" s="82">
        <v>0</v>
      </c>
      <c r="AJ19" s="82">
        <v>0</v>
      </c>
      <c r="AK19" s="82">
        <v>51390</v>
      </c>
      <c r="AL19" s="82">
        <v>8700</v>
      </c>
      <c r="AM19" s="82">
        <v>8700</v>
      </c>
      <c r="AN19" s="82">
        <v>0</v>
      </c>
      <c r="AO19" s="82">
        <v>0</v>
      </c>
      <c r="AP19" s="82">
        <v>0</v>
      </c>
      <c r="AQ19" s="82">
        <v>0</v>
      </c>
      <c r="AR19" s="82">
        <v>0</v>
      </c>
      <c r="AS19" s="82">
        <v>0</v>
      </c>
      <c r="AT19" s="82">
        <v>0</v>
      </c>
      <c r="AU19" s="82">
        <v>0</v>
      </c>
      <c r="AV19" s="82">
        <v>0</v>
      </c>
      <c r="AW19" s="82">
        <v>460</v>
      </c>
      <c r="AX19" s="82">
        <v>460</v>
      </c>
      <c r="AY19" s="82">
        <v>0</v>
      </c>
      <c r="AZ19" s="82">
        <v>0</v>
      </c>
      <c r="BA19" s="82">
        <v>0</v>
      </c>
      <c r="BB19" s="82">
        <v>0</v>
      </c>
      <c r="BC19" s="82">
        <v>0</v>
      </c>
      <c r="BD19" s="82">
        <v>0</v>
      </c>
      <c r="BE19" s="82">
        <v>23</v>
      </c>
      <c r="BF19" s="82">
        <v>0</v>
      </c>
      <c r="BG19" s="82">
        <v>0</v>
      </c>
      <c r="BH19" s="82">
        <v>1900</v>
      </c>
      <c r="BI19" s="82">
        <v>1</v>
      </c>
      <c r="BJ19" s="82">
        <v>5</v>
      </c>
      <c r="BK19" s="82">
        <v>0</v>
      </c>
      <c r="BL19" s="82">
        <v>0</v>
      </c>
      <c r="BM19" s="82">
        <v>0</v>
      </c>
      <c r="BN19" s="82">
        <v>0</v>
      </c>
      <c r="BO19" s="82">
        <v>0</v>
      </c>
      <c r="BP19" s="82">
        <v>0</v>
      </c>
      <c r="BQ19" s="82">
        <v>0</v>
      </c>
      <c r="BR19" s="82"/>
      <c r="BS19" s="82" t="s">
        <v>301</v>
      </c>
      <c r="BT19" s="82" t="s">
        <v>301</v>
      </c>
      <c r="BU19" s="82" t="s">
        <v>301</v>
      </c>
    </row>
    <row r="20" spans="1:73" s="24" customFormat="1" ht="12.75" customHeight="1" x14ac:dyDescent="0.2">
      <c r="A20" s="51" t="s">
        <v>377</v>
      </c>
      <c r="B20" s="52" t="s">
        <v>294</v>
      </c>
      <c r="C20" s="53"/>
      <c r="D20" s="79">
        <v>697</v>
      </c>
      <c r="E20" s="79"/>
      <c r="F20" s="79">
        <v>3</v>
      </c>
      <c r="G20" s="79">
        <v>0</v>
      </c>
      <c r="H20" s="79">
        <v>3</v>
      </c>
      <c r="I20" s="79">
        <v>0</v>
      </c>
      <c r="J20" s="80">
        <v>2.4</v>
      </c>
      <c r="K20" s="81">
        <v>2.4</v>
      </c>
      <c r="L20" s="81">
        <v>0</v>
      </c>
      <c r="M20" s="81">
        <v>0</v>
      </c>
      <c r="N20" s="82">
        <v>1</v>
      </c>
      <c r="O20" s="82">
        <v>300</v>
      </c>
      <c r="P20" s="82">
        <v>250</v>
      </c>
      <c r="Q20" s="82">
        <v>28</v>
      </c>
      <c r="R20" s="82">
        <v>6</v>
      </c>
      <c r="S20" s="82">
        <v>1</v>
      </c>
      <c r="T20" s="81">
        <v>250</v>
      </c>
      <c r="U20" s="81">
        <v>50</v>
      </c>
      <c r="V20" s="82"/>
      <c r="W20" s="82"/>
      <c r="X20" s="82"/>
      <c r="Y20" s="82"/>
      <c r="Z20" s="82">
        <v>370000</v>
      </c>
      <c r="AA20" s="82">
        <v>210000</v>
      </c>
      <c r="AB20" s="82">
        <v>160000</v>
      </c>
      <c r="AC20" s="82"/>
      <c r="AD20" s="82" t="s">
        <v>301</v>
      </c>
      <c r="AE20" s="82" t="s">
        <v>301</v>
      </c>
      <c r="AF20" s="82">
        <v>160000</v>
      </c>
      <c r="AG20" s="82" t="s">
        <v>301</v>
      </c>
      <c r="AH20" s="82" t="s">
        <v>301</v>
      </c>
      <c r="AI20" s="82" t="s">
        <v>301</v>
      </c>
      <c r="AJ20" s="82" t="s">
        <v>301</v>
      </c>
      <c r="AK20" s="82">
        <v>1200</v>
      </c>
      <c r="AL20" s="82">
        <v>14283</v>
      </c>
      <c r="AM20" s="82">
        <v>13797</v>
      </c>
      <c r="AN20" s="82">
        <v>0</v>
      </c>
      <c r="AO20" s="82">
        <v>266</v>
      </c>
      <c r="AP20" s="82">
        <v>0</v>
      </c>
      <c r="AQ20" s="82">
        <v>0</v>
      </c>
      <c r="AR20" s="82">
        <v>220</v>
      </c>
      <c r="AS20" s="82">
        <v>0</v>
      </c>
      <c r="AT20" s="82">
        <v>0</v>
      </c>
      <c r="AU20" s="82">
        <v>0</v>
      </c>
      <c r="AV20" s="82">
        <v>5</v>
      </c>
      <c r="AW20" s="82">
        <v>4133</v>
      </c>
      <c r="AX20" s="82">
        <v>4077</v>
      </c>
      <c r="AY20" s="82">
        <v>0</v>
      </c>
      <c r="AZ20" s="82">
        <v>2</v>
      </c>
      <c r="BA20" s="82">
        <v>0</v>
      </c>
      <c r="BB20" s="82">
        <v>0</v>
      </c>
      <c r="BC20" s="82">
        <v>54</v>
      </c>
      <c r="BD20" s="82">
        <v>0</v>
      </c>
      <c r="BE20" s="82" t="s">
        <v>301</v>
      </c>
      <c r="BF20" s="82">
        <v>0</v>
      </c>
      <c r="BG20" s="82">
        <v>50</v>
      </c>
      <c r="BH20" s="82">
        <v>5008</v>
      </c>
      <c r="BI20" s="82" t="s">
        <v>301</v>
      </c>
      <c r="BJ20" s="82">
        <v>2920</v>
      </c>
      <c r="BK20" s="82" t="s">
        <v>301</v>
      </c>
      <c r="BL20" s="82" t="s">
        <v>301</v>
      </c>
      <c r="BM20" s="82">
        <v>0</v>
      </c>
      <c r="BN20" s="82">
        <v>0</v>
      </c>
      <c r="BO20" s="82" t="s">
        <v>301</v>
      </c>
      <c r="BP20" s="82">
        <v>0</v>
      </c>
      <c r="BQ20" s="82">
        <v>0</v>
      </c>
      <c r="BR20" s="82"/>
      <c r="BS20" s="82" t="s">
        <v>301</v>
      </c>
      <c r="BT20" s="82" t="s">
        <v>301</v>
      </c>
      <c r="BU20" s="82" t="s">
        <v>301</v>
      </c>
    </row>
    <row r="21" spans="1:73" s="24" customFormat="1" ht="12.75" customHeight="1" x14ac:dyDescent="0.2">
      <c r="A21" s="51" t="s">
        <v>353</v>
      </c>
      <c r="B21" s="52" t="s">
        <v>288</v>
      </c>
      <c r="C21" s="53"/>
      <c r="D21" s="79">
        <v>2541</v>
      </c>
      <c r="E21" s="79"/>
      <c r="F21" s="79">
        <v>9</v>
      </c>
      <c r="G21" s="79">
        <v>4</v>
      </c>
      <c r="H21" s="79">
        <v>4</v>
      </c>
      <c r="I21" s="79">
        <v>1</v>
      </c>
      <c r="J21" s="80">
        <v>7.1</v>
      </c>
      <c r="K21" s="81">
        <v>7.1</v>
      </c>
      <c r="L21" s="81">
        <v>0</v>
      </c>
      <c r="M21" s="81">
        <v>0</v>
      </c>
      <c r="N21" s="82">
        <v>3</v>
      </c>
      <c r="O21" s="82">
        <v>1320</v>
      </c>
      <c r="P21" s="82">
        <v>1290</v>
      </c>
      <c r="Q21" s="82">
        <v>160</v>
      </c>
      <c r="R21" s="82">
        <v>11</v>
      </c>
      <c r="S21" s="82">
        <v>1</v>
      </c>
      <c r="T21" s="81">
        <v>260</v>
      </c>
      <c r="U21" s="81">
        <v>57.5</v>
      </c>
      <c r="V21" s="82"/>
      <c r="W21" s="82"/>
      <c r="X21" s="82"/>
      <c r="Y21" s="82"/>
      <c r="Z21" s="82">
        <v>1348121</v>
      </c>
      <c r="AA21" s="82">
        <v>734801</v>
      </c>
      <c r="AB21" s="82">
        <v>613320</v>
      </c>
      <c r="AC21" s="82"/>
      <c r="AD21" s="82">
        <v>237320</v>
      </c>
      <c r="AE21" s="82">
        <v>61000</v>
      </c>
      <c r="AF21" s="82">
        <v>315000</v>
      </c>
      <c r="AG21" s="82" t="s">
        <v>301</v>
      </c>
      <c r="AH21" s="82">
        <v>1343249</v>
      </c>
      <c r="AI21" s="82">
        <v>0</v>
      </c>
      <c r="AJ21" s="82">
        <v>0</v>
      </c>
      <c r="AK21" s="82">
        <v>4872</v>
      </c>
      <c r="AL21" s="82">
        <v>52000</v>
      </c>
      <c r="AM21" s="82">
        <v>49600</v>
      </c>
      <c r="AN21" s="82">
        <v>0</v>
      </c>
      <c r="AO21" s="82">
        <v>500</v>
      </c>
      <c r="AP21" s="82">
        <v>500</v>
      </c>
      <c r="AQ21" s="82">
        <v>1000</v>
      </c>
      <c r="AR21" s="82">
        <v>400</v>
      </c>
      <c r="AS21" s="82">
        <v>0</v>
      </c>
      <c r="AT21" s="82">
        <v>4000</v>
      </c>
      <c r="AU21" s="82">
        <v>35</v>
      </c>
      <c r="AV21" s="82">
        <v>110</v>
      </c>
      <c r="AW21" s="82">
        <v>4000</v>
      </c>
      <c r="AX21" s="82">
        <v>4000</v>
      </c>
      <c r="AY21" s="82">
        <v>0</v>
      </c>
      <c r="AZ21" s="82">
        <v>0</v>
      </c>
      <c r="BA21" s="82">
        <v>0</v>
      </c>
      <c r="BB21" s="82">
        <v>0</v>
      </c>
      <c r="BC21" s="82">
        <v>0</v>
      </c>
      <c r="BD21" s="82">
        <v>0</v>
      </c>
      <c r="BE21" s="82">
        <v>100</v>
      </c>
      <c r="BF21" s="82">
        <v>0</v>
      </c>
      <c r="BG21" s="82">
        <v>30</v>
      </c>
      <c r="BH21" s="82">
        <v>11321</v>
      </c>
      <c r="BI21" s="82">
        <v>398</v>
      </c>
      <c r="BJ21" s="82">
        <v>4236</v>
      </c>
      <c r="BK21" s="82">
        <v>100</v>
      </c>
      <c r="BL21" s="82">
        <v>10</v>
      </c>
      <c r="BM21" s="82">
        <v>0</v>
      </c>
      <c r="BN21" s="82">
        <v>5</v>
      </c>
      <c r="BO21" s="82">
        <v>5</v>
      </c>
      <c r="BP21" s="82">
        <v>0</v>
      </c>
      <c r="BQ21" s="82">
        <v>0</v>
      </c>
      <c r="BR21" s="82"/>
      <c r="BS21" s="82" t="s">
        <v>301</v>
      </c>
      <c r="BT21" s="82" t="s">
        <v>301</v>
      </c>
      <c r="BU21" s="82" t="s">
        <v>301</v>
      </c>
    </row>
    <row r="22" spans="1:73" s="24" customFormat="1" ht="12.75" customHeight="1" x14ac:dyDescent="0.2">
      <c r="A22" s="51" t="s">
        <v>354</v>
      </c>
      <c r="B22" s="52" t="s">
        <v>227</v>
      </c>
      <c r="C22" s="53"/>
      <c r="D22" s="79">
        <v>3701</v>
      </c>
      <c r="E22" s="79"/>
      <c r="F22" s="79">
        <v>18</v>
      </c>
      <c r="G22" s="79">
        <v>2</v>
      </c>
      <c r="H22" s="79">
        <v>9</v>
      </c>
      <c r="I22" s="79">
        <v>7</v>
      </c>
      <c r="J22" s="80">
        <v>9.5</v>
      </c>
      <c r="K22" s="81">
        <v>7.7</v>
      </c>
      <c r="L22" s="81">
        <v>1.8</v>
      </c>
      <c r="M22" s="81">
        <v>0</v>
      </c>
      <c r="N22" s="82">
        <v>1</v>
      </c>
      <c r="O22" s="82">
        <v>660</v>
      </c>
      <c r="P22" s="82">
        <v>150</v>
      </c>
      <c r="Q22" s="82">
        <v>9</v>
      </c>
      <c r="R22" s="82">
        <v>9</v>
      </c>
      <c r="S22" s="82">
        <v>0</v>
      </c>
      <c r="T22" s="81">
        <v>264</v>
      </c>
      <c r="U22" s="81">
        <v>44</v>
      </c>
      <c r="V22" s="82"/>
      <c r="W22" s="82"/>
      <c r="X22" s="82"/>
      <c r="Y22" s="82"/>
      <c r="Z22" s="82">
        <v>962700</v>
      </c>
      <c r="AA22" s="82">
        <v>660600</v>
      </c>
      <c r="AB22" s="82">
        <v>302100</v>
      </c>
      <c r="AC22" s="82"/>
      <c r="AD22" s="82">
        <v>0</v>
      </c>
      <c r="AE22" s="82">
        <v>81000</v>
      </c>
      <c r="AF22" s="82">
        <v>145000</v>
      </c>
      <c r="AG22" s="82">
        <v>20000</v>
      </c>
      <c r="AH22" s="82">
        <v>962700</v>
      </c>
      <c r="AI22" s="82">
        <v>0</v>
      </c>
      <c r="AJ22" s="82">
        <v>0</v>
      </c>
      <c r="AK22" s="82">
        <v>15859</v>
      </c>
      <c r="AL22" s="82">
        <v>90467</v>
      </c>
      <c r="AM22" s="82">
        <v>83075</v>
      </c>
      <c r="AN22" s="82">
        <v>0</v>
      </c>
      <c r="AO22" s="82">
        <v>0</v>
      </c>
      <c r="AP22" s="82">
        <v>0</v>
      </c>
      <c r="AQ22" s="82">
        <v>0</v>
      </c>
      <c r="AR22" s="82">
        <v>7148</v>
      </c>
      <c r="AS22" s="82">
        <v>244</v>
      </c>
      <c r="AT22" s="82">
        <v>12</v>
      </c>
      <c r="AU22" s="82">
        <v>150</v>
      </c>
      <c r="AV22" s="82">
        <v>3</v>
      </c>
      <c r="AW22" s="82">
        <v>5875</v>
      </c>
      <c r="AX22" s="82">
        <v>5084</v>
      </c>
      <c r="AY22" s="82">
        <v>0</v>
      </c>
      <c r="AZ22" s="82">
        <v>0</v>
      </c>
      <c r="BA22" s="82">
        <v>0</v>
      </c>
      <c r="BB22" s="82">
        <v>0</v>
      </c>
      <c r="BC22" s="82">
        <v>788</v>
      </c>
      <c r="BD22" s="82">
        <v>3</v>
      </c>
      <c r="BE22" s="82">
        <v>0</v>
      </c>
      <c r="BF22" s="82">
        <v>1</v>
      </c>
      <c r="BG22" s="82">
        <v>50</v>
      </c>
      <c r="BH22" s="82">
        <v>40208</v>
      </c>
      <c r="BI22" s="82">
        <v>281</v>
      </c>
      <c r="BJ22" s="82">
        <v>7</v>
      </c>
      <c r="BK22" s="82">
        <v>0</v>
      </c>
      <c r="BL22" s="82">
        <v>20</v>
      </c>
      <c r="BM22" s="82">
        <v>1</v>
      </c>
      <c r="BN22" s="82">
        <v>0</v>
      </c>
      <c r="BO22" s="82">
        <v>0</v>
      </c>
      <c r="BP22" s="82">
        <v>19</v>
      </c>
      <c r="BQ22" s="82">
        <v>30</v>
      </c>
      <c r="BR22" s="82"/>
      <c r="BS22" s="82">
        <v>72097</v>
      </c>
      <c r="BT22" s="82">
        <v>12000</v>
      </c>
      <c r="BU22" s="82" t="s">
        <v>301</v>
      </c>
    </row>
    <row r="23" spans="1:73" s="24" customFormat="1" ht="12.75" customHeight="1" x14ac:dyDescent="0.2">
      <c r="A23" s="51" t="s">
        <v>355</v>
      </c>
      <c r="B23" s="52" t="s">
        <v>290</v>
      </c>
      <c r="C23" s="53"/>
      <c r="D23" s="79">
        <v>967</v>
      </c>
      <c r="E23" s="79"/>
      <c r="F23" s="79">
        <v>2</v>
      </c>
      <c r="G23" s="79">
        <v>0</v>
      </c>
      <c r="H23" s="79">
        <v>1</v>
      </c>
      <c r="I23" s="79">
        <v>1</v>
      </c>
      <c r="J23" s="80">
        <v>1</v>
      </c>
      <c r="K23" s="81">
        <v>1</v>
      </c>
      <c r="L23" s="81">
        <v>0</v>
      </c>
      <c r="M23" s="81">
        <v>0</v>
      </c>
      <c r="N23" s="82">
        <v>2</v>
      </c>
      <c r="O23" s="82">
        <v>222</v>
      </c>
      <c r="P23" s="82">
        <v>198</v>
      </c>
      <c r="Q23" s="82">
        <v>20</v>
      </c>
      <c r="R23" s="82">
        <v>7</v>
      </c>
      <c r="S23" s="82">
        <v>0</v>
      </c>
      <c r="T23" s="81">
        <v>240</v>
      </c>
      <c r="U23" s="81">
        <v>26.5</v>
      </c>
      <c r="V23" s="82"/>
      <c r="W23" s="82"/>
      <c r="X23" s="82"/>
      <c r="Y23" s="82"/>
      <c r="Z23" s="82" t="s">
        <v>301</v>
      </c>
      <c r="AA23" s="82" t="s">
        <v>301</v>
      </c>
      <c r="AB23" s="82" t="s">
        <v>301</v>
      </c>
      <c r="AC23" s="82"/>
      <c r="AD23" s="82" t="s">
        <v>301</v>
      </c>
      <c r="AE23" s="82" t="s">
        <v>301</v>
      </c>
      <c r="AF23" s="82">
        <v>30000</v>
      </c>
      <c r="AG23" s="82" t="s">
        <v>301</v>
      </c>
      <c r="AH23" s="82" t="s">
        <v>301</v>
      </c>
      <c r="AI23" s="82" t="s">
        <v>301</v>
      </c>
      <c r="AJ23" s="82" t="s">
        <v>301</v>
      </c>
      <c r="AK23" s="82">
        <v>6000</v>
      </c>
      <c r="AL23" s="82">
        <v>11000</v>
      </c>
      <c r="AM23" s="82">
        <v>11000</v>
      </c>
      <c r="AN23" s="82">
        <v>0</v>
      </c>
      <c r="AO23" s="82">
        <v>0</v>
      </c>
      <c r="AP23" s="82">
        <v>0</v>
      </c>
      <c r="AQ23" s="82">
        <v>0</v>
      </c>
      <c r="AR23" s="82">
        <v>0</v>
      </c>
      <c r="AS23" s="82">
        <v>0</v>
      </c>
      <c r="AT23" s="82" t="s">
        <v>301</v>
      </c>
      <c r="AU23" s="82" t="s">
        <v>301</v>
      </c>
      <c r="AV23" s="82" t="s">
        <v>301</v>
      </c>
      <c r="AW23" s="82">
        <v>1600</v>
      </c>
      <c r="AX23" s="82" t="s">
        <v>301</v>
      </c>
      <c r="AY23" s="82" t="s">
        <v>301</v>
      </c>
      <c r="AZ23" s="82" t="s">
        <v>301</v>
      </c>
      <c r="BA23" s="82" t="s">
        <v>301</v>
      </c>
      <c r="BB23" s="82" t="s">
        <v>301</v>
      </c>
      <c r="BC23" s="82" t="s">
        <v>301</v>
      </c>
      <c r="BD23" s="82" t="s">
        <v>301</v>
      </c>
      <c r="BE23" s="82" t="s">
        <v>301</v>
      </c>
      <c r="BF23" s="82" t="s">
        <v>301</v>
      </c>
      <c r="BG23" s="82">
        <v>20</v>
      </c>
      <c r="BH23" s="82">
        <v>7667</v>
      </c>
      <c r="BI23" s="82" t="s">
        <v>301</v>
      </c>
      <c r="BJ23" s="82" t="s">
        <v>301</v>
      </c>
      <c r="BK23" s="82" t="s">
        <v>301</v>
      </c>
      <c r="BL23" s="82" t="s">
        <v>301</v>
      </c>
      <c r="BM23" s="82" t="s">
        <v>301</v>
      </c>
      <c r="BN23" s="82" t="s">
        <v>301</v>
      </c>
      <c r="BO23" s="82" t="s">
        <v>301</v>
      </c>
      <c r="BP23" s="82" t="s">
        <v>301</v>
      </c>
      <c r="BQ23" s="82" t="s">
        <v>301</v>
      </c>
      <c r="BR23" s="82"/>
      <c r="BS23" s="82" t="s">
        <v>301</v>
      </c>
      <c r="BT23" s="82" t="s">
        <v>301</v>
      </c>
      <c r="BU23" s="82" t="s">
        <v>301</v>
      </c>
    </row>
    <row r="24" spans="1:73" s="24" customFormat="1" ht="12.75" customHeight="1" x14ac:dyDescent="0.2">
      <c r="A24" s="14"/>
      <c r="B24" s="62" t="s">
        <v>159</v>
      </c>
      <c r="C24" s="59"/>
      <c r="D24" s="63">
        <f>SUM(D18:D23)</f>
        <v>9457</v>
      </c>
      <c r="E24" s="63"/>
      <c r="F24" s="63">
        <f t="shared" ref="F24:BP24" si="9">SUM(F18:F23)</f>
        <v>38</v>
      </c>
      <c r="G24" s="63">
        <f t="shared" si="9"/>
        <v>9</v>
      </c>
      <c r="H24" s="63">
        <f t="shared" si="9"/>
        <v>17</v>
      </c>
      <c r="I24" s="63">
        <f t="shared" si="9"/>
        <v>12</v>
      </c>
      <c r="J24" s="64">
        <f t="shared" si="9"/>
        <v>23.4</v>
      </c>
      <c r="K24" s="64">
        <f t="shared" si="9"/>
        <v>21.599999999999998</v>
      </c>
      <c r="L24" s="64">
        <f t="shared" si="9"/>
        <v>1.8</v>
      </c>
      <c r="M24" s="64">
        <f t="shared" si="9"/>
        <v>0</v>
      </c>
      <c r="N24" s="63">
        <f t="shared" si="9"/>
        <v>9</v>
      </c>
      <c r="O24" s="63">
        <f t="shared" si="9"/>
        <v>2795</v>
      </c>
      <c r="P24" s="63">
        <f t="shared" si="9"/>
        <v>2064</v>
      </c>
      <c r="Q24" s="63">
        <f t="shared" si="9"/>
        <v>233</v>
      </c>
      <c r="R24" s="63">
        <f t="shared" si="9"/>
        <v>40</v>
      </c>
      <c r="S24" s="63">
        <f t="shared" si="9"/>
        <v>2</v>
      </c>
      <c r="T24" s="64">
        <f t="shared" si="9"/>
        <v>1368</v>
      </c>
      <c r="U24" s="64">
        <f t="shared" si="9"/>
        <v>223</v>
      </c>
      <c r="V24" s="63"/>
      <c r="W24" s="63"/>
      <c r="X24" s="63"/>
      <c r="Y24" s="63"/>
      <c r="Z24" s="63">
        <f t="shared" si="9"/>
        <v>2852123</v>
      </c>
      <c r="AA24" s="63">
        <f t="shared" si="9"/>
        <v>1733660</v>
      </c>
      <c r="AB24" s="63">
        <f t="shared" si="9"/>
        <v>1118463</v>
      </c>
      <c r="AC24" s="63"/>
      <c r="AD24" s="63">
        <f t="shared" si="9"/>
        <v>261320</v>
      </c>
      <c r="AE24" s="63">
        <f t="shared" si="9"/>
        <v>142838</v>
      </c>
      <c r="AF24" s="63">
        <f t="shared" si="9"/>
        <v>735969</v>
      </c>
      <c r="AG24" s="63">
        <f t="shared" si="9"/>
        <v>20000</v>
      </c>
      <c r="AH24" s="63">
        <f t="shared" si="9"/>
        <v>2425861</v>
      </c>
      <c r="AI24" s="63">
        <f t="shared" si="9"/>
        <v>0</v>
      </c>
      <c r="AJ24" s="63">
        <f t="shared" si="9"/>
        <v>0</v>
      </c>
      <c r="AK24" s="63">
        <f t="shared" si="9"/>
        <v>84321</v>
      </c>
      <c r="AL24" s="63">
        <f t="shared" si="9"/>
        <v>197450</v>
      </c>
      <c r="AM24" s="63">
        <f t="shared" si="9"/>
        <v>186852</v>
      </c>
      <c r="AN24" s="63">
        <f t="shared" si="9"/>
        <v>0</v>
      </c>
      <c r="AO24" s="63">
        <f t="shared" si="9"/>
        <v>766</v>
      </c>
      <c r="AP24" s="63">
        <f t="shared" si="9"/>
        <v>500</v>
      </c>
      <c r="AQ24" s="63">
        <f t="shared" si="9"/>
        <v>1000</v>
      </c>
      <c r="AR24" s="63">
        <f t="shared" si="9"/>
        <v>8088</v>
      </c>
      <c r="AS24" s="63">
        <f t="shared" si="9"/>
        <v>244</v>
      </c>
      <c r="AT24" s="63">
        <f t="shared" si="9"/>
        <v>4027</v>
      </c>
      <c r="AU24" s="63">
        <f t="shared" si="9"/>
        <v>188</v>
      </c>
      <c r="AV24" s="63">
        <f t="shared" si="9"/>
        <v>268</v>
      </c>
      <c r="AW24" s="63">
        <f t="shared" si="9"/>
        <v>18068</v>
      </c>
      <c r="AX24" s="63">
        <f t="shared" si="9"/>
        <v>13621</v>
      </c>
      <c r="AY24" s="63">
        <f t="shared" si="9"/>
        <v>0</v>
      </c>
      <c r="AZ24" s="63">
        <f t="shared" si="9"/>
        <v>2</v>
      </c>
      <c r="BA24" s="63">
        <f t="shared" si="9"/>
        <v>0</v>
      </c>
      <c r="BB24" s="63">
        <f t="shared" si="9"/>
        <v>0</v>
      </c>
      <c r="BC24" s="63">
        <f t="shared" si="9"/>
        <v>1042</v>
      </c>
      <c r="BD24" s="63">
        <f t="shared" si="9"/>
        <v>3</v>
      </c>
      <c r="BE24" s="63">
        <f t="shared" si="9"/>
        <v>973</v>
      </c>
      <c r="BF24" s="63">
        <f t="shared" si="9"/>
        <v>1</v>
      </c>
      <c r="BG24" s="63">
        <f t="shared" si="9"/>
        <v>170</v>
      </c>
      <c r="BH24" s="63">
        <f t="shared" si="9"/>
        <v>78604</v>
      </c>
      <c r="BI24" s="63">
        <f t="shared" si="9"/>
        <v>860</v>
      </c>
      <c r="BJ24" s="63">
        <f t="shared" si="9"/>
        <v>7392</v>
      </c>
      <c r="BK24" s="63">
        <f t="shared" si="9"/>
        <v>100</v>
      </c>
      <c r="BL24" s="63">
        <f t="shared" si="9"/>
        <v>30</v>
      </c>
      <c r="BM24" s="63">
        <f t="shared" si="9"/>
        <v>1</v>
      </c>
      <c r="BN24" s="63">
        <f t="shared" si="9"/>
        <v>5</v>
      </c>
      <c r="BO24" s="63">
        <f t="shared" si="9"/>
        <v>5</v>
      </c>
      <c r="BP24" s="63">
        <f t="shared" si="9"/>
        <v>19</v>
      </c>
      <c r="BQ24" s="63">
        <f>SUM(BQ18:BQ23)</f>
        <v>30</v>
      </c>
      <c r="BR24" s="63"/>
      <c r="BS24" s="63">
        <f>SUM(BS18:BS23)</f>
        <v>72097</v>
      </c>
      <c r="BT24" s="63">
        <f>SUM(BT18:BT23)</f>
        <v>12000</v>
      </c>
      <c r="BU24" s="63" t="s">
        <v>357</v>
      </c>
    </row>
    <row r="25" spans="1:73" s="24" customFormat="1" ht="12.75" customHeight="1" x14ac:dyDescent="0.2">
      <c r="A25" s="60"/>
      <c r="B25" s="25" t="s">
        <v>150</v>
      </c>
      <c r="C25" s="65">
        <v>7</v>
      </c>
      <c r="D25" s="65">
        <v>7</v>
      </c>
      <c r="E25" s="65"/>
      <c r="F25" s="65">
        <v>7</v>
      </c>
      <c r="G25" s="65">
        <v>7</v>
      </c>
      <c r="H25" s="65">
        <v>7</v>
      </c>
      <c r="I25" s="65">
        <v>7</v>
      </c>
      <c r="J25" s="65">
        <v>7</v>
      </c>
      <c r="K25" s="65">
        <v>7</v>
      </c>
      <c r="L25" s="65">
        <v>7</v>
      </c>
      <c r="M25" s="65">
        <v>7</v>
      </c>
      <c r="N25" s="65">
        <v>7</v>
      </c>
      <c r="O25" s="65">
        <v>7</v>
      </c>
      <c r="P25" s="65">
        <v>7</v>
      </c>
      <c r="Q25" s="65">
        <v>7</v>
      </c>
      <c r="R25" s="65">
        <v>7</v>
      </c>
      <c r="S25" s="65">
        <v>7</v>
      </c>
      <c r="T25" s="65">
        <v>7</v>
      </c>
      <c r="U25" s="65">
        <v>7</v>
      </c>
      <c r="V25" s="65"/>
      <c r="W25" s="65"/>
      <c r="X25" s="65"/>
      <c r="Y25" s="65"/>
      <c r="Z25" s="65">
        <v>7</v>
      </c>
      <c r="AA25" s="65">
        <v>7</v>
      </c>
      <c r="AB25" s="65">
        <v>7</v>
      </c>
      <c r="AC25" s="65"/>
      <c r="AD25" s="65">
        <v>7</v>
      </c>
      <c r="AE25" s="65">
        <v>7</v>
      </c>
      <c r="AF25" s="65">
        <v>7</v>
      </c>
      <c r="AG25" s="65">
        <v>7</v>
      </c>
      <c r="AH25" s="65">
        <v>7</v>
      </c>
      <c r="AI25" s="65">
        <v>7</v>
      </c>
      <c r="AJ25" s="65">
        <v>7</v>
      </c>
      <c r="AK25" s="65">
        <v>7</v>
      </c>
      <c r="AL25" s="65">
        <v>7</v>
      </c>
      <c r="AM25" s="65">
        <v>7</v>
      </c>
      <c r="AN25" s="65">
        <v>7</v>
      </c>
      <c r="AO25" s="65">
        <v>7</v>
      </c>
      <c r="AP25" s="65">
        <v>7</v>
      </c>
      <c r="AQ25" s="65">
        <v>7</v>
      </c>
      <c r="AR25" s="65">
        <v>7</v>
      </c>
      <c r="AS25" s="65">
        <v>7</v>
      </c>
      <c r="AT25" s="65">
        <v>7</v>
      </c>
      <c r="AU25" s="65">
        <v>7</v>
      </c>
      <c r="AV25" s="65">
        <v>7</v>
      </c>
      <c r="AW25" s="65">
        <v>7</v>
      </c>
      <c r="AX25" s="65">
        <v>7</v>
      </c>
      <c r="AY25" s="65">
        <v>7</v>
      </c>
      <c r="AZ25" s="65">
        <v>7</v>
      </c>
      <c r="BA25" s="65">
        <v>7</v>
      </c>
      <c r="BB25" s="65">
        <v>7</v>
      </c>
      <c r="BC25" s="65">
        <v>7</v>
      </c>
      <c r="BD25" s="65">
        <v>7</v>
      </c>
      <c r="BE25" s="65">
        <v>7</v>
      </c>
      <c r="BF25" s="65">
        <v>7</v>
      </c>
      <c r="BG25" s="65">
        <v>7</v>
      </c>
      <c r="BH25" s="65">
        <v>7</v>
      </c>
      <c r="BI25" s="65">
        <v>7</v>
      </c>
      <c r="BJ25" s="65">
        <v>7</v>
      </c>
      <c r="BK25" s="65">
        <v>7</v>
      </c>
      <c r="BL25" s="65">
        <v>7</v>
      </c>
      <c r="BM25" s="65">
        <v>7</v>
      </c>
      <c r="BN25" s="65">
        <v>7</v>
      </c>
      <c r="BO25" s="65">
        <v>7</v>
      </c>
      <c r="BP25" s="65">
        <v>7</v>
      </c>
      <c r="BQ25" s="65">
        <v>7</v>
      </c>
      <c r="BR25" s="65"/>
      <c r="BS25" s="65">
        <v>7</v>
      </c>
      <c r="BT25" s="65">
        <v>7</v>
      </c>
      <c r="BU25" s="65">
        <v>7</v>
      </c>
    </row>
    <row r="26" spans="1:73" s="24" customFormat="1" ht="12.75" customHeight="1" x14ac:dyDescent="0.2">
      <c r="A26" s="60"/>
      <c r="B26" s="25" t="s">
        <v>151</v>
      </c>
      <c r="C26" s="65">
        <v>6</v>
      </c>
      <c r="D26" s="65">
        <f>COUNT(D18:D23)</f>
        <v>6</v>
      </c>
      <c r="E26" s="65"/>
      <c r="F26" s="65">
        <f t="shared" ref="F26:BQ26" si="10">COUNT(F18:F23)</f>
        <v>6</v>
      </c>
      <c r="G26" s="65">
        <f t="shared" si="10"/>
        <v>6</v>
      </c>
      <c r="H26" s="65">
        <f t="shared" si="10"/>
        <v>6</v>
      </c>
      <c r="I26" s="65">
        <f t="shared" si="10"/>
        <v>6</v>
      </c>
      <c r="J26" s="65">
        <f t="shared" si="10"/>
        <v>6</v>
      </c>
      <c r="K26" s="65">
        <f t="shared" si="10"/>
        <v>6</v>
      </c>
      <c r="L26" s="65">
        <f t="shared" si="10"/>
        <v>6</v>
      </c>
      <c r="M26" s="65">
        <f t="shared" si="10"/>
        <v>6</v>
      </c>
      <c r="N26" s="65">
        <f t="shared" si="10"/>
        <v>6</v>
      </c>
      <c r="O26" s="65">
        <f t="shared" si="10"/>
        <v>6</v>
      </c>
      <c r="P26" s="65">
        <f t="shared" si="10"/>
        <v>6</v>
      </c>
      <c r="Q26" s="65">
        <f t="shared" si="10"/>
        <v>6</v>
      </c>
      <c r="R26" s="65">
        <f t="shared" si="10"/>
        <v>6</v>
      </c>
      <c r="S26" s="65">
        <f t="shared" si="10"/>
        <v>6</v>
      </c>
      <c r="T26" s="65">
        <f t="shared" si="10"/>
        <v>6</v>
      </c>
      <c r="U26" s="65">
        <f t="shared" si="10"/>
        <v>6</v>
      </c>
      <c r="V26" s="65"/>
      <c r="W26" s="65"/>
      <c r="X26" s="65"/>
      <c r="Y26" s="65"/>
      <c r="Z26" s="65">
        <f t="shared" si="10"/>
        <v>4</v>
      </c>
      <c r="AA26" s="65">
        <f t="shared" si="10"/>
        <v>4</v>
      </c>
      <c r="AB26" s="65">
        <f t="shared" si="10"/>
        <v>4</v>
      </c>
      <c r="AC26" s="65"/>
      <c r="AD26" s="65">
        <f t="shared" si="10"/>
        <v>3</v>
      </c>
      <c r="AE26" s="65">
        <f t="shared" si="10"/>
        <v>3</v>
      </c>
      <c r="AF26" s="65">
        <f t="shared" si="10"/>
        <v>6</v>
      </c>
      <c r="AG26" s="65">
        <f t="shared" si="10"/>
        <v>1</v>
      </c>
      <c r="AH26" s="65">
        <f t="shared" si="10"/>
        <v>3</v>
      </c>
      <c r="AI26" s="65">
        <f t="shared" si="10"/>
        <v>3</v>
      </c>
      <c r="AJ26" s="65">
        <f t="shared" si="10"/>
        <v>4</v>
      </c>
      <c r="AK26" s="65">
        <f t="shared" si="10"/>
        <v>6</v>
      </c>
      <c r="AL26" s="65">
        <f t="shared" si="10"/>
        <v>6</v>
      </c>
      <c r="AM26" s="65">
        <f t="shared" si="10"/>
        <v>6</v>
      </c>
      <c r="AN26" s="65">
        <f t="shared" si="10"/>
        <v>6</v>
      </c>
      <c r="AO26" s="65">
        <f t="shared" si="10"/>
        <v>6</v>
      </c>
      <c r="AP26" s="65">
        <f t="shared" si="10"/>
        <v>6</v>
      </c>
      <c r="AQ26" s="65">
        <f t="shared" si="10"/>
        <v>6</v>
      </c>
      <c r="AR26" s="65">
        <f t="shared" si="10"/>
        <v>6</v>
      </c>
      <c r="AS26" s="65">
        <f t="shared" si="10"/>
        <v>5</v>
      </c>
      <c r="AT26" s="65">
        <f t="shared" si="10"/>
        <v>5</v>
      </c>
      <c r="AU26" s="65">
        <f t="shared" si="10"/>
        <v>5</v>
      </c>
      <c r="AV26" s="65">
        <f t="shared" si="10"/>
        <v>5</v>
      </c>
      <c r="AW26" s="65">
        <f t="shared" si="10"/>
        <v>6</v>
      </c>
      <c r="AX26" s="65">
        <f t="shared" si="10"/>
        <v>4</v>
      </c>
      <c r="AY26" s="65">
        <f t="shared" si="10"/>
        <v>4</v>
      </c>
      <c r="AZ26" s="65">
        <f t="shared" si="10"/>
        <v>4</v>
      </c>
      <c r="BA26" s="65">
        <f t="shared" si="10"/>
        <v>4</v>
      </c>
      <c r="BB26" s="65">
        <f t="shared" si="10"/>
        <v>4</v>
      </c>
      <c r="BC26" s="65">
        <f t="shared" si="10"/>
        <v>5</v>
      </c>
      <c r="BD26" s="65">
        <f t="shared" si="10"/>
        <v>4</v>
      </c>
      <c r="BE26" s="65">
        <f t="shared" si="10"/>
        <v>4</v>
      </c>
      <c r="BF26" s="65">
        <f t="shared" si="10"/>
        <v>5</v>
      </c>
      <c r="BG26" s="65">
        <f t="shared" si="10"/>
        <v>6</v>
      </c>
      <c r="BH26" s="65">
        <f t="shared" si="10"/>
        <v>6</v>
      </c>
      <c r="BI26" s="65">
        <f t="shared" si="10"/>
        <v>4</v>
      </c>
      <c r="BJ26" s="65">
        <f t="shared" si="10"/>
        <v>5</v>
      </c>
      <c r="BK26" s="65">
        <f t="shared" si="10"/>
        <v>3</v>
      </c>
      <c r="BL26" s="65">
        <f t="shared" si="10"/>
        <v>3</v>
      </c>
      <c r="BM26" s="65">
        <f t="shared" si="10"/>
        <v>5</v>
      </c>
      <c r="BN26" s="65">
        <f t="shared" si="10"/>
        <v>5</v>
      </c>
      <c r="BO26" s="65">
        <f t="shared" si="10"/>
        <v>4</v>
      </c>
      <c r="BP26" s="65">
        <f t="shared" si="10"/>
        <v>4</v>
      </c>
      <c r="BQ26" s="65">
        <f t="shared" si="10"/>
        <v>4</v>
      </c>
      <c r="BR26" s="65"/>
      <c r="BS26" s="65">
        <f>COUNT(BS18:BS23)</f>
        <v>1</v>
      </c>
      <c r="BT26" s="65">
        <f>COUNT(BT18:BT23)</f>
        <v>1</v>
      </c>
      <c r="BU26" s="65">
        <f>COUNT(BU18:BU23)</f>
        <v>0</v>
      </c>
    </row>
    <row r="27" spans="1:73" s="24" customFormat="1" ht="12.75" customHeight="1" x14ac:dyDescent="0.2">
      <c r="A27" s="61"/>
      <c r="B27" s="28" t="s">
        <v>149</v>
      </c>
      <c r="C27" s="86">
        <f>C26/C25</f>
        <v>0.8571428571428571</v>
      </c>
      <c r="D27" s="86">
        <f t="shared" ref="D27:BO27" si="11">D26/D25</f>
        <v>0.8571428571428571</v>
      </c>
      <c r="E27" s="86"/>
      <c r="F27" s="86">
        <f t="shared" si="11"/>
        <v>0.8571428571428571</v>
      </c>
      <c r="G27" s="86">
        <f t="shared" si="11"/>
        <v>0.8571428571428571</v>
      </c>
      <c r="H27" s="86">
        <f t="shared" si="11"/>
        <v>0.8571428571428571</v>
      </c>
      <c r="I27" s="86">
        <f t="shared" si="11"/>
        <v>0.8571428571428571</v>
      </c>
      <c r="J27" s="86">
        <f t="shared" si="11"/>
        <v>0.8571428571428571</v>
      </c>
      <c r="K27" s="86">
        <f t="shared" si="11"/>
        <v>0.8571428571428571</v>
      </c>
      <c r="L27" s="86">
        <f t="shared" si="11"/>
        <v>0.8571428571428571</v>
      </c>
      <c r="M27" s="86">
        <f t="shared" si="11"/>
        <v>0.8571428571428571</v>
      </c>
      <c r="N27" s="86">
        <f t="shared" si="11"/>
        <v>0.8571428571428571</v>
      </c>
      <c r="O27" s="86">
        <f t="shared" si="11"/>
        <v>0.8571428571428571</v>
      </c>
      <c r="P27" s="86">
        <f t="shared" si="11"/>
        <v>0.8571428571428571</v>
      </c>
      <c r="Q27" s="86">
        <f t="shared" si="11"/>
        <v>0.8571428571428571</v>
      </c>
      <c r="R27" s="86">
        <f t="shared" si="11"/>
        <v>0.8571428571428571</v>
      </c>
      <c r="S27" s="86">
        <f t="shared" si="11"/>
        <v>0.8571428571428571</v>
      </c>
      <c r="T27" s="86">
        <f t="shared" si="11"/>
        <v>0.8571428571428571</v>
      </c>
      <c r="U27" s="86">
        <f t="shared" si="11"/>
        <v>0.8571428571428571</v>
      </c>
      <c r="V27" s="86"/>
      <c r="W27" s="86"/>
      <c r="X27" s="86"/>
      <c r="Y27" s="86"/>
      <c r="Z27" s="86">
        <f t="shared" si="11"/>
        <v>0.5714285714285714</v>
      </c>
      <c r="AA27" s="86">
        <f t="shared" si="11"/>
        <v>0.5714285714285714</v>
      </c>
      <c r="AB27" s="86">
        <f t="shared" si="11"/>
        <v>0.5714285714285714</v>
      </c>
      <c r="AC27" s="86"/>
      <c r="AD27" s="86">
        <f t="shared" si="11"/>
        <v>0.42857142857142855</v>
      </c>
      <c r="AE27" s="86">
        <f t="shared" si="11"/>
        <v>0.42857142857142855</v>
      </c>
      <c r="AF27" s="86">
        <f t="shared" si="11"/>
        <v>0.8571428571428571</v>
      </c>
      <c r="AG27" s="86">
        <f t="shared" si="11"/>
        <v>0.14285714285714285</v>
      </c>
      <c r="AH27" s="86">
        <f t="shared" si="11"/>
        <v>0.42857142857142855</v>
      </c>
      <c r="AI27" s="86">
        <f t="shared" si="11"/>
        <v>0.42857142857142855</v>
      </c>
      <c r="AJ27" s="86">
        <f t="shared" si="11"/>
        <v>0.5714285714285714</v>
      </c>
      <c r="AK27" s="86">
        <f t="shared" si="11"/>
        <v>0.8571428571428571</v>
      </c>
      <c r="AL27" s="86">
        <f t="shared" si="11"/>
        <v>0.8571428571428571</v>
      </c>
      <c r="AM27" s="86">
        <f t="shared" si="11"/>
        <v>0.8571428571428571</v>
      </c>
      <c r="AN27" s="86">
        <f t="shared" si="11"/>
        <v>0.8571428571428571</v>
      </c>
      <c r="AO27" s="86">
        <f t="shared" si="11"/>
        <v>0.8571428571428571</v>
      </c>
      <c r="AP27" s="86">
        <f t="shared" si="11"/>
        <v>0.8571428571428571</v>
      </c>
      <c r="AQ27" s="86">
        <f t="shared" si="11"/>
        <v>0.8571428571428571</v>
      </c>
      <c r="AR27" s="86">
        <f t="shared" si="11"/>
        <v>0.8571428571428571</v>
      </c>
      <c r="AS27" s="86">
        <f t="shared" si="11"/>
        <v>0.7142857142857143</v>
      </c>
      <c r="AT27" s="86">
        <f t="shared" si="11"/>
        <v>0.7142857142857143</v>
      </c>
      <c r="AU27" s="86">
        <f t="shared" si="11"/>
        <v>0.7142857142857143</v>
      </c>
      <c r="AV27" s="86">
        <f t="shared" si="11"/>
        <v>0.7142857142857143</v>
      </c>
      <c r="AW27" s="86">
        <f t="shared" si="11"/>
        <v>0.8571428571428571</v>
      </c>
      <c r="AX27" s="86">
        <f t="shared" si="11"/>
        <v>0.5714285714285714</v>
      </c>
      <c r="AY27" s="86">
        <f t="shared" si="11"/>
        <v>0.5714285714285714</v>
      </c>
      <c r="AZ27" s="86">
        <f t="shared" si="11"/>
        <v>0.5714285714285714</v>
      </c>
      <c r="BA27" s="86">
        <f t="shared" si="11"/>
        <v>0.5714285714285714</v>
      </c>
      <c r="BB27" s="86">
        <f t="shared" si="11"/>
        <v>0.5714285714285714</v>
      </c>
      <c r="BC27" s="86">
        <f t="shared" si="11"/>
        <v>0.7142857142857143</v>
      </c>
      <c r="BD27" s="86">
        <f t="shared" si="11"/>
        <v>0.5714285714285714</v>
      </c>
      <c r="BE27" s="86">
        <f t="shared" si="11"/>
        <v>0.5714285714285714</v>
      </c>
      <c r="BF27" s="86">
        <f t="shared" si="11"/>
        <v>0.7142857142857143</v>
      </c>
      <c r="BG27" s="86">
        <f t="shared" si="11"/>
        <v>0.8571428571428571</v>
      </c>
      <c r="BH27" s="86">
        <f t="shared" si="11"/>
        <v>0.8571428571428571</v>
      </c>
      <c r="BI27" s="86">
        <f t="shared" si="11"/>
        <v>0.5714285714285714</v>
      </c>
      <c r="BJ27" s="86">
        <f t="shared" si="11"/>
        <v>0.7142857142857143</v>
      </c>
      <c r="BK27" s="86">
        <f t="shared" si="11"/>
        <v>0.42857142857142855</v>
      </c>
      <c r="BL27" s="86">
        <f t="shared" si="11"/>
        <v>0.42857142857142855</v>
      </c>
      <c r="BM27" s="86">
        <f t="shared" si="11"/>
        <v>0.7142857142857143</v>
      </c>
      <c r="BN27" s="86">
        <f t="shared" si="11"/>
        <v>0.7142857142857143</v>
      </c>
      <c r="BO27" s="86">
        <f t="shared" si="11"/>
        <v>0.5714285714285714</v>
      </c>
      <c r="BP27" s="86">
        <f t="shared" ref="BP27:BU27" si="12">BP26/BP25</f>
        <v>0.5714285714285714</v>
      </c>
      <c r="BQ27" s="86">
        <f t="shared" si="12"/>
        <v>0.5714285714285714</v>
      </c>
      <c r="BR27" s="86"/>
      <c r="BS27" s="86">
        <f t="shared" si="12"/>
        <v>0.14285714285714285</v>
      </c>
      <c r="BT27" s="86">
        <f t="shared" si="12"/>
        <v>0.14285714285714285</v>
      </c>
      <c r="BU27" s="86">
        <f t="shared" si="12"/>
        <v>0</v>
      </c>
    </row>
    <row r="29" spans="1:73" ht="12.75" customHeight="1" x14ac:dyDescent="0.25">
      <c r="A29" s="2"/>
      <c r="B29" s="48"/>
      <c r="C29" s="48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</row>
    <row r="30" spans="1:73" ht="12.75" customHeight="1" x14ac:dyDescent="0.25">
      <c r="A30" s="49" t="s">
        <v>143</v>
      </c>
      <c r="C30" s="48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</row>
    <row r="31" spans="1:73" ht="12.75" customHeight="1" x14ac:dyDescent="0.25">
      <c r="A31" s="49" t="s">
        <v>144</v>
      </c>
      <c r="C31" s="48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</row>
    <row r="32" spans="1:73" ht="12.75" customHeight="1" x14ac:dyDescent="0.25">
      <c r="A32" s="49" t="s">
        <v>145</v>
      </c>
      <c r="C32" s="48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</row>
    <row r="33" spans="1:73" ht="12.75" customHeight="1" x14ac:dyDescent="0.25">
      <c r="A33" s="49"/>
      <c r="C33" s="48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</row>
    <row r="34" spans="1:73" ht="12.75" customHeight="1" x14ac:dyDescent="0.25">
      <c r="A34" s="50" t="s">
        <v>146</v>
      </c>
      <c r="C34" s="77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</row>
    <row r="35" spans="1:73" ht="12.75" customHeight="1" x14ac:dyDescent="0.25">
      <c r="A35" s="50" t="s">
        <v>147</v>
      </c>
      <c r="C35" s="48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</row>
    <row r="36" spans="1:73" ht="12.75" customHeight="1" x14ac:dyDescent="0.25">
      <c r="A36" s="50" t="s">
        <v>148</v>
      </c>
      <c r="C36" s="50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</row>
    <row r="37" spans="1:73" ht="12.75" customHeight="1" x14ac:dyDescent="0.25">
      <c r="C37" s="50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</row>
    <row r="38" spans="1:73" ht="12.75" customHeight="1" x14ac:dyDescent="0.25">
      <c r="A38" s="50" t="s">
        <v>383</v>
      </c>
      <c r="C38" s="50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</row>
  </sheetData>
  <mergeCells count="3">
    <mergeCell ref="A1:C2"/>
    <mergeCell ref="A5:A8"/>
    <mergeCell ref="B18:C1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8"/>
  <sheetViews>
    <sheetView workbookViewId="0">
      <pane xSplit="3" ySplit="8" topLeftCell="D9" activePane="bottomRight" state="frozen"/>
      <selection pane="topRight" activeCell="D1" sqref="D1"/>
      <selection pane="bottomLeft" activeCell="A9" sqref="A9"/>
      <selection pane="bottomRight" sqref="A1:C2"/>
    </sheetView>
  </sheetViews>
  <sheetFormatPr baseColWidth="10" defaultColWidth="12.85546875" defaultRowHeight="12.75" x14ac:dyDescent="0.2"/>
  <cols>
    <col min="1" max="1" width="12.85546875" style="1"/>
    <col min="2" max="2" width="46.7109375" style="1" customWidth="1"/>
    <col min="3" max="3" width="12.85546875" style="1" customWidth="1"/>
    <col min="4" max="16384" width="12.85546875" style="1"/>
  </cols>
  <sheetData>
    <row r="1" spans="1:73" ht="12.75" customHeight="1" x14ac:dyDescent="0.2">
      <c r="A1" s="492" t="s">
        <v>378</v>
      </c>
      <c r="B1" s="493"/>
      <c r="C1" s="494"/>
    </row>
    <row r="2" spans="1:73" ht="13.7" customHeight="1" x14ac:dyDescent="0.25">
      <c r="A2" s="495"/>
      <c r="B2" s="496"/>
      <c r="C2" s="497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</row>
    <row r="3" spans="1:73" s="11" customFormat="1" ht="87.75" customHeight="1" x14ac:dyDescent="0.25">
      <c r="A3" s="3"/>
      <c r="B3" s="4"/>
      <c r="C3" s="4"/>
      <c r="D3" s="5" t="s">
        <v>0</v>
      </c>
      <c r="E3" s="6" t="s">
        <v>1</v>
      </c>
      <c r="F3" s="5" t="s">
        <v>2</v>
      </c>
      <c r="G3" s="7" t="s">
        <v>3</v>
      </c>
      <c r="H3" s="8" t="s">
        <v>4</v>
      </c>
      <c r="I3" s="9" t="s">
        <v>5</v>
      </c>
      <c r="J3" s="5" t="s">
        <v>6</v>
      </c>
      <c r="K3" s="7" t="s">
        <v>7</v>
      </c>
      <c r="L3" s="8" t="s">
        <v>8</v>
      </c>
      <c r="M3" s="8" t="s">
        <v>9</v>
      </c>
      <c r="N3" s="5" t="s">
        <v>10</v>
      </c>
      <c r="O3" s="5" t="s">
        <v>11</v>
      </c>
      <c r="P3" s="9" t="s">
        <v>12</v>
      </c>
      <c r="Q3" s="5" t="s">
        <v>13</v>
      </c>
      <c r="R3" s="7" t="s">
        <v>14</v>
      </c>
      <c r="S3" s="8" t="s">
        <v>15</v>
      </c>
      <c r="T3" s="5" t="s">
        <v>16</v>
      </c>
      <c r="U3" s="5" t="s">
        <v>17</v>
      </c>
      <c r="V3" s="5" t="s">
        <v>18</v>
      </c>
      <c r="W3" s="5" t="s">
        <v>19</v>
      </c>
      <c r="X3" s="5" t="s">
        <v>20</v>
      </c>
      <c r="Y3" s="6" t="s">
        <v>21</v>
      </c>
      <c r="Z3" s="5" t="s">
        <v>22</v>
      </c>
      <c r="AA3" s="7" t="s">
        <v>23</v>
      </c>
      <c r="AB3" s="8" t="s">
        <v>24</v>
      </c>
      <c r="AC3" s="8" t="s">
        <v>25</v>
      </c>
      <c r="AD3" s="8" t="s">
        <v>26</v>
      </c>
      <c r="AE3" s="8" t="s">
        <v>27</v>
      </c>
      <c r="AF3" s="8" t="s">
        <v>28</v>
      </c>
      <c r="AG3" s="8" t="s">
        <v>29</v>
      </c>
      <c r="AH3" s="5" t="s">
        <v>30</v>
      </c>
      <c r="AI3" s="5" t="s">
        <v>31</v>
      </c>
      <c r="AJ3" s="5" t="s">
        <v>32</v>
      </c>
      <c r="AK3" s="6" t="s">
        <v>33</v>
      </c>
      <c r="AL3" s="5" t="s">
        <v>34</v>
      </c>
      <c r="AM3" s="7" t="s">
        <v>35</v>
      </c>
      <c r="AN3" s="8" t="s">
        <v>36</v>
      </c>
      <c r="AO3" s="8" t="s">
        <v>37</v>
      </c>
      <c r="AP3" s="8" t="s">
        <v>38</v>
      </c>
      <c r="AQ3" s="8" t="s">
        <v>39</v>
      </c>
      <c r="AR3" s="8" t="s">
        <v>40</v>
      </c>
      <c r="AS3" s="8" t="s">
        <v>41</v>
      </c>
      <c r="AT3" s="5" t="s">
        <v>42</v>
      </c>
      <c r="AU3" s="5" t="s">
        <v>43</v>
      </c>
      <c r="AV3" s="5" t="s">
        <v>44</v>
      </c>
      <c r="AW3" s="5" t="s">
        <v>45</v>
      </c>
      <c r="AX3" s="7" t="s">
        <v>46</v>
      </c>
      <c r="AY3" s="8" t="s">
        <v>47</v>
      </c>
      <c r="AZ3" s="8" t="s">
        <v>48</v>
      </c>
      <c r="BA3" s="8" t="s">
        <v>49</v>
      </c>
      <c r="BB3" s="8" t="s">
        <v>50</v>
      </c>
      <c r="BC3" s="8" t="s">
        <v>51</v>
      </c>
      <c r="BD3" s="9" t="s">
        <v>52</v>
      </c>
      <c r="BE3" s="5" t="s">
        <v>53</v>
      </c>
      <c r="BF3" s="10" t="s">
        <v>54</v>
      </c>
      <c r="BG3" s="6" t="s">
        <v>55</v>
      </c>
      <c r="BH3" s="5" t="s">
        <v>56</v>
      </c>
      <c r="BI3" s="7" t="s">
        <v>57</v>
      </c>
      <c r="BJ3" s="8" t="s">
        <v>58</v>
      </c>
      <c r="BK3" s="6" t="s">
        <v>59</v>
      </c>
      <c r="BL3" s="5" t="s">
        <v>60</v>
      </c>
      <c r="BM3" s="7" t="s">
        <v>61</v>
      </c>
      <c r="BN3" s="8" t="s">
        <v>62</v>
      </c>
      <c r="BO3" s="8" t="s">
        <v>63</v>
      </c>
      <c r="BP3" s="8" t="s">
        <v>64</v>
      </c>
      <c r="BQ3" s="5" t="s">
        <v>65</v>
      </c>
      <c r="BR3" s="5" t="s">
        <v>66</v>
      </c>
      <c r="BS3" s="5" t="s">
        <v>67</v>
      </c>
      <c r="BT3" s="5" t="s">
        <v>68</v>
      </c>
      <c r="BU3" s="5" t="s">
        <v>69</v>
      </c>
    </row>
    <row r="4" spans="1:73" s="11" customFormat="1" ht="25.5" x14ac:dyDescent="0.25">
      <c r="A4" s="12"/>
      <c r="B4" s="13"/>
      <c r="C4" s="13"/>
      <c r="D4" s="14" t="s">
        <v>70</v>
      </c>
      <c r="E4" s="15" t="s">
        <v>71</v>
      </c>
      <c r="F4" s="66" t="s">
        <v>72</v>
      </c>
      <c r="G4" s="16" t="s">
        <v>73</v>
      </c>
      <c r="H4" s="14" t="s">
        <v>74</v>
      </c>
      <c r="I4" s="15" t="s">
        <v>75</v>
      </c>
      <c r="J4" s="66" t="s">
        <v>76</v>
      </c>
      <c r="K4" s="16" t="s">
        <v>77</v>
      </c>
      <c r="L4" s="14" t="s">
        <v>78</v>
      </c>
      <c r="M4" s="14" t="s">
        <v>79</v>
      </c>
      <c r="N4" s="14" t="s">
        <v>80</v>
      </c>
      <c r="O4" s="14" t="s">
        <v>81</v>
      </c>
      <c r="P4" s="15" t="s">
        <v>82</v>
      </c>
      <c r="Q4" s="66" t="s">
        <v>83</v>
      </c>
      <c r="R4" s="16" t="s">
        <v>84</v>
      </c>
      <c r="S4" s="14" t="s">
        <v>85</v>
      </c>
      <c r="T4" s="14" t="s">
        <v>86</v>
      </c>
      <c r="U4" s="14" t="s">
        <v>87</v>
      </c>
      <c r="V4" s="14" t="s">
        <v>88</v>
      </c>
      <c r="W4" s="14" t="s">
        <v>89</v>
      </c>
      <c r="X4" s="14" t="s">
        <v>90</v>
      </c>
      <c r="Y4" s="15" t="s">
        <v>91</v>
      </c>
      <c r="Z4" s="66" t="s">
        <v>92</v>
      </c>
      <c r="AA4" s="16" t="s">
        <v>93</v>
      </c>
      <c r="AB4" s="66" t="s">
        <v>382</v>
      </c>
      <c r="AC4" s="14" t="s">
        <v>95</v>
      </c>
      <c r="AD4" s="14" t="s">
        <v>96</v>
      </c>
      <c r="AE4" s="14" t="s">
        <v>97</v>
      </c>
      <c r="AF4" s="14" t="s">
        <v>98</v>
      </c>
      <c r="AG4" s="14" t="s">
        <v>99</v>
      </c>
      <c r="AH4" s="14" t="s">
        <v>100</v>
      </c>
      <c r="AI4" s="14" t="s">
        <v>101</v>
      </c>
      <c r="AJ4" s="14" t="s">
        <v>102</v>
      </c>
      <c r="AK4" s="15" t="s">
        <v>103</v>
      </c>
      <c r="AL4" s="66" t="s">
        <v>104</v>
      </c>
      <c r="AM4" s="16" t="s">
        <v>105</v>
      </c>
      <c r="AN4" s="14" t="s">
        <v>106</v>
      </c>
      <c r="AO4" s="14" t="s">
        <v>107</v>
      </c>
      <c r="AP4" s="14" t="s">
        <v>108</v>
      </c>
      <c r="AQ4" s="14" t="s">
        <v>109</v>
      </c>
      <c r="AR4" s="14" t="s">
        <v>110</v>
      </c>
      <c r="AS4" s="14" t="s">
        <v>111</v>
      </c>
      <c r="AT4" s="14" t="s">
        <v>112</v>
      </c>
      <c r="AU4" s="14" t="s">
        <v>113</v>
      </c>
      <c r="AV4" s="15" t="s">
        <v>114</v>
      </c>
      <c r="AW4" s="66" t="s">
        <v>115</v>
      </c>
      <c r="AX4" s="16" t="s">
        <v>116</v>
      </c>
      <c r="AY4" s="14" t="s">
        <v>117</v>
      </c>
      <c r="AZ4" s="14" t="s">
        <v>118</v>
      </c>
      <c r="BA4" s="14" t="s">
        <v>119</v>
      </c>
      <c r="BB4" s="14" t="s">
        <v>120</v>
      </c>
      <c r="BC4" s="14" t="s">
        <v>121</v>
      </c>
      <c r="BD4" s="15" t="s">
        <v>122</v>
      </c>
      <c r="BE4" s="66" t="s">
        <v>123</v>
      </c>
      <c r="BF4" s="16" t="s">
        <v>124</v>
      </c>
      <c r="BG4" s="15" t="s">
        <v>125</v>
      </c>
      <c r="BH4" s="66" t="s">
        <v>126</v>
      </c>
      <c r="BI4" s="16" t="s">
        <v>127</v>
      </c>
      <c r="BJ4" s="14" t="s">
        <v>128</v>
      </c>
      <c r="BK4" s="15" t="s">
        <v>129</v>
      </c>
      <c r="BL4" s="66" t="s">
        <v>130</v>
      </c>
      <c r="BM4" s="16" t="s">
        <v>131</v>
      </c>
      <c r="BN4" s="14" t="s">
        <v>132</v>
      </c>
      <c r="BO4" s="14" t="s">
        <v>133</v>
      </c>
      <c r="BP4" s="14" t="s">
        <v>134</v>
      </c>
      <c r="BQ4" s="14" t="s">
        <v>135</v>
      </c>
      <c r="BR4" s="14" t="s">
        <v>136</v>
      </c>
      <c r="BS4" s="14" t="s">
        <v>137</v>
      </c>
      <c r="BT4" s="14" t="s">
        <v>138</v>
      </c>
      <c r="BU4" s="14" t="s">
        <v>139</v>
      </c>
    </row>
    <row r="5" spans="1:73" s="20" customFormat="1" ht="12.75" customHeight="1" x14ac:dyDescent="0.2">
      <c r="A5" s="498" t="s">
        <v>140</v>
      </c>
      <c r="B5" s="17" t="s">
        <v>141</v>
      </c>
      <c r="C5" s="18"/>
      <c r="D5" s="19">
        <f>SUM(D9:D13,D18:D23)</f>
        <v>12353</v>
      </c>
      <c r="E5" s="19"/>
      <c r="F5" s="19">
        <f t="shared" ref="F5:U5" si="0">SUM(F9:F13,F18:F23)</f>
        <v>52</v>
      </c>
      <c r="G5" s="19">
        <f t="shared" si="0"/>
        <v>5</v>
      </c>
      <c r="H5" s="19">
        <f t="shared" si="0"/>
        <v>22</v>
      </c>
      <c r="I5" s="19">
        <f t="shared" si="0"/>
        <v>25</v>
      </c>
      <c r="J5" s="214">
        <f t="shared" si="0"/>
        <v>25.015000000000001</v>
      </c>
      <c r="K5" s="214">
        <f t="shared" si="0"/>
        <v>24.270000000000003</v>
      </c>
      <c r="L5" s="214">
        <f t="shared" si="0"/>
        <v>0.75</v>
      </c>
      <c r="M5" s="214">
        <f t="shared" si="0"/>
        <v>0</v>
      </c>
      <c r="N5" s="19">
        <f t="shared" si="0"/>
        <v>13</v>
      </c>
      <c r="O5" s="19">
        <f t="shared" si="0"/>
        <v>3670</v>
      </c>
      <c r="P5" s="19">
        <f t="shared" si="0"/>
        <v>2811</v>
      </c>
      <c r="Q5" s="19">
        <f t="shared" si="0"/>
        <v>398</v>
      </c>
      <c r="R5" s="19">
        <f t="shared" si="0"/>
        <v>75</v>
      </c>
      <c r="S5" s="19">
        <f t="shared" si="0"/>
        <v>14</v>
      </c>
      <c r="T5" s="19">
        <f t="shared" si="0"/>
        <v>2222</v>
      </c>
      <c r="U5" s="19">
        <f t="shared" si="0"/>
        <v>395</v>
      </c>
      <c r="V5" s="19"/>
      <c r="W5" s="19"/>
      <c r="X5" s="19"/>
      <c r="Y5" s="19"/>
      <c r="Z5" s="19">
        <f>SUM(Z9:Z13,Z18:Z23)</f>
        <v>4260375.59</v>
      </c>
      <c r="AA5" s="19">
        <f>SUM(AA9:AA13,AA18:AA23)</f>
        <v>2286674.2000000002</v>
      </c>
      <c r="AB5" s="19">
        <f>SUM(AB9:AB13,AB18:AB23)</f>
        <v>2003701.3900000001</v>
      </c>
      <c r="AC5" s="19"/>
      <c r="AD5" s="19">
        <f t="shared" ref="AD5:BO5" si="1">SUM(AD9:AD13,AD18:AD23)</f>
        <v>602479</v>
      </c>
      <c r="AE5" s="19">
        <f t="shared" si="1"/>
        <v>171504</v>
      </c>
      <c r="AF5" s="19">
        <f t="shared" si="1"/>
        <v>1052751</v>
      </c>
      <c r="AG5" s="19">
        <f t="shared" si="1"/>
        <v>55000</v>
      </c>
      <c r="AH5" s="19">
        <f t="shared" si="1"/>
        <v>3397889.54</v>
      </c>
      <c r="AI5" s="19">
        <f t="shared" si="1"/>
        <v>136500</v>
      </c>
      <c r="AJ5" s="19">
        <f t="shared" si="1"/>
        <v>0</v>
      </c>
      <c r="AK5" s="19">
        <f t="shared" si="1"/>
        <v>71038.05</v>
      </c>
      <c r="AL5" s="19">
        <f t="shared" si="1"/>
        <v>279411</v>
      </c>
      <c r="AM5" s="19">
        <f t="shared" si="1"/>
        <v>230034</v>
      </c>
      <c r="AN5" s="19">
        <f t="shared" si="1"/>
        <v>0</v>
      </c>
      <c r="AO5" s="19">
        <f t="shared" si="1"/>
        <v>1327</v>
      </c>
      <c r="AP5" s="19">
        <f t="shared" si="1"/>
        <v>500</v>
      </c>
      <c r="AQ5" s="19">
        <f t="shared" si="1"/>
        <v>1000</v>
      </c>
      <c r="AR5" s="19">
        <f t="shared" si="1"/>
        <v>16352</v>
      </c>
      <c r="AS5" s="19">
        <f t="shared" si="1"/>
        <v>548</v>
      </c>
      <c r="AT5" s="19">
        <f t="shared" si="1"/>
        <v>16249</v>
      </c>
      <c r="AU5" s="19">
        <f t="shared" si="1"/>
        <v>218</v>
      </c>
      <c r="AV5" s="19">
        <f t="shared" si="1"/>
        <v>139</v>
      </c>
      <c r="AW5" s="19">
        <f t="shared" si="1"/>
        <v>20457</v>
      </c>
      <c r="AX5" s="19">
        <f t="shared" si="1"/>
        <v>15423</v>
      </c>
      <c r="AY5" s="19">
        <f t="shared" si="1"/>
        <v>0</v>
      </c>
      <c r="AZ5" s="19">
        <f t="shared" si="1"/>
        <v>367</v>
      </c>
      <c r="BA5" s="19">
        <f t="shared" si="1"/>
        <v>10</v>
      </c>
      <c r="BB5" s="19">
        <f t="shared" si="1"/>
        <v>0</v>
      </c>
      <c r="BC5" s="19">
        <f t="shared" si="1"/>
        <v>1699</v>
      </c>
      <c r="BD5" s="19">
        <f t="shared" si="1"/>
        <v>124</v>
      </c>
      <c r="BE5" s="19">
        <f t="shared" si="1"/>
        <v>1293</v>
      </c>
      <c r="BF5" s="19">
        <f t="shared" si="1"/>
        <v>4</v>
      </c>
      <c r="BG5" s="19">
        <f t="shared" si="1"/>
        <v>264</v>
      </c>
      <c r="BH5" s="19">
        <f t="shared" si="1"/>
        <v>114372</v>
      </c>
      <c r="BI5" s="19">
        <f t="shared" si="1"/>
        <v>576</v>
      </c>
      <c r="BJ5" s="19">
        <f t="shared" si="1"/>
        <v>9775</v>
      </c>
      <c r="BK5" s="19">
        <f t="shared" si="1"/>
        <v>1140</v>
      </c>
      <c r="BL5" s="19">
        <f t="shared" si="1"/>
        <v>10</v>
      </c>
      <c r="BM5" s="19">
        <f t="shared" si="1"/>
        <v>0</v>
      </c>
      <c r="BN5" s="19">
        <f t="shared" si="1"/>
        <v>5</v>
      </c>
      <c r="BO5" s="19">
        <f t="shared" si="1"/>
        <v>5</v>
      </c>
      <c r="BP5" s="19"/>
      <c r="BQ5" s="19" t="s">
        <v>301</v>
      </c>
      <c r="BR5" s="19">
        <f>SUM(BR9:BR13,BR18:BR23)</f>
        <v>4196</v>
      </c>
      <c r="BS5" s="19">
        <f>SUM(BS9:BS13,BS18:BS23)</f>
        <v>48241</v>
      </c>
      <c r="BT5" s="19">
        <f>SUM(BT9:BT13,BT18:BT23)</f>
        <v>450</v>
      </c>
      <c r="BU5" s="19">
        <f>SUM(BU9:BU13,BU18:BU23)</f>
        <v>0</v>
      </c>
    </row>
    <row r="6" spans="1:73" s="24" customFormat="1" ht="12.75" customHeight="1" x14ac:dyDescent="0.2">
      <c r="A6" s="499"/>
      <c r="B6" s="21" t="s">
        <v>152</v>
      </c>
      <c r="C6" s="65">
        <v>12</v>
      </c>
      <c r="D6" s="65">
        <v>12</v>
      </c>
      <c r="E6" s="65"/>
      <c r="F6" s="65">
        <v>12</v>
      </c>
      <c r="G6" s="65">
        <v>12</v>
      </c>
      <c r="H6" s="65">
        <v>12</v>
      </c>
      <c r="I6" s="65">
        <v>12</v>
      </c>
      <c r="J6" s="65">
        <v>12</v>
      </c>
      <c r="K6" s="65">
        <v>12</v>
      </c>
      <c r="L6" s="65">
        <v>12</v>
      </c>
      <c r="M6" s="65">
        <v>12</v>
      </c>
      <c r="N6" s="65">
        <v>12</v>
      </c>
      <c r="O6" s="65">
        <v>12</v>
      </c>
      <c r="P6" s="65">
        <v>12</v>
      </c>
      <c r="Q6" s="65">
        <v>12</v>
      </c>
      <c r="R6" s="65">
        <v>12</v>
      </c>
      <c r="S6" s="65">
        <v>12</v>
      </c>
      <c r="T6" s="65">
        <v>12</v>
      </c>
      <c r="U6" s="65">
        <v>12</v>
      </c>
      <c r="V6" s="65"/>
      <c r="W6" s="65"/>
      <c r="X6" s="65"/>
      <c r="Y6" s="65"/>
      <c r="Z6" s="65">
        <v>12</v>
      </c>
      <c r="AA6" s="65">
        <v>12</v>
      </c>
      <c r="AB6" s="65">
        <v>12</v>
      </c>
      <c r="AC6" s="65"/>
      <c r="AD6" s="65">
        <v>12</v>
      </c>
      <c r="AE6" s="65">
        <v>12</v>
      </c>
      <c r="AF6" s="65">
        <v>12</v>
      </c>
      <c r="AG6" s="65">
        <v>12</v>
      </c>
      <c r="AH6" s="65">
        <v>12</v>
      </c>
      <c r="AI6" s="65">
        <v>12</v>
      </c>
      <c r="AJ6" s="65">
        <v>12</v>
      </c>
      <c r="AK6" s="65">
        <v>12</v>
      </c>
      <c r="AL6" s="65">
        <v>12</v>
      </c>
      <c r="AM6" s="65">
        <v>12</v>
      </c>
      <c r="AN6" s="65">
        <v>12</v>
      </c>
      <c r="AO6" s="65">
        <v>12</v>
      </c>
      <c r="AP6" s="65">
        <v>12</v>
      </c>
      <c r="AQ6" s="65">
        <v>12</v>
      </c>
      <c r="AR6" s="65">
        <v>12</v>
      </c>
      <c r="AS6" s="65">
        <v>12</v>
      </c>
      <c r="AT6" s="65">
        <v>12</v>
      </c>
      <c r="AU6" s="65">
        <v>12</v>
      </c>
      <c r="AV6" s="65">
        <v>12</v>
      </c>
      <c r="AW6" s="65">
        <v>12</v>
      </c>
      <c r="AX6" s="65">
        <v>12</v>
      </c>
      <c r="AY6" s="65">
        <v>12</v>
      </c>
      <c r="AZ6" s="65">
        <v>12</v>
      </c>
      <c r="BA6" s="65">
        <v>12</v>
      </c>
      <c r="BB6" s="65">
        <v>12</v>
      </c>
      <c r="BC6" s="65">
        <v>12</v>
      </c>
      <c r="BD6" s="65">
        <v>12</v>
      </c>
      <c r="BE6" s="65">
        <v>12</v>
      </c>
      <c r="BF6" s="65">
        <v>12</v>
      </c>
      <c r="BG6" s="65">
        <v>12</v>
      </c>
      <c r="BH6" s="65">
        <v>12</v>
      </c>
      <c r="BI6" s="65">
        <v>12</v>
      </c>
      <c r="BJ6" s="65">
        <v>12</v>
      </c>
      <c r="BK6" s="65">
        <v>12</v>
      </c>
      <c r="BL6" s="65">
        <v>12</v>
      </c>
      <c r="BM6" s="65">
        <v>12</v>
      </c>
      <c r="BN6" s="65">
        <v>12</v>
      </c>
      <c r="BO6" s="65">
        <v>12</v>
      </c>
      <c r="BP6" s="65"/>
      <c r="BQ6" s="65">
        <v>12</v>
      </c>
      <c r="BR6" s="65">
        <v>12</v>
      </c>
      <c r="BS6" s="65">
        <v>12</v>
      </c>
      <c r="BT6" s="65">
        <v>12</v>
      </c>
      <c r="BU6" s="65">
        <v>12</v>
      </c>
    </row>
    <row r="7" spans="1:73" s="24" customFormat="1" ht="12.75" customHeight="1" x14ac:dyDescent="0.2">
      <c r="A7" s="499"/>
      <c r="B7" s="25" t="s">
        <v>153</v>
      </c>
      <c r="C7" s="65">
        <f>C16+C26</f>
        <v>11</v>
      </c>
      <c r="D7" s="65">
        <f>D16+D26</f>
        <v>11</v>
      </c>
      <c r="E7" s="65"/>
      <c r="F7" s="65">
        <f t="shared" ref="F7:U7" si="2">F16+F26</f>
        <v>11</v>
      </c>
      <c r="G7" s="65">
        <f t="shared" si="2"/>
        <v>11</v>
      </c>
      <c r="H7" s="65">
        <f t="shared" si="2"/>
        <v>11</v>
      </c>
      <c r="I7" s="65">
        <f t="shared" si="2"/>
        <v>11</v>
      </c>
      <c r="J7" s="65">
        <f t="shared" si="2"/>
        <v>11</v>
      </c>
      <c r="K7" s="65">
        <f t="shared" si="2"/>
        <v>11</v>
      </c>
      <c r="L7" s="65">
        <f t="shared" si="2"/>
        <v>11</v>
      </c>
      <c r="M7" s="65">
        <f t="shared" si="2"/>
        <v>11</v>
      </c>
      <c r="N7" s="65">
        <f t="shared" si="2"/>
        <v>11</v>
      </c>
      <c r="O7" s="65">
        <f t="shared" si="2"/>
        <v>11</v>
      </c>
      <c r="P7" s="65">
        <f t="shared" si="2"/>
        <v>11</v>
      </c>
      <c r="Q7" s="65">
        <f t="shared" si="2"/>
        <v>11</v>
      </c>
      <c r="R7" s="65">
        <f t="shared" si="2"/>
        <v>11</v>
      </c>
      <c r="S7" s="65">
        <f t="shared" si="2"/>
        <v>10</v>
      </c>
      <c r="T7" s="65">
        <f t="shared" si="2"/>
        <v>11</v>
      </c>
      <c r="U7" s="65">
        <f t="shared" si="2"/>
        <v>11</v>
      </c>
      <c r="V7" s="65"/>
      <c r="W7" s="65"/>
      <c r="X7" s="65"/>
      <c r="Y7" s="65"/>
      <c r="Z7" s="65">
        <f>Z16+Z26</f>
        <v>8</v>
      </c>
      <c r="AA7" s="65">
        <f>AA16+AA26</f>
        <v>8</v>
      </c>
      <c r="AB7" s="65">
        <f>AB16+AB26</f>
        <v>9</v>
      </c>
      <c r="AC7" s="65"/>
      <c r="AD7" s="65">
        <f t="shared" ref="AD7:BU7" si="3">AD16+AD26</f>
        <v>7</v>
      </c>
      <c r="AE7" s="65">
        <f t="shared" si="3"/>
        <v>7</v>
      </c>
      <c r="AF7" s="65">
        <f t="shared" si="3"/>
        <v>10</v>
      </c>
      <c r="AG7" s="65">
        <f t="shared" si="3"/>
        <v>7</v>
      </c>
      <c r="AH7" s="65">
        <f t="shared" si="3"/>
        <v>7</v>
      </c>
      <c r="AI7" s="65">
        <f t="shared" si="3"/>
        <v>7</v>
      </c>
      <c r="AJ7" s="65">
        <f t="shared" si="3"/>
        <v>9</v>
      </c>
      <c r="AK7" s="65">
        <f t="shared" si="3"/>
        <v>11</v>
      </c>
      <c r="AL7" s="65">
        <f t="shared" si="3"/>
        <v>10</v>
      </c>
      <c r="AM7" s="65">
        <f t="shared" si="3"/>
        <v>9</v>
      </c>
      <c r="AN7" s="65">
        <f t="shared" si="3"/>
        <v>10</v>
      </c>
      <c r="AO7" s="65">
        <f t="shared" si="3"/>
        <v>10</v>
      </c>
      <c r="AP7" s="65">
        <f t="shared" si="3"/>
        <v>10</v>
      </c>
      <c r="AQ7" s="65">
        <f t="shared" si="3"/>
        <v>10</v>
      </c>
      <c r="AR7" s="65">
        <f t="shared" si="3"/>
        <v>10</v>
      </c>
      <c r="AS7" s="65">
        <f t="shared" si="3"/>
        <v>9</v>
      </c>
      <c r="AT7" s="65">
        <f t="shared" si="3"/>
        <v>10</v>
      </c>
      <c r="AU7" s="65">
        <f t="shared" si="3"/>
        <v>9</v>
      </c>
      <c r="AV7" s="65">
        <f t="shared" si="3"/>
        <v>10</v>
      </c>
      <c r="AW7" s="65">
        <f t="shared" si="3"/>
        <v>10</v>
      </c>
      <c r="AX7" s="65">
        <f t="shared" si="3"/>
        <v>8</v>
      </c>
      <c r="AY7" s="65">
        <f t="shared" si="3"/>
        <v>10</v>
      </c>
      <c r="AZ7" s="65">
        <f t="shared" si="3"/>
        <v>11</v>
      </c>
      <c r="BA7" s="65">
        <f t="shared" si="3"/>
        <v>11</v>
      </c>
      <c r="BB7" s="65">
        <f t="shared" si="3"/>
        <v>10</v>
      </c>
      <c r="BC7" s="65">
        <f t="shared" si="3"/>
        <v>8</v>
      </c>
      <c r="BD7" s="65">
        <f t="shared" si="3"/>
        <v>9</v>
      </c>
      <c r="BE7" s="65">
        <f t="shared" si="3"/>
        <v>9</v>
      </c>
      <c r="BF7" s="65">
        <f t="shared" si="3"/>
        <v>10</v>
      </c>
      <c r="BG7" s="65">
        <f t="shared" si="3"/>
        <v>10</v>
      </c>
      <c r="BH7" s="65">
        <f t="shared" si="3"/>
        <v>11</v>
      </c>
      <c r="BI7" s="65">
        <f t="shared" si="3"/>
        <v>9</v>
      </c>
      <c r="BJ7" s="65">
        <f t="shared" si="3"/>
        <v>10</v>
      </c>
      <c r="BK7" s="65">
        <f t="shared" si="3"/>
        <v>9</v>
      </c>
      <c r="BL7" s="65">
        <f t="shared" si="3"/>
        <v>11</v>
      </c>
      <c r="BM7" s="65">
        <f t="shared" si="3"/>
        <v>11</v>
      </c>
      <c r="BN7" s="65">
        <f t="shared" si="3"/>
        <v>11</v>
      </c>
      <c r="BO7" s="65">
        <f t="shared" si="3"/>
        <v>11</v>
      </c>
      <c r="BP7" s="65"/>
      <c r="BQ7" s="65">
        <f t="shared" si="3"/>
        <v>6</v>
      </c>
      <c r="BR7" s="65">
        <f t="shared" si="3"/>
        <v>7</v>
      </c>
      <c r="BS7" s="65">
        <f t="shared" si="3"/>
        <v>4</v>
      </c>
      <c r="BT7" s="65">
        <f t="shared" si="3"/>
        <v>4</v>
      </c>
      <c r="BU7" s="65">
        <f t="shared" si="3"/>
        <v>4</v>
      </c>
    </row>
    <row r="8" spans="1:73" s="24" customFormat="1" ht="12.75" customHeight="1" x14ac:dyDescent="0.2">
      <c r="A8" s="500"/>
      <c r="B8" s="28" t="s">
        <v>142</v>
      </c>
      <c r="C8" s="86">
        <f>C7/C6</f>
        <v>0.91666666666666663</v>
      </c>
      <c r="D8" s="86">
        <f>D7/D6</f>
        <v>0.91666666666666663</v>
      </c>
      <c r="E8" s="86"/>
      <c r="F8" s="86">
        <f t="shared" ref="F8:BO8" si="4">F7/F6</f>
        <v>0.91666666666666663</v>
      </c>
      <c r="G8" s="86">
        <f t="shared" si="4"/>
        <v>0.91666666666666663</v>
      </c>
      <c r="H8" s="86">
        <f t="shared" si="4"/>
        <v>0.91666666666666663</v>
      </c>
      <c r="I8" s="86">
        <f t="shared" si="4"/>
        <v>0.91666666666666663</v>
      </c>
      <c r="J8" s="86">
        <f t="shared" si="4"/>
        <v>0.91666666666666663</v>
      </c>
      <c r="K8" s="86">
        <f t="shared" si="4"/>
        <v>0.91666666666666663</v>
      </c>
      <c r="L8" s="86">
        <f t="shared" si="4"/>
        <v>0.91666666666666663</v>
      </c>
      <c r="M8" s="86">
        <f t="shared" si="4"/>
        <v>0.91666666666666663</v>
      </c>
      <c r="N8" s="86">
        <f t="shared" si="4"/>
        <v>0.91666666666666663</v>
      </c>
      <c r="O8" s="86">
        <f t="shared" si="4"/>
        <v>0.91666666666666663</v>
      </c>
      <c r="P8" s="86">
        <f t="shared" si="4"/>
        <v>0.91666666666666663</v>
      </c>
      <c r="Q8" s="86">
        <f t="shared" si="4"/>
        <v>0.91666666666666663</v>
      </c>
      <c r="R8" s="86">
        <f t="shared" si="4"/>
        <v>0.91666666666666663</v>
      </c>
      <c r="S8" s="86">
        <f t="shared" si="4"/>
        <v>0.83333333333333337</v>
      </c>
      <c r="T8" s="86">
        <f t="shared" si="4"/>
        <v>0.91666666666666663</v>
      </c>
      <c r="U8" s="86">
        <f t="shared" si="4"/>
        <v>0.91666666666666663</v>
      </c>
      <c r="V8" s="86"/>
      <c r="W8" s="86"/>
      <c r="X8" s="86"/>
      <c r="Y8" s="86"/>
      <c r="Z8" s="86">
        <f t="shared" si="4"/>
        <v>0.66666666666666663</v>
      </c>
      <c r="AA8" s="86">
        <f t="shared" si="4"/>
        <v>0.66666666666666663</v>
      </c>
      <c r="AB8" s="86">
        <f t="shared" si="4"/>
        <v>0.75</v>
      </c>
      <c r="AC8" s="86"/>
      <c r="AD8" s="86">
        <f t="shared" si="4"/>
        <v>0.58333333333333337</v>
      </c>
      <c r="AE8" s="86">
        <f t="shared" si="4"/>
        <v>0.58333333333333337</v>
      </c>
      <c r="AF8" s="86">
        <f t="shared" si="4"/>
        <v>0.83333333333333337</v>
      </c>
      <c r="AG8" s="86">
        <f t="shared" si="4"/>
        <v>0.58333333333333337</v>
      </c>
      <c r="AH8" s="86">
        <f t="shared" si="4"/>
        <v>0.58333333333333337</v>
      </c>
      <c r="AI8" s="86">
        <f t="shared" si="4"/>
        <v>0.58333333333333337</v>
      </c>
      <c r="AJ8" s="86">
        <f t="shared" si="4"/>
        <v>0.75</v>
      </c>
      <c r="AK8" s="86">
        <f t="shared" si="4"/>
        <v>0.91666666666666663</v>
      </c>
      <c r="AL8" s="86">
        <f t="shared" si="4"/>
        <v>0.83333333333333337</v>
      </c>
      <c r="AM8" s="86">
        <f t="shared" si="4"/>
        <v>0.75</v>
      </c>
      <c r="AN8" s="86">
        <f t="shared" si="4"/>
        <v>0.83333333333333337</v>
      </c>
      <c r="AO8" s="86">
        <f t="shared" si="4"/>
        <v>0.83333333333333337</v>
      </c>
      <c r="AP8" s="86">
        <f t="shared" si="4"/>
        <v>0.83333333333333337</v>
      </c>
      <c r="AQ8" s="86">
        <f t="shared" si="4"/>
        <v>0.83333333333333337</v>
      </c>
      <c r="AR8" s="86">
        <f t="shared" si="4"/>
        <v>0.83333333333333337</v>
      </c>
      <c r="AS8" s="86">
        <f t="shared" si="4"/>
        <v>0.75</v>
      </c>
      <c r="AT8" s="86">
        <f t="shared" si="4"/>
        <v>0.83333333333333337</v>
      </c>
      <c r="AU8" s="86">
        <f t="shared" si="4"/>
        <v>0.75</v>
      </c>
      <c r="AV8" s="86">
        <f t="shared" si="4"/>
        <v>0.83333333333333337</v>
      </c>
      <c r="AW8" s="86">
        <f t="shared" si="4"/>
        <v>0.83333333333333337</v>
      </c>
      <c r="AX8" s="86">
        <f t="shared" si="4"/>
        <v>0.66666666666666663</v>
      </c>
      <c r="AY8" s="86">
        <f t="shared" si="4"/>
        <v>0.83333333333333337</v>
      </c>
      <c r="AZ8" s="86">
        <f t="shared" si="4"/>
        <v>0.91666666666666663</v>
      </c>
      <c r="BA8" s="86">
        <f t="shared" si="4"/>
        <v>0.91666666666666663</v>
      </c>
      <c r="BB8" s="86">
        <f t="shared" si="4"/>
        <v>0.83333333333333337</v>
      </c>
      <c r="BC8" s="86">
        <f t="shared" si="4"/>
        <v>0.66666666666666663</v>
      </c>
      <c r="BD8" s="86">
        <f t="shared" si="4"/>
        <v>0.75</v>
      </c>
      <c r="BE8" s="86">
        <f t="shared" si="4"/>
        <v>0.75</v>
      </c>
      <c r="BF8" s="86">
        <f t="shared" si="4"/>
        <v>0.83333333333333337</v>
      </c>
      <c r="BG8" s="86">
        <f t="shared" si="4"/>
        <v>0.83333333333333337</v>
      </c>
      <c r="BH8" s="86">
        <f t="shared" si="4"/>
        <v>0.91666666666666663</v>
      </c>
      <c r="BI8" s="86">
        <f t="shared" si="4"/>
        <v>0.75</v>
      </c>
      <c r="BJ8" s="86">
        <f t="shared" si="4"/>
        <v>0.83333333333333337</v>
      </c>
      <c r="BK8" s="86">
        <f t="shared" si="4"/>
        <v>0.75</v>
      </c>
      <c r="BL8" s="86">
        <f t="shared" si="4"/>
        <v>0.91666666666666663</v>
      </c>
      <c r="BM8" s="86">
        <f t="shared" si="4"/>
        <v>0.91666666666666663</v>
      </c>
      <c r="BN8" s="86">
        <f t="shared" si="4"/>
        <v>0.91666666666666663</v>
      </c>
      <c r="BO8" s="86">
        <f t="shared" si="4"/>
        <v>0.91666666666666663</v>
      </c>
      <c r="BP8" s="86"/>
      <c r="BQ8" s="86">
        <f>BQ7/BQ6</f>
        <v>0.5</v>
      </c>
      <c r="BR8" s="86">
        <f>BR7/BR6</f>
        <v>0.58333333333333337</v>
      </c>
      <c r="BS8" s="86">
        <f>BS7/BS6</f>
        <v>0.33333333333333331</v>
      </c>
      <c r="BT8" s="86">
        <f>BT7/BT6</f>
        <v>0.33333333333333331</v>
      </c>
      <c r="BU8" s="86">
        <f>BU7/BU6</f>
        <v>0.33333333333333331</v>
      </c>
    </row>
    <row r="9" spans="1:73" s="24" customFormat="1" ht="12.75" customHeight="1" x14ac:dyDescent="0.2">
      <c r="A9" s="69" t="s">
        <v>316</v>
      </c>
      <c r="B9" s="58" t="s">
        <v>296</v>
      </c>
      <c r="C9" s="90"/>
      <c r="D9" s="91">
        <v>300</v>
      </c>
      <c r="E9" s="91"/>
      <c r="F9" s="91">
        <v>3</v>
      </c>
      <c r="G9" s="91">
        <v>0</v>
      </c>
      <c r="H9" s="91">
        <v>2</v>
      </c>
      <c r="I9" s="91">
        <v>1</v>
      </c>
      <c r="J9" s="92">
        <v>0</v>
      </c>
      <c r="K9" s="93">
        <v>0</v>
      </c>
      <c r="L9" s="93">
        <v>0</v>
      </c>
      <c r="M9" s="93">
        <v>0</v>
      </c>
      <c r="N9" s="94">
        <v>1</v>
      </c>
      <c r="O9" s="94">
        <v>280</v>
      </c>
      <c r="P9" s="94">
        <v>210</v>
      </c>
      <c r="Q9" s="94">
        <v>12</v>
      </c>
      <c r="R9" s="94">
        <v>6</v>
      </c>
      <c r="S9" s="94">
        <v>1</v>
      </c>
      <c r="T9" s="93">
        <v>220</v>
      </c>
      <c r="U9" s="93">
        <v>55</v>
      </c>
      <c r="V9" s="94"/>
      <c r="W9" s="94"/>
      <c r="X9" s="94"/>
      <c r="Y9" s="94"/>
      <c r="Z9" s="94">
        <v>345748</v>
      </c>
      <c r="AA9" s="94">
        <v>166695</v>
      </c>
      <c r="AB9" s="94">
        <v>179053</v>
      </c>
      <c r="AC9" s="94"/>
      <c r="AD9" s="94">
        <v>0</v>
      </c>
      <c r="AE9" s="94">
        <v>0</v>
      </c>
      <c r="AF9" s="94">
        <v>130000</v>
      </c>
      <c r="AG9" s="94">
        <v>0</v>
      </c>
      <c r="AH9" s="94">
        <v>0</v>
      </c>
      <c r="AI9" s="94">
        <v>0</v>
      </c>
      <c r="AJ9" s="94">
        <v>0</v>
      </c>
      <c r="AK9" s="94">
        <v>0</v>
      </c>
      <c r="AL9" s="94">
        <v>38480</v>
      </c>
      <c r="AM9" s="94">
        <v>37418</v>
      </c>
      <c r="AN9" s="94">
        <v>0</v>
      </c>
      <c r="AO9" s="94">
        <v>562</v>
      </c>
      <c r="AP9" s="94">
        <v>0</v>
      </c>
      <c r="AQ9" s="94">
        <v>0</v>
      </c>
      <c r="AR9" s="94">
        <v>500</v>
      </c>
      <c r="AS9" s="94">
        <v>543</v>
      </c>
      <c r="AT9" s="94">
        <v>3055</v>
      </c>
      <c r="AU9" s="94">
        <v>46</v>
      </c>
      <c r="AV9" s="94">
        <v>0</v>
      </c>
      <c r="AW9" s="94">
        <v>5547</v>
      </c>
      <c r="AX9" s="94">
        <v>5400</v>
      </c>
      <c r="AY9" s="94">
        <v>0</v>
      </c>
      <c r="AZ9" s="94">
        <v>94</v>
      </c>
      <c r="BA9" s="94">
        <v>0</v>
      </c>
      <c r="BB9" s="94">
        <v>0</v>
      </c>
      <c r="BC9" s="94">
        <v>53</v>
      </c>
      <c r="BD9" s="94">
        <v>124</v>
      </c>
      <c r="BE9" s="94">
        <v>30</v>
      </c>
      <c r="BF9" s="94">
        <v>3</v>
      </c>
      <c r="BG9" s="94">
        <v>30</v>
      </c>
      <c r="BH9" s="94">
        <v>9735</v>
      </c>
      <c r="BI9" s="94">
        <v>35</v>
      </c>
      <c r="BJ9" s="94">
        <v>3400</v>
      </c>
      <c r="BK9" s="94">
        <v>1100</v>
      </c>
      <c r="BL9" s="94">
        <v>0</v>
      </c>
      <c r="BM9" s="94">
        <v>0</v>
      </c>
      <c r="BN9" s="94">
        <v>0</v>
      </c>
      <c r="BO9" s="94">
        <v>0</v>
      </c>
      <c r="BP9" s="94"/>
      <c r="BQ9" s="94">
        <v>0</v>
      </c>
      <c r="BR9" s="94">
        <v>2300</v>
      </c>
      <c r="BS9" s="94">
        <v>13241</v>
      </c>
      <c r="BT9" s="94">
        <v>0</v>
      </c>
      <c r="BU9" s="94">
        <v>0</v>
      </c>
    </row>
    <row r="10" spans="1:73" s="24" customFormat="1" ht="12.75" customHeight="1" x14ac:dyDescent="0.2">
      <c r="A10" s="69" t="s">
        <v>317</v>
      </c>
      <c r="B10" s="52" t="s">
        <v>297</v>
      </c>
      <c r="C10" s="53"/>
      <c r="D10" s="54">
        <v>500</v>
      </c>
      <c r="E10" s="54"/>
      <c r="F10" s="54">
        <v>2</v>
      </c>
      <c r="G10" s="54">
        <v>0</v>
      </c>
      <c r="H10" s="54">
        <v>1</v>
      </c>
      <c r="I10" s="54">
        <v>1</v>
      </c>
      <c r="J10" s="55">
        <v>0.82499999999999996</v>
      </c>
      <c r="K10" s="56">
        <v>0.83</v>
      </c>
      <c r="L10" s="56">
        <v>0</v>
      </c>
      <c r="M10" s="56">
        <v>0</v>
      </c>
      <c r="N10" s="57">
        <v>1</v>
      </c>
      <c r="O10" s="57">
        <v>250</v>
      </c>
      <c r="P10" s="57">
        <v>200</v>
      </c>
      <c r="Q10" s="57">
        <v>20</v>
      </c>
      <c r="R10" s="57">
        <v>9</v>
      </c>
      <c r="S10" s="57">
        <v>0</v>
      </c>
      <c r="T10" s="56">
        <v>0</v>
      </c>
      <c r="U10" s="56">
        <v>27.5</v>
      </c>
      <c r="V10" s="57"/>
      <c r="W10" s="57"/>
      <c r="X10" s="57"/>
      <c r="Y10" s="57"/>
      <c r="Z10" s="57" t="s">
        <v>301</v>
      </c>
      <c r="AA10" s="57" t="s">
        <v>301</v>
      </c>
      <c r="AB10" s="57" t="s">
        <v>301</v>
      </c>
      <c r="AC10" s="57"/>
      <c r="AD10" s="57" t="s">
        <v>301</v>
      </c>
      <c r="AE10" s="57" t="s">
        <v>301</v>
      </c>
      <c r="AF10" s="57" t="s">
        <v>301</v>
      </c>
      <c r="AG10" s="57">
        <v>30000</v>
      </c>
      <c r="AH10" s="57" t="s">
        <v>301</v>
      </c>
      <c r="AI10" s="57" t="s">
        <v>301</v>
      </c>
      <c r="AJ10" s="57" t="s">
        <v>301</v>
      </c>
      <c r="AK10" s="57">
        <v>1500</v>
      </c>
      <c r="AL10" s="57">
        <v>9300</v>
      </c>
      <c r="AM10" s="57">
        <v>0</v>
      </c>
      <c r="AN10" s="57">
        <v>0</v>
      </c>
      <c r="AO10" s="57">
        <v>0</v>
      </c>
      <c r="AP10" s="57">
        <v>0</v>
      </c>
      <c r="AQ10" s="57">
        <v>0</v>
      </c>
      <c r="AR10" s="57">
        <v>0</v>
      </c>
      <c r="AS10" s="57">
        <v>0</v>
      </c>
      <c r="AT10" s="57">
        <v>0</v>
      </c>
      <c r="AU10" s="57" t="s">
        <v>301</v>
      </c>
      <c r="AV10" s="57">
        <v>0</v>
      </c>
      <c r="AW10" s="57">
        <v>550</v>
      </c>
      <c r="AX10" s="57">
        <v>0</v>
      </c>
      <c r="AY10" s="57">
        <v>0</v>
      </c>
      <c r="AZ10" s="57">
        <v>0</v>
      </c>
      <c r="BA10" s="57">
        <v>0</v>
      </c>
      <c r="BB10" s="57">
        <v>0</v>
      </c>
      <c r="BC10" s="57">
        <v>0</v>
      </c>
      <c r="BD10" s="57">
        <v>0</v>
      </c>
      <c r="BE10" s="57">
        <v>0</v>
      </c>
      <c r="BF10" s="57">
        <v>0</v>
      </c>
      <c r="BG10" s="57">
        <v>7</v>
      </c>
      <c r="BH10" s="57">
        <v>5000</v>
      </c>
      <c r="BI10" s="57">
        <v>0</v>
      </c>
      <c r="BJ10" s="57">
        <v>0</v>
      </c>
      <c r="BK10" s="57">
        <v>0</v>
      </c>
      <c r="BL10" s="57">
        <v>0</v>
      </c>
      <c r="BM10" s="57">
        <v>0</v>
      </c>
      <c r="BN10" s="57">
        <v>0</v>
      </c>
      <c r="BO10" s="57">
        <v>0</v>
      </c>
      <c r="BP10" s="57"/>
      <c r="BQ10" s="57">
        <v>0</v>
      </c>
      <c r="BR10" s="57">
        <v>40</v>
      </c>
      <c r="BS10" s="57" t="s">
        <v>301</v>
      </c>
      <c r="BT10" s="57" t="s">
        <v>301</v>
      </c>
      <c r="BU10" s="57">
        <v>0</v>
      </c>
    </row>
    <row r="11" spans="1:73" s="24" customFormat="1" ht="12.75" customHeight="1" x14ac:dyDescent="0.2">
      <c r="A11" s="69" t="s">
        <v>318</v>
      </c>
      <c r="B11" s="52" t="s">
        <v>298</v>
      </c>
      <c r="C11" s="53"/>
      <c r="D11" s="54">
        <v>728</v>
      </c>
      <c r="E11" s="54"/>
      <c r="F11" s="54">
        <v>3</v>
      </c>
      <c r="G11" s="54">
        <v>0</v>
      </c>
      <c r="H11" s="54">
        <v>2</v>
      </c>
      <c r="I11" s="54">
        <v>1</v>
      </c>
      <c r="J11" s="55">
        <v>1.5</v>
      </c>
      <c r="K11" s="56">
        <v>1.5</v>
      </c>
      <c r="L11" s="56">
        <v>0</v>
      </c>
      <c r="M11" s="56">
        <v>0</v>
      </c>
      <c r="N11" s="57">
        <v>1</v>
      </c>
      <c r="O11" s="57">
        <v>132</v>
      </c>
      <c r="P11" s="57">
        <v>122</v>
      </c>
      <c r="Q11" s="57">
        <v>16</v>
      </c>
      <c r="R11" s="57">
        <v>13</v>
      </c>
      <c r="S11" s="57">
        <v>0</v>
      </c>
      <c r="T11" s="56">
        <v>210</v>
      </c>
      <c r="U11" s="56">
        <v>40</v>
      </c>
      <c r="V11" s="57"/>
      <c r="W11" s="57"/>
      <c r="X11" s="57"/>
      <c r="Y11" s="57"/>
      <c r="Z11" s="57">
        <v>354574</v>
      </c>
      <c r="AA11" s="57">
        <v>149005</v>
      </c>
      <c r="AB11" s="57">
        <v>205569</v>
      </c>
      <c r="AC11" s="57"/>
      <c r="AD11" s="57">
        <v>132879</v>
      </c>
      <c r="AE11" s="57">
        <v>10500</v>
      </c>
      <c r="AF11" s="57">
        <v>50000</v>
      </c>
      <c r="AG11" s="57">
        <v>5000</v>
      </c>
      <c r="AH11" s="57">
        <v>353974</v>
      </c>
      <c r="AI11" s="57">
        <v>0</v>
      </c>
      <c r="AJ11" s="57">
        <v>0</v>
      </c>
      <c r="AK11" s="57">
        <v>600</v>
      </c>
      <c r="AL11" s="57">
        <v>7001</v>
      </c>
      <c r="AM11" s="57">
        <v>6902</v>
      </c>
      <c r="AN11" s="57">
        <v>0</v>
      </c>
      <c r="AO11" s="57">
        <v>0</v>
      </c>
      <c r="AP11" s="57">
        <v>0</v>
      </c>
      <c r="AQ11" s="57">
        <v>0</v>
      </c>
      <c r="AR11" s="57">
        <v>97</v>
      </c>
      <c r="AS11" s="57">
        <v>0</v>
      </c>
      <c r="AT11" s="57">
        <v>3055</v>
      </c>
      <c r="AU11" s="57">
        <v>43</v>
      </c>
      <c r="AV11" s="57">
        <v>2</v>
      </c>
      <c r="AW11" s="57">
        <v>1248</v>
      </c>
      <c r="AX11" s="57">
        <v>1184</v>
      </c>
      <c r="AY11" s="57">
        <v>0</v>
      </c>
      <c r="AZ11" s="57">
        <v>0</v>
      </c>
      <c r="BA11" s="57">
        <v>0</v>
      </c>
      <c r="BB11" s="57">
        <v>0</v>
      </c>
      <c r="BC11" s="57">
        <v>59</v>
      </c>
      <c r="BD11" s="57">
        <v>0</v>
      </c>
      <c r="BE11" s="57" t="s">
        <v>301</v>
      </c>
      <c r="BF11" s="57">
        <v>0</v>
      </c>
      <c r="BG11" s="57">
        <v>25</v>
      </c>
      <c r="BH11" s="57">
        <v>5624</v>
      </c>
      <c r="BI11" s="57" t="s">
        <v>301</v>
      </c>
      <c r="BJ11" s="57">
        <v>200</v>
      </c>
      <c r="BK11" s="57">
        <v>0</v>
      </c>
      <c r="BL11" s="57">
        <v>0</v>
      </c>
      <c r="BM11" s="57">
        <v>0</v>
      </c>
      <c r="BN11" s="57">
        <v>0</v>
      </c>
      <c r="BO11" s="57">
        <v>0</v>
      </c>
      <c r="BP11" s="57"/>
      <c r="BQ11" s="57">
        <v>0</v>
      </c>
      <c r="BR11" s="57" t="s">
        <v>301</v>
      </c>
      <c r="BS11" s="57" t="s">
        <v>301</v>
      </c>
      <c r="BT11" s="57" t="s">
        <v>301</v>
      </c>
      <c r="BU11" s="57" t="s">
        <v>301</v>
      </c>
    </row>
    <row r="12" spans="1:73" s="24" customFormat="1" ht="12.75" customHeight="1" x14ac:dyDescent="0.2">
      <c r="A12" s="69" t="s">
        <v>374</v>
      </c>
      <c r="B12" s="52" t="s">
        <v>246</v>
      </c>
      <c r="C12" s="53"/>
      <c r="D12" s="54">
        <v>1026</v>
      </c>
      <c r="E12" s="54"/>
      <c r="F12" s="54">
        <v>1</v>
      </c>
      <c r="G12" s="54">
        <v>0</v>
      </c>
      <c r="H12" s="54">
        <v>1</v>
      </c>
      <c r="I12" s="54">
        <v>0</v>
      </c>
      <c r="J12" s="55">
        <v>0.72</v>
      </c>
      <c r="K12" s="56">
        <v>0.72</v>
      </c>
      <c r="L12" s="56">
        <v>0</v>
      </c>
      <c r="M12" s="56">
        <v>0</v>
      </c>
      <c r="N12" s="57">
        <v>1</v>
      </c>
      <c r="O12" s="57">
        <v>168</v>
      </c>
      <c r="P12" s="57">
        <v>156</v>
      </c>
      <c r="Q12" s="57">
        <v>44</v>
      </c>
      <c r="R12" s="57">
        <v>4</v>
      </c>
      <c r="S12" s="57">
        <v>0</v>
      </c>
      <c r="T12" s="56">
        <v>216</v>
      </c>
      <c r="U12" s="56">
        <v>29</v>
      </c>
      <c r="V12" s="57"/>
      <c r="W12" s="57"/>
      <c r="X12" s="57"/>
      <c r="Y12" s="57"/>
      <c r="Z12" s="57">
        <v>324659</v>
      </c>
      <c r="AA12" s="57">
        <v>72118</v>
      </c>
      <c r="AB12" s="57">
        <v>252541</v>
      </c>
      <c r="AC12" s="57"/>
      <c r="AD12" s="57">
        <v>122419</v>
      </c>
      <c r="AE12" s="57">
        <v>2500</v>
      </c>
      <c r="AF12" s="57">
        <v>123257</v>
      </c>
      <c r="AG12" s="57">
        <v>0</v>
      </c>
      <c r="AH12" s="57">
        <v>324658</v>
      </c>
      <c r="AI12" s="57">
        <v>0</v>
      </c>
      <c r="AJ12" s="57">
        <v>0</v>
      </c>
      <c r="AK12" s="57">
        <v>0</v>
      </c>
      <c r="AL12" s="57">
        <v>11682</v>
      </c>
      <c r="AM12" s="57">
        <v>11444</v>
      </c>
      <c r="AN12" s="57">
        <v>0</v>
      </c>
      <c r="AO12" s="57">
        <v>1</v>
      </c>
      <c r="AP12" s="57">
        <v>0</v>
      </c>
      <c r="AQ12" s="57">
        <v>0</v>
      </c>
      <c r="AR12" s="57">
        <v>231</v>
      </c>
      <c r="AS12" s="57">
        <v>5</v>
      </c>
      <c r="AT12" s="57">
        <v>3057</v>
      </c>
      <c r="AU12" s="57">
        <v>43</v>
      </c>
      <c r="AV12" s="57">
        <v>0</v>
      </c>
      <c r="AW12" s="57">
        <v>1516</v>
      </c>
      <c r="AX12" s="57">
        <v>1516</v>
      </c>
      <c r="AY12" s="57">
        <v>0</v>
      </c>
      <c r="AZ12" s="57">
        <v>0</v>
      </c>
      <c r="BA12" s="57">
        <v>0</v>
      </c>
      <c r="BB12" s="57">
        <v>0</v>
      </c>
      <c r="BC12" s="57">
        <v>0</v>
      </c>
      <c r="BD12" s="57">
        <v>0</v>
      </c>
      <c r="BE12" s="57">
        <v>350</v>
      </c>
      <c r="BF12" s="57">
        <v>0</v>
      </c>
      <c r="BG12" s="57">
        <v>14</v>
      </c>
      <c r="BH12" s="57">
        <v>2469</v>
      </c>
      <c r="BI12" s="57">
        <v>0</v>
      </c>
      <c r="BJ12" s="57">
        <v>0</v>
      </c>
      <c r="BK12" s="57">
        <v>0</v>
      </c>
      <c r="BL12" s="57">
        <v>0</v>
      </c>
      <c r="BM12" s="57">
        <v>0</v>
      </c>
      <c r="BN12" s="57">
        <v>0</v>
      </c>
      <c r="BO12" s="57">
        <v>0</v>
      </c>
      <c r="BP12" s="57"/>
      <c r="BQ12" s="57" t="s">
        <v>301</v>
      </c>
      <c r="BR12" s="57">
        <v>100</v>
      </c>
      <c r="BS12" s="57">
        <v>0</v>
      </c>
      <c r="BT12" s="57">
        <v>0</v>
      </c>
      <c r="BU12" s="57">
        <v>0</v>
      </c>
    </row>
    <row r="13" spans="1:73" s="24" customFormat="1" ht="12.75" customHeight="1" x14ac:dyDescent="0.2">
      <c r="A13" s="69" t="s">
        <v>319</v>
      </c>
      <c r="B13" s="52" t="s">
        <v>269</v>
      </c>
      <c r="C13" s="53"/>
      <c r="D13" s="54">
        <v>1337</v>
      </c>
      <c r="E13" s="54"/>
      <c r="F13" s="54">
        <v>15</v>
      </c>
      <c r="G13" s="54">
        <v>0</v>
      </c>
      <c r="H13" s="54">
        <v>1</v>
      </c>
      <c r="I13" s="54">
        <v>14</v>
      </c>
      <c r="J13" s="55">
        <v>4.6500000000000004</v>
      </c>
      <c r="K13" s="56">
        <v>4.2</v>
      </c>
      <c r="L13" s="56">
        <v>0.45</v>
      </c>
      <c r="M13" s="56">
        <v>0</v>
      </c>
      <c r="N13" s="57">
        <v>1</v>
      </c>
      <c r="O13" s="57">
        <v>280</v>
      </c>
      <c r="P13" s="57">
        <v>209</v>
      </c>
      <c r="Q13" s="57">
        <v>28</v>
      </c>
      <c r="R13" s="57">
        <v>12</v>
      </c>
      <c r="S13" s="57">
        <v>11</v>
      </c>
      <c r="T13" s="56">
        <v>190</v>
      </c>
      <c r="U13" s="56">
        <v>22</v>
      </c>
      <c r="V13" s="57"/>
      <c r="W13" s="57"/>
      <c r="X13" s="57"/>
      <c r="Y13" s="57"/>
      <c r="Z13" s="57">
        <v>737456</v>
      </c>
      <c r="AA13" s="57">
        <v>421692</v>
      </c>
      <c r="AB13" s="57">
        <v>315764</v>
      </c>
      <c r="AC13" s="57"/>
      <c r="AD13" s="57">
        <v>91154</v>
      </c>
      <c r="AE13" s="57">
        <v>36441</v>
      </c>
      <c r="AF13" s="57">
        <v>150119</v>
      </c>
      <c r="AG13" s="57">
        <v>0</v>
      </c>
      <c r="AH13" s="57">
        <v>590080</v>
      </c>
      <c r="AI13" s="57">
        <v>136500</v>
      </c>
      <c r="AJ13" s="57">
        <v>0</v>
      </c>
      <c r="AK13" s="57">
        <v>10877</v>
      </c>
      <c r="AL13" s="57">
        <v>41476</v>
      </c>
      <c r="AM13" s="57">
        <v>32728</v>
      </c>
      <c r="AN13" s="57">
        <v>0</v>
      </c>
      <c r="AO13" s="57">
        <v>0</v>
      </c>
      <c r="AP13" s="57">
        <v>0</v>
      </c>
      <c r="AQ13" s="57">
        <v>0</v>
      </c>
      <c r="AR13" s="57">
        <v>8748</v>
      </c>
      <c r="AS13" s="57">
        <v>0</v>
      </c>
      <c r="AT13" s="57">
        <v>3055</v>
      </c>
      <c r="AU13" s="57">
        <v>43</v>
      </c>
      <c r="AV13" s="57">
        <v>10</v>
      </c>
      <c r="AW13" s="57">
        <v>4135</v>
      </c>
      <c r="AX13" s="57">
        <v>3242</v>
      </c>
      <c r="AY13" s="57">
        <v>0</v>
      </c>
      <c r="AZ13" s="57">
        <v>0</v>
      </c>
      <c r="BA13" s="57">
        <v>0</v>
      </c>
      <c r="BB13" s="57">
        <v>0</v>
      </c>
      <c r="BC13" s="57">
        <v>893</v>
      </c>
      <c r="BD13" s="57">
        <v>0</v>
      </c>
      <c r="BE13" s="57">
        <v>0</v>
      </c>
      <c r="BF13" s="57">
        <v>0</v>
      </c>
      <c r="BG13" s="57">
        <v>43</v>
      </c>
      <c r="BH13" s="57">
        <v>11669</v>
      </c>
      <c r="BI13" s="57">
        <v>10</v>
      </c>
      <c r="BJ13" s="57">
        <v>0</v>
      </c>
      <c r="BK13" s="57">
        <v>0</v>
      </c>
      <c r="BL13" s="57">
        <v>0</v>
      </c>
      <c r="BM13" s="57">
        <v>0</v>
      </c>
      <c r="BN13" s="57">
        <v>0</v>
      </c>
      <c r="BO13" s="57">
        <v>0</v>
      </c>
      <c r="BP13" s="57"/>
      <c r="BQ13" s="57" t="s">
        <v>301</v>
      </c>
      <c r="BR13" s="57">
        <v>180</v>
      </c>
      <c r="BS13" s="57">
        <v>0</v>
      </c>
      <c r="BT13" s="57">
        <v>0</v>
      </c>
      <c r="BU13" s="57">
        <v>0</v>
      </c>
    </row>
    <row r="14" spans="1:73" s="24" customFormat="1" ht="12.75" customHeight="1" x14ac:dyDescent="0.2">
      <c r="A14" s="14"/>
      <c r="B14" s="62" t="s">
        <v>157</v>
      </c>
      <c r="C14" s="59"/>
      <c r="D14" s="63">
        <f t="shared" ref="D14:BO14" si="5">SUM(D9:D13)</f>
        <v>3891</v>
      </c>
      <c r="E14" s="63"/>
      <c r="F14" s="63">
        <f t="shared" si="5"/>
        <v>24</v>
      </c>
      <c r="G14" s="63">
        <f t="shared" si="5"/>
        <v>0</v>
      </c>
      <c r="H14" s="63">
        <f t="shared" si="5"/>
        <v>7</v>
      </c>
      <c r="I14" s="63">
        <f t="shared" si="5"/>
        <v>17</v>
      </c>
      <c r="J14" s="64">
        <f t="shared" si="5"/>
        <v>7.6950000000000003</v>
      </c>
      <c r="K14" s="64">
        <f t="shared" si="5"/>
        <v>7.25</v>
      </c>
      <c r="L14" s="64">
        <f t="shared" si="5"/>
        <v>0.45</v>
      </c>
      <c r="M14" s="64">
        <f t="shared" si="5"/>
        <v>0</v>
      </c>
      <c r="N14" s="63">
        <f t="shared" si="5"/>
        <v>5</v>
      </c>
      <c r="O14" s="63">
        <f t="shared" si="5"/>
        <v>1110</v>
      </c>
      <c r="P14" s="63">
        <f t="shared" si="5"/>
        <v>897</v>
      </c>
      <c r="Q14" s="63">
        <f t="shared" si="5"/>
        <v>120</v>
      </c>
      <c r="R14" s="63">
        <f t="shared" si="5"/>
        <v>44</v>
      </c>
      <c r="S14" s="63">
        <f t="shared" si="5"/>
        <v>12</v>
      </c>
      <c r="T14" s="64">
        <f t="shared" si="5"/>
        <v>836</v>
      </c>
      <c r="U14" s="64">
        <f t="shared" si="5"/>
        <v>173.5</v>
      </c>
      <c r="V14" s="63"/>
      <c r="W14" s="63"/>
      <c r="X14" s="63"/>
      <c r="Y14" s="63"/>
      <c r="Z14" s="63">
        <f t="shared" si="5"/>
        <v>1762437</v>
      </c>
      <c r="AA14" s="63">
        <f t="shared" si="5"/>
        <v>809510</v>
      </c>
      <c r="AB14" s="63">
        <f t="shared" si="5"/>
        <v>952927</v>
      </c>
      <c r="AC14" s="63"/>
      <c r="AD14" s="63">
        <f t="shared" si="5"/>
        <v>346452</v>
      </c>
      <c r="AE14" s="63">
        <f t="shared" si="5"/>
        <v>49441</v>
      </c>
      <c r="AF14" s="63">
        <f t="shared" si="5"/>
        <v>453376</v>
      </c>
      <c r="AG14" s="63">
        <f t="shared" si="5"/>
        <v>35000</v>
      </c>
      <c r="AH14" s="63">
        <f t="shared" si="5"/>
        <v>1268712</v>
      </c>
      <c r="AI14" s="63">
        <f t="shared" si="5"/>
        <v>136500</v>
      </c>
      <c r="AJ14" s="63">
        <f t="shared" si="5"/>
        <v>0</v>
      </c>
      <c r="AK14" s="63">
        <f t="shared" si="5"/>
        <v>12977</v>
      </c>
      <c r="AL14" s="63">
        <f t="shared" si="5"/>
        <v>107939</v>
      </c>
      <c r="AM14" s="63">
        <f t="shared" si="5"/>
        <v>88492</v>
      </c>
      <c r="AN14" s="63">
        <f t="shared" si="5"/>
        <v>0</v>
      </c>
      <c r="AO14" s="63">
        <f t="shared" si="5"/>
        <v>563</v>
      </c>
      <c r="AP14" s="63">
        <f t="shared" si="5"/>
        <v>0</v>
      </c>
      <c r="AQ14" s="63">
        <f t="shared" si="5"/>
        <v>0</v>
      </c>
      <c r="AR14" s="63">
        <f t="shared" si="5"/>
        <v>9576</v>
      </c>
      <c r="AS14" s="63">
        <f t="shared" si="5"/>
        <v>548</v>
      </c>
      <c r="AT14" s="63">
        <f t="shared" si="5"/>
        <v>12222</v>
      </c>
      <c r="AU14" s="63">
        <f t="shared" si="5"/>
        <v>175</v>
      </c>
      <c r="AV14" s="63">
        <f t="shared" si="5"/>
        <v>12</v>
      </c>
      <c r="AW14" s="63">
        <f t="shared" si="5"/>
        <v>12996</v>
      </c>
      <c r="AX14" s="63">
        <f t="shared" si="5"/>
        <v>11342</v>
      </c>
      <c r="AY14" s="63">
        <f t="shared" si="5"/>
        <v>0</v>
      </c>
      <c r="AZ14" s="63">
        <f t="shared" si="5"/>
        <v>94</v>
      </c>
      <c r="BA14" s="63">
        <f t="shared" si="5"/>
        <v>0</v>
      </c>
      <c r="BB14" s="63">
        <f t="shared" si="5"/>
        <v>0</v>
      </c>
      <c r="BC14" s="63">
        <f t="shared" si="5"/>
        <v>1005</v>
      </c>
      <c r="BD14" s="63">
        <f t="shared" si="5"/>
        <v>124</v>
      </c>
      <c r="BE14" s="63">
        <f t="shared" si="5"/>
        <v>380</v>
      </c>
      <c r="BF14" s="63">
        <f t="shared" si="5"/>
        <v>3</v>
      </c>
      <c r="BG14" s="63">
        <f t="shared" si="5"/>
        <v>119</v>
      </c>
      <c r="BH14" s="63">
        <f t="shared" si="5"/>
        <v>34497</v>
      </c>
      <c r="BI14" s="63">
        <f t="shared" si="5"/>
        <v>45</v>
      </c>
      <c r="BJ14" s="63">
        <f t="shared" si="5"/>
        <v>3600</v>
      </c>
      <c r="BK14" s="63">
        <f t="shared" si="5"/>
        <v>1100</v>
      </c>
      <c r="BL14" s="63">
        <f t="shared" si="5"/>
        <v>0</v>
      </c>
      <c r="BM14" s="63">
        <f t="shared" si="5"/>
        <v>0</v>
      </c>
      <c r="BN14" s="63">
        <f t="shared" si="5"/>
        <v>0</v>
      </c>
      <c r="BO14" s="63">
        <f t="shared" si="5"/>
        <v>0</v>
      </c>
      <c r="BP14" s="63"/>
      <c r="BQ14" s="63">
        <f>SUM(BQ9:BQ13)</f>
        <v>0</v>
      </c>
      <c r="BR14" s="63">
        <f>SUM(BR9:BR13)</f>
        <v>2620</v>
      </c>
      <c r="BS14" s="63">
        <f>SUM(BS9:BS13)</f>
        <v>13241</v>
      </c>
      <c r="BT14" s="63">
        <f>SUM(BT9:BT13)</f>
        <v>0</v>
      </c>
      <c r="BU14" s="63">
        <f>SUM(BU9:BU13)</f>
        <v>0</v>
      </c>
    </row>
    <row r="15" spans="1:73" s="24" customFormat="1" ht="12.75" customHeight="1" x14ac:dyDescent="0.2">
      <c r="A15" s="60"/>
      <c r="B15" s="25" t="s">
        <v>150</v>
      </c>
      <c r="C15" s="65">
        <v>5</v>
      </c>
      <c r="D15" s="65">
        <v>5</v>
      </c>
      <c r="E15" s="65"/>
      <c r="F15" s="65">
        <v>5</v>
      </c>
      <c r="G15" s="65">
        <v>5</v>
      </c>
      <c r="H15" s="65">
        <v>5</v>
      </c>
      <c r="I15" s="65">
        <v>5</v>
      </c>
      <c r="J15" s="65">
        <v>5</v>
      </c>
      <c r="K15" s="65">
        <v>5</v>
      </c>
      <c r="L15" s="65">
        <v>5</v>
      </c>
      <c r="M15" s="65">
        <v>5</v>
      </c>
      <c r="N15" s="65">
        <v>5</v>
      </c>
      <c r="O15" s="65">
        <v>5</v>
      </c>
      <c r="P15" s="65">
        <v>5</v>
      </c>
      <c r="Q15" s="65">
        <v>5</v>
      </c>
      <c r="R15" s="65">
        <v>5</v>
      </c>
      <c r="S15" s="65">
        <v>5</v>
      </c>
      <c r="T15" s="65">
        <v>5</v>
      </c>
      <c r="U15" s="65">
        <v>5</v>
      </c>
      <c r="V15" s="65"/>
      <c r="W15" s="65"/>
      <c r="X15" s="65"/>
      <c r="Y15" s="65"/>
      <c r="Z15" s="65">
        <v>5</v>
      </c>
      <c r="AA15" s="65">
        <v>5</v>
      </c>
      <c r="AB15" s="65">
        <v>5</v>
      </c>
      <c r="AC15" s="65"/>
      <c r="AD15" s="65">
        <v>5</v>
      </c>
      <c r="AE15" s="65">
        <v>5</v>
      </c>
      <c r="AF15" s="65">
        <v>5</v>
      </c>
      <c r="AG15" s="65">
        <v>5</v>
      </c>
      <c r="AH15" s="65">
        <v>5</v>
      </c>
      <c r="AI15" s="65">
        <v>5</v>
      </c>
      <c r="AJ15" s="65">
        <v>5</v>
      </c>
      <c r="AK15" s="65">
        <v>5</v>
      </c>
      <c r="AL15" s="65">
        <v>5</v>
      </c>
      <c r="AM15" s="65">
        <v>5</v>
      </c>
      <c r="AN15" s="65">
        <v>5</v>
      </c>
      <c r="AO15" s="65">
        <v>5</v>
      </c>
      <c r="AP15" s="65">
        <v>5</v>
      </c>
      <c r="AQ15" s="65">
        <v>5</v>
      </c>
      <c r="AR15" s="65">
        <v>5</v>
      </c>
      <c r="AS15" s="65">
        <v>5</v>
      </c>
      <c r="AT15" s="65">
        <v>5</v>
      </c>
      <c r="AU15" s="65">
        <v>5</v>
      </c>
      <c r="AV15" s="65">
        <v>5</v>
      </c>
      <c r="AW15" s="65">
        <v>5</v>
      </c>
      <c r="AX15" s="65">
        <v>5</v>
      </c>
      <c r="AY15" s="65">
        <v>5</v>
      </c>
      <c r="AZ15" s="65">
        <v>5</v>
      </c>
      <c r="BA15" s="65">
        <v>5</v>
      </c>
      <c r="BB15" s="65">
        <v>5</v>
      </c>
      <c r="BC15" s="65">
        <v>5</v>
      </c>
      <c r="BD15" s="65">
        <v>5</v>
      </c>
      <c r="BE15" s="65">
        <v>5</v>
      </c>
      <c r="BF15" s="65">
        <v>5</v>
      </c>
      <c r="BG15" s="65">
        <v>5</v>
      </c>
      <c r="BH15" s="65">
        <v>5</v>
      </c>
      <c r="BI15" s="65">
        <v>5</v>
      </c>
      <c r="BJ15" s="65">
        <v>5</v>
      </c>
      <c r="BK15" s="65">
        <v>5</v>
      </c>
      <c r="BL15" s="65">
        <v>5</v>
      </c>
      <c r="BM15" s="65">
        <v>5</v>
      </c>
      <c r="BN15" s="65">
        <v>5</v>
      </c>
      <c r="BO15" s="65">
        <v>5</v>
      </c>
      <c r="BP15" s="65"/>
      <c r="BQ15" s="65">
        <v>5</v>
      </c>
      <c r="BR15" s="65">
        <v>5</v>
      </c>
      <c r="BS15" s="65">
        <v>5</v>
      </c>
      <c r="BT15" s="65">
        <v>5</v>
      </c>
      <c r="BU15" s="65">
        <v>5</v>
      </c>
    </row>
    <row r="16" spans="1:73" s="24" customFormat="1" ht="12.75" customHeight="1" x14ac:dyDescent="0.2">
      <c r="A16" s="60"/>
      <c r="B16" s="25" t="s">
        <v>151</v>
      </c>
      <c r="C16" s="65">
        <v>5</v>
      </c>
      <c r="D16" s="65">
        <f t="shared" ref="D16:AI16" si="6">COUNT(D9:D13)</f>
        <v>5</v>
      </c>
      <c r="E16" s="65"/>
      <c r="F16" s="65">
        <f t="shared" si="6"/>
        <v>5</v>
      </c>
      <c r="G16" s="65">
        <f t="shared" si="6"/>
        <v>5</v>
      </c>
      <c r="H16" s="65">
        <f t="shared" si="6"/>
        <v>5</v>
      </c>
      <c r="I16" s="65">
        <f t="shared" si="6"/>
        <v>5</v>
      </c>
      <c r="J16" s="65">
        <f t="shared" si="6"/>
        <v>5</v>
      </c>
      <c r="K16" s="65">
        <f t="shared" si="6"/>
        <v>5</v>
      </c>
      <c r="L16" s="65">
        <f t="shared" si="6"/>
        <v>5</v>
      </c>
      <c r="M16" s="65">
        <f t="shared" si="6"/>
        <v>5</v>
      </c>
      <c r="N16" s="65">
        <f t="shared" si="6"/>
        <v>5</v>
      </c>
      <c r="O16" s="65">
        <f t="shared" si="6"/>
        <v>5</v>
      </c>
      <c r="P16" s="65">
        <f t="shared" si="6"/>
        <v>5</v>
      </c>
      <c r="Q16" s="65">
        <f t="shared" si="6"/>
        <v>5</v>
      </c>
      <c r="R16" s="65">
        <f t="shared" si="6"/>
        <v>5</v>
      </c>
      <c r="S16" s="65">
        <f t="shared" si="6"/>
        <v>5</v>
      </c>
      <c r="T16" s="65">
        <f t="shared" si="6"/>
        <v>5</v>
      </c>
      <c r="U16" s="65">
        <f t="shared" si="6"/>
        <v>5</v>
      </c>
      <c r="V16" s="65"/>
      <c r="W16" s="65"/>
      <c r="X16" s="65"/>
      <c r="Y16" s="65"/>
      <c r="Z16" s="65">
        <f t="shared" si="6"/>
        <v>4</v>
      </c>
      <c r="AA16" s="65">
        <f t="shared" si="6"/>
        <v>4</v>
      </c>
      <c r="AB16" s="65">
        <f t="shared" si="6"/>
        <v>4</v>
      </c>
      <c r="AC16" s="65"/>
      <c r="AD16" s="65">
        <f t="shared" si="6"/>
        <v>4</v>
      </c>
      <c r="AE16" s="65">
        <f t="shared" si="6"/>
        <v>4</v>
      </c>
      <c r="AF16" s="65">
        <f t="shared" si="6"/>
        <v>4</v>
      </c>
      <c r="AG16" s="65">
        <f t="shared" si="6"/>
        <v>5</v>
      </c>
      <c r="AH16" s="65">
        <f t="shared" si="6"/>
        <v>4</v>
      </c>
      <c r="AI16" s="65">
        <f t="shared" si="6"/>
        <v>4</v>
      </c>
      <c r="AJ16" s="65">
        <f t="shared" ref="AJ16:BO16" si="7">COUNT(AJ9:AJ13)</f>
        <v>4</v>
      </c>
      <c r="AK16" s="65">
        <f t="shared" si="7"/>
        <v>5</v>
      </c>
      <c r="AL16" s="65">
        <f t="shared" si="7"/>
        <v>5</v>
      </c>
      <c r="AM16" s="65">
        <f t="shared" si="7"/>
        <v>5</v>
      </c>
      <c r="AN16" s="65">
        <f t="shared" si="7"/>
        <v>5</v>
      </c>
      <c r="AO16" s="65">
        <f t="shared" si="7"/>
        <v>5</v>
      </c>
      <c r="AP16" s="65">
        <f t="shared" si="7"/>
        <v>5</v>
      </c>
      <c r="AQ16" s="65">
        <f t="shared" si="7"/>
        <v>5</v>
      </c>
      <c r="AR16" s="65">
        <f t="shared" si="7"/>
        <v>5</v>
      </c>
      <c r="AS16" s="65">
        <f t="shared" si="7"/>
        <v>5</v>
      </c>
      <c r="AT16" s="65">
        <f t="shared" si="7"/>
        <v>5</v>
      </c>
      <c r="AU16" s="65">
        <f t="shared" si="7"/>
        <v>4</v>
      </c>
      <c r="AV16" s="65">
        <f t="shared" si="7"/>
        <v>5</v>
      </c>
      <c r="AW16" s="65">
        <f t="shared" si="7"/>
        <v>5</v>
      </c>
      <c r="AX16" s="65">
        <f t="shared" si="7"/>
        <v>5</v>
      </c>
      <c r="AY16" s="65">
        <f t="shared" si="7"/>
        <v>5</v>
      </c>
      <c r="AZ16" s="65">
        <f t="shared" si="7"/>
        <v>5</v>
      </c>
      <c r="BA16" s="65">
        <f t="shared" si="7"/>
        <v>5</v>
      </c>
      <c r="BB16" s="65">
        <f t="shared" si="7"/>
        <v>5</v>
      </c>
      <c r="BC16" s="65">
        <f t="shared" si="7"/>
        <v>5</v>
      </c>
      <c r="BD16" s="65">
        <f t="shared" si="7"/>
        <v>5</v>
      </c>
      <c r="BE16" s="65">
        <f t="shared" si="7"/>
        <v>4</v>
      </c>
      <c r="BF16" s="65">
        <f t="shared" si="7"/>
        <v>5</v>
      </c>
      <c r="BG16" s="65">
        <f t="shared" si="7"/>
        <v>5</v>
      </c>
      <c r="BH16" s="65">
        <f t="shared" si="7"/>
        <v>5</v>
      </c>
      <c r="BI16" s="65">
        <f t="shared" si="7"/>
        <v>4</v>
      </c>
      <c r="BJ16" s="65">
        <f t="shared" si="7"/>
        <v>5</v>
      </c>
      <c r="BK16" s="65">
        <f t="shared" si="7"/>
        <v>5</v>
      </c>
      <c r="BL16" s="65">
        <f t="shared" si="7"/>
        <v>5</v>
      </c>
      <c r="BM16" s="65">
        <f t="shared" si="7"/>
        <v>5</v>
      </c>
      <c r="BN16" s="65">
        <f t="shared" si="7"/>
        <v>5</v>
      </c>
      <c r="BO16" s="65">
        <f t="shared" si="7"/>
        <v>5</v>
      </c>
      <c r="BP16" s="65"/>
      <c r="BQ16" s="65">
        <f>COUNT(BQ9:BQ13)</f>
        <v>3</v>
      </c>
      <c r="BR16" s="65">
        <f>COUNT(BR9:BR13)</f>
        <v>4</v>
      </c>
      <c r="BS16" s="65">
        <f>COUNT(BS9:BS13)</f>
        <v>3</v>
      </c>
      <c r="BT16" s="65">
        <f>COUNT(BT9:BT13)</f>
        <v>3</v>
      </c>
      <c r="BU16" s="65">
        <f>COUNT(BU9:BU13)</f>
        <v>4</v>
      </c>
    </row>
    <row r="17" spans="1:73" s="24" customFormat="1" ht="12.75" customHeight="1" x14ac:dyDescent="0.2">
      <c r="A17" s="61"/>
      <c r="B17" s="28" t="s">
        <v>149</v>
      </c>
      <c r="C17" s="86">
        <f>C16/C15</f>
        <v>1</v>
      </c>
      <c r="D17" s="86">
        <f t="shared" ref="D17:BO17" si="8">D16/D15</f>
        <v>1</v>
      </c>
      <c r="E17" s="86"/>
      <c r="F17" s="86">
        <f t="shared" si="8"/>
        <v>1</v>
      </c>
      <c r="G17" s="86">
        <f t="shared" si="8"/>
        <v>1</v>
      </c>
      <c r="H17" s="86">
        <f t="shared" si="8"/>
        <v>1</v>
      </c>
      <c r="I17" s="86">
        <f t="shared" si="8"/>
        <v>1</v>
      </c>
      <c r="J17" s="86">
        <f t="shared" si="8"/>
        <v>1</v>
      </c>
      <c r="K17" s="86">
        <f t="shared" si="8"/>
        <v>1</v>
      </c>
      <c r="L17" s="86">
        <f t="shared" si="8"/>
        <v>1</v>
      </c>
      <c r="M17" s="86">
        <f t="shared" si="8"/>
        <v>1</v>
      </c>
      <c r="N17" s="86">
        <f t="shared" si="8"/>
        <v>1</v>
      </c>
      <c r="O17" s="86">
        <f t="shared" si="8"/>
        <v>1</v>
      </c>
      <c r="P17" s="86">
        <f t="shared" si="8"/>
        <v>1</v>
      </c>
      <c r="Q17" s="86">
        <f t="shared" si="8"/>
        <v>1</v>
      </c>
      <c r="R17" s="86">
        <f t="shared" si="8"/>
        <v>1</v>
      </c>
      <c r="S17" s="86">
        <f t="shared" si="8"/>
        <v>1</v>
      </c>
      <c r="T17" s="86">
        <f t="shared" si="8"/>
        <v>1</v>
      </c>
      <c r="U17" s="86">
        <f t="shared" si="8"/>
        <v>1</v>
      </c>
      <c r="V17" s="86"/>
      <c r="W17" s="86"/>
      <c r="X17" s="86"/>
      <c r="Y17" s="86"/>
      <c r="Z17" s="86">
        <f t="shared" si="8"/>
        <v>0.8</v>
      </c>
      <c r="AA17" s="86">
        <f t="shared" si="8"/>
        <v>0.8</v>
      </c>
      <c r="AB17" s="86">
        <f t="shared" si="8"/>
        <v>0.8</v>
      </c>
      <c r="AC17" s="86"/>
      <c r="AD17" s="86">
        <f t="shared" si="8"/>
        <v>0.8</v>
      </c>
      <c r="AE17" s="86">
        <f t="shared" si="8"/>
        <v>0.8</v>
      </c>
      <c r="AF17" s="86">
        <f t="shared" si="8"/>
        <v>0.8</v>
      </c>
      <c r="AG17" s="86">
        <f t="shared" si="8"/>
        <v>1</v>
      </c>
      <c r="AH17" s="86">
        <f t="shared" si="8"/>
        <v>0.8</v>
      </c>
      <c r="AI17" s="86">
        <f t="shared" si="8"/>
        <v>0.8</v>
      </c>
      <c r="AJ17" s="86">
        <f t="shared" si="8"/>
        <v>0.8</v>
      </c>
      <c r="AK17" s="86">
        <f t="shared" si="8"/>
        <v>1</v>
      </c>
      <c r="AL17" s="86">
        <f t="shared" si="8"/>
        <v>1</v>
      </c>
      <c r="AM17" s="86">
        <f t="shared" si="8"/>
        <v>1</v>
      </c>
      <c r="AN17" s="86">
        <f t="shared" si="8"/>
        <v>1</v>
      </c>
      <c r="AO17" s="86">
        <f t="shared" si="8"/>
        <v>1</v>
      </c>
      <c r="AP17" s="86">
        <f t="shared" si="8"/>
        <v>1</v>
      </c>
      <c r="AQ17" s="86">
        <f t="shared" si="8"/>
        <v>1</v>
      </c>
      <c r="AR17" s="86">
        <f t="shared" si="8"/>
        <v>1</v>
      </c>
      <c r="AS17" s="86">
        <f t="shared" si="8"/>
        <v>1</v>
      </c>
      <c r="AT17" s="86">
        <f t="shared" si="8"/>
        <v>1</v>
      </c>
      <c r="AU17" s="86">
        <f t="shared" si="8"/>
        <v>0.8</v>
      </c>
      <c r="AV17" s="86">
        <f t="shared" si="8"/>
        <v>1</v>
      </c>
      <c r="AW17" s="86">
        <f t="shared" si="8"/>
        <v>1</v>
      </c>
      <c r="AX17" s="86">
        <f t="shared" si="8"/>
        <v>1</v>
      </c>
      <c r="AY17" s="86">
        <f t="shared" si="8"/>
        <v>1</v>
      </c>
      <c r="AZ17" s="86">
        <f t="shared" si="8"/>
        <v>1</v>
      </c>
      <c r="BA17" s="86">
        <f t="shared" si="8"/>
        <v>1</v>
      </c>
      <c r="BB17" s="86">
        <f t="shared" si="8"/>
        <v>1</v>
      </c>
      <c r="BC17" s="86">
        <f t="shared" si="8"/>
        <v>1</v>
      </c>
      <c r="BD17" s="86">
        <f t="shared" si="8"/>
        <v>1</v>
      </c>
      <c r="BE17" s="86">
        <f t="shared" si="8"/>
        <v>0.8</v>
      </c>
      <c r="BF17" s="86">
        <f t="shared" si="8"/>
        <v>1</v>
      </c>
      <c r="BG17" s="86">
        <f t="shared" si="8"/>
        <v>1</v>
      </c>
      <c r="BH17" s="86">
        <f t="shared" si="8"/>
        <v>1</v>
      </c>
      <c r="BI17" s="86">
        <f t="shared" si="8"/>
        <v>0.8</v>
      </c>
      <c r="BJ17" s="86">
        <f t="shared" si="8"/>
        <v>1</v>
      </c>
      <c r="BK17" s="86">
        <f t="shared" si="8"/>
        <v>1</v>
      </c>
      <c r="BL17" s="86">
        <f t="shared" si="8"/>
        <v>1</v>
      </c>
      <c r="BM17" s="86">
        <f t="shared" si="8"/>
        <v>1</v>
      </c>
      <c r="BN17" s="86">
        <f t="shared" si="8"/>
        <v>1</v>
      </c>
      <c r="BO17" s="86">
        <f t="shared" si="8"/>
        <v>1</v>
      </c>
      <c r="BP17" s="86"/>
      <c r="BQ17" s="86">
        <f>BQ16/BQ15</f>
        <v>0.6</v>
      </c>
      <c r="BR17" s="86">
        <f>BR16/BR15</f>
        <v>0.8</v>
      </c>
      <c r="BS17" s="86">
        <f>BS16/BS15</f>
        <v>0.6</v>
      </c>
      <c r="BT17" s="86">
        <f>BT16/BT15</f>
        <v>0.6</v>
      </c>
      <c r="BU17" s="86">
        <f>BU16/BU15</f>
        <v>0.8</v>
      </c>
    </row>
    <row r="18" spans="1:73" s="24" customFormat="1" ht="12.75" customHeight="1" x14ac:dyDescent="0.2">
      <c r="A18" s="51" t="s">
        <v>375</v>
      </c>
      <c r="B18" s="52" t="s">
        <v>381</v>
      </c>
      <c r="C18" s="53"/>
      <c r="D18" s="83">
        <v>750</v>
      </c>
      <c r="E18" s="84"/>
      <c r="F18" s="54">
        <v>4</v>
      </c>
      <c r="G18" s="54">
        <v>1</v>
      </c>
      <c r="H18" s="54">
        <v>1</v>
      </c>
      <c r="I18" s="54">
        <v>2</v>
      </c>
      <c r="J18" s="55">
        <v>2.2999999999999998</v>
      </c>
      <c r="K18" s="56">
        <v>2.2999999999999998</v>
      </c>
      <c r="L18" s="56">
        <v>0</v>
      </c>
      <c r="M18" s="56">
        <v>0</v>
      </c>
      <c r="N18" s="57">
        <v>1</v>
      </c>
      <c r="O18" s="57">
        <v>192</v>
      </c>
      <c r="P18" s="57">
        <v>140</v>
      </c>
      <c r="Q18" s="57">
        <v>14</v>
      </c>
      <c r="R18" s="57">
        <v>6</v>
      </c>
      <c r="S18" s="57">
        <v>0</v>
      </c>
      <c r="T18" s="56">
        <v>211</v>
      </c>
      <c r="U18" s="56">
        <v>22</v>
      </c>
      <c r="V18" s="57"/>
      <c r="W18" s="57"/>
      <c r="X18" s="57"/>
      <c r="Y18" s="57"/>
      <c r="Z18" s="57" t="s">
        <v>301</v>
      </c>
      <c r="AA18" s="57" t="s">
        <v>301</v>
      </c>
      <c r="AB18" s="57" t="s">
        <v>301</v>
      </c>
      <c r="AC18" s="57"/>
      <c r="AD18" s="57" t="s">
        <v>301</v>
      </c>
      <c r="AE18" s="57" t="s">
        <v>301</v>
      </c>
      <c r="AF18" s="57">
        <v>72000</v>
      </c>
      <c r="AG18" s="57" t="s">
        <v>301</v>
      </c>
      <c r="AH18" s="57" t="s">
        <v>301</v>
      </c>
      <c r="AI18" s="57" t="s">
        <v>301</v>
      </c>
      <c r="AJ18" s="57">
        <v>0</v>
      </c>
      <c r="AK18" s="57">
        <v>4000</v>
      </c>
      <c r="AL18" s="57">
        <v>21000</v>
      </c>
      <c r="AM18" s="57" t="s">
        <v>301</v>
      </c>
      <c r="AN18" s="57">
        <v>0</v>
      </c>
      <c r="AO18" s="57">
        <v>0</v>
      </c>
      <c r="AP18" s="57">
        <v>0</v>
      </c>
      <c r="AQ18" s="57">
        <v>0</v>
      </c>
      <c r="AR18" s="57">
        <v>110</v>
      </c>
      <c r="AS18" s="57" t="s">
        <v>301</v>
      </c>
      <c r="AT18" s="57">
        <v>15</v>
      </c>
      <c r="AU18" s="57">
        <v>2</v>
      </c>
      <c r="AV18" s="57">
        <v>0</v>
      </c>
      <c r="AW18" s="57">
        <v>1400</v>
      </c>
      <c r="AX18" s="57" t="s">
        <v>301</v>
      </c>
      <c r="AY18" s="57">
        <v>0</v>
      </c>
      <c r="AZ18" s="57">
        <v>0</v>
      </c>
      <c r="BA18" s="57">
        <v>0</v>
      </c>
      <c r="BB18" s="57">
        <v>0</v>
      </c>
      <c r="BC18" s="57" t="s">
        <v>301</v>
      </c>
      <c r="BD18" s="57">
        <v>0</v>
      </c>
      <c r="BE18" s="57">
        <v>771</v>
      </c>
      <c r="BF18" s="57">
        <v>0</v>
      </c>
      <c r="BG18" s="57">
        <v>18</v>
      </c>
      <c r="BH18" s="57">
        <v>15140</v>
      </c>
      <c r="BI18" s="57">
        <v>24</v>
      </c>
      <c r="BJ18" s="57">
        <v>176</v>
      </c>
      <c r="BK18" s="57" t="s">
        <v>301</v>
      </c>
      <c r="BL18" s="57">
        <v>0</v>
      </c>
      <c r="BM18" s="57">
        <v>0</v>
      </c>
      <c r="BN18" s="57">
        <v>0</v>
      </c>
      <c r="BO18" s="57">
        <v>0</v>
      </c>
      <c r="BP18" s="57"/>
      <c r="BQ18" s="57" t="s">
        <v>301</v>
      </c>
      <c r="BR18" s="57" t="s">
        <v>301</v>
      </c>
      <c r="BS18" s="57" t="s">
        <v>301</v>
      </c>
      <c r="BT18" s="57" t="s">
        <v>301</v>
      </c>
      <c r="BU18" s="57" t="s">
        <v>301</v>
      </c>
    </row>
    <row r="19" spans="1:73" s="24" customFormat="1" ht="12.75" customHeight="1" x14ac:dyDescent="0.2">
      <c r="A19" s="51" t="s">
        <v>376</v>
      </c>
      <c r="B19" s="52" t="s">
        <v>299</v>
      </c>
      <c r="C19" s="53"/>
      <c r="D19" s="83">
        <v>300</v>
      </c>
      <c r="E19" s="84"/>
      <c r="F19" s="54">
        <v>2</v>
      </c>
      <c r="G19" s="54">
        <v>0</v>
      </c>
      <c r="H19" s="54">
        <v>1</v>
      </c>
      <c r="I19" s="54">
        <v>1</v>
      </c>
      <c r="J19" s="55">
        <v>0.62</v>
      </c>
      <c r="K19" s="56">
        <v>0.62</v>
      </c>
      <c r="L19" s="56">
        <v>0</v>
      </c>
      <c r="M19" s="56">
        <v>0</v>
      </c>
      <c r="N19" s="57">
        <v>1</v>
      </c>
      <c r="O19" s="57">
        <v>101</v>
      </c>
      <c r="P19" s="57">
        <v>36</v>
      </c>
      <c r="Q19" s="57">
        <v>2</v>
      </c>
      <c r="R19" s="57">
        <v>1</v>
      </c>
      <c r="S19" s="57">
        <v>0</v>
      </c>
      <c r="T19" s="56">
        <v>165</v>
      </c>
      <c r="U19" s="56">
        <v>17</v>
      </c>
      <c r="V19" s="57"/>
      <c r="W19" s="57"/>
      <c r="X19" s="57"/>
      <c r="Y19" s="57"/>
      <c r="Z19" s="57">
        <v>99675</v>
      </c>
      <c r="AA19" s="57">
        <v>59451</v>
      </c>
      <c r="AB19" s="57">
        <v>40224</v>
      </c>
      <c r="AC19" s="57"/>
      <c r="AD19" s="57">
        <v>23735</v>
      </c>
      <c r="AE19" s="57">
        <v>0</v>
      </c>
      <c r="AF19" s="57">
        <v>9633</v>
      </c>
      <c r="AG19" s="57">
        <v>0</v>
      </c>
      <c r="AH19" s="57">
        <v>69955</v>
      </c>
      <c r="AI19" s="57">
        <v>0</v>
      </c>
      <c r="AJ19" s="57">
        <v>0</v>
      </c>
      <c r="AK19" s="57">
        <v>29720</v>
      </c>
      <c r="AL19" s="57">
        <v>7500</v>
      </c>
      <c r="AM19" s="57">
        <v>7500</v>
      </c>
      <c r="AN19" s="57">
        <v>0</v>
      </c>
      <c r="AO19" s="57">
        <v>0</v>
      </c>
      <c r="AP19" s="57">
        <v>0</v>
      </c>
      <c r="AQ19" s="57">
        <v>0</v>
      </c>
      <c r="AR19" s="57">
        <v>0</v>
      </c>
      <c r="AS19" s="57">
        <v>0</v>
      </c>
      <c r="AT19" s="57">
        <v>0</v>
      </c>
      <c r="AU19" s="57">
        <v>0</v>
      </c>
      <c r="AV19" s="57">
        <v>0</v>
      </c>
      <c r="AW19" s="57">
        <v>400</v>
      </c>
      <c r="AX19" s="57">
        <v>400</v>
      </c>
      <c r="AY19" s="57">
        <v>0</v>
      </c>
      <c r="AZ19" s="57">
        <v>0</v>
      </c>
      <c r="BA19" s="57">
        <v>0</v>
      </c>
      <c r="BB19" s="57">
        <v>0</v>
      </c>
      <c r="BC19" s="57">
        <v>0</v>
      </c>
      <c r="BD19" s="57">
        <v>0</v>
      </c>
      <c r="BE19" s="57">
        <v>22</v>
      </c>
      <c r="BF19" s="57">
        <v>0</v>
      </c>
      <c r="BG19" s="57">
        <v>2</v>
      </c>
      <c r="BH19" s="57">
        <v>1640</v>
      </c>
      <c r="BI19" s="57">
        <v>0</v>
      </c>
      <c r="BJ19" s="57">
        <v>0</v>
      </c>
      <c r="BK19" s="57">
        <v>0</v>
      </c>
      <c r="BL19" s="57">
        <v>0</v>
      </c>
      <c r="BM19" s="57">
        <v>0</v>
      </c>
      <c r="BN19" s="57">
        <v>0</v>
      </c>
      <c r="BO19" s="57">
        <v>0</v>
      </c>
      <c r="BP19" s="57"/>
      <c r="BQ19" s="57">
        <v>0</v>
      </c>
      <c r="BR19" s="57">
        <v>231</v>
      </c>
      <c r="BS19" s="57" t="s">
        <v>301</v>
      </c>
      <c r="BT19" s="57" t="s">
        <v>301</v>
      </c>
      <c r="BU19" s="57" t="s">
        <v>301</v>
      </c>
    </row>
    <row r="20" spans="1:73" s="24" customFormat="1" ht="12.75" customHeight="1" x14ac:dyDescent="0.2">
      <c r="A20" s="51" t="s">
        <v>377</v>
      </c>
      <c r="B20" s="52" t="s">
        <v>252</v>
      </c>
      <c r="C20" s="53"/>
      <c r="D20" s="83">
        <v>568</v>
      </c>
      <c r="E20" s="84"/>
      <c r="F20" s="54">
        <v>3</v>
      </c>
      <c r="G20" s="54">
        <v>0</v>
      </c>
      <c r="H20" s="54">
        <v>3</v>
      </c>
      <c r="I20" s="54">
        <v>0</v>
      </c>
      <c r="J20" s="55">
        <v>2</v>
      </c>
      <c r="K20" s="56">
        <v>2</v>
      </c>
      <c r="L20" s="56">
        <v>0</v>
      </c>
      <c r="M20" s="56">
        <v>0</v>
      </c>
      <c r="N20" s="57">
        <v>1</v>
      </c>
      <c r="O20" s="57">
        <v>300</v>
      </c>
      <c r="P20" s="57">
        <v>250</v>
      </c>
      <c r="Q20" s="57">
        <v>28</v>
      </c>
      <c r="R20" s="57">
        <v>2</v>
      </c>
      <c r="S20" s="57">
        <v>1</v>
      </c>
      <c r="T20" s="56">
        <v>248</v>
      </c>
      <c r="U20" s="56">
        <v>50</v>
      </c>
      <c r="V20" s="57"/>
      <c r="W20" s="57"/>
      <c r="X20" s="57"/>
      <c r="Y20" s="57"/>
      <c r="Z20" s="57">
        <v>335000</v>
      </c>
      <c r="AA20" s="57">
        <v>200000</v>
      </c>
      <c r="AB20" s="57">
        <v>135000</v>
      </c>
      <c r="AC20" s="57"/>
      <c r="AD20" s="57" t="s">
        <v>301</v>
      </c>
      <c r="AE20" s="57" t="s">
        <v>301</v>
      </c>
      <c r="AF20" s="57">
        <v>135000</v>
      </c>
      <c r="AG20" s="57" t="s">
        <v>301</v>
      </c>
      <c r="AH20" s="57" t="s">
        <v>301</v>
      </c>
      <c r="AI20" s="57" t="s">
        <v>301</v>
      </c>
      <c r="AJ20" s="57">
        <v>0</v>
      </c>
      <c r="AK20" s="57">
        <v>0</v>
      </c>
      <c r="AL20" s="57">
        <v>10130</v>
      </c>
      <c r="AM20" s="57">
        <v>9700</v>
      </c>
      <c r="AN20" s="57">
        <v>0</v>
      </c>
      <c r="AO20" s="57">
        <v>264</v>
      </c>
      <c r="AP20" s="57">
        <v>0</v>
      </c>
      <c r="AQ20" s="57">
        <v>0</v>
      </c>
      <c r="AR20" s="57">
        <v>166</v>
      </c>
      <c r="AS20" s="57">
        <v>0</v>
      </c>
      <c r="AT20" s="57">
        <v>0</v>
      </c>
      <c r="AU20" s="57">
        <v>0</v>
      </c>
      <c r="AV20" s="57">
        <v>5</v>
      </c>
      <c r="AW20" s="57">
        <v>1076</v>
      </c>
      <c r="AX20" s="57" t="s">
        <v>301</v>
      </c>
      <c r="AY20" s="57">
        <v>0</v>
      </c>
      <c r="AZ20" s="57">
        <v>73</v>
      </c>
      <c r="BA20" s="57">
        <v>0</v>
      </c>
      <c r="BB20" s="57">
        <v>0</v>
      </c>
      <c r="BC20" s="57" t="s">
        <v>301</v>
      </c>
      <c r="BD20" s="57" t="s">
        <v>301</v>
      </c>
      <c r="BE20" s="57">
        <v>20</v>
      </c>
      <c r="BF20" s="57">
        <v>0</v>
      </c>
      <c r="BG20" s="57">
        <v>50</v>
      </c>
      <c r="BH20" s="57">
        <v>6157</v>
      </c>
      <c r="BI20" s="57">
        <v>150</v>
      </c>
      <c r="BJ20" s="57">
        <v>2349</v>
      </c>
      <c r="BK20" s="57" t="s">
        <v>301</v>
      </c>
      <c r="BL20" s="57">
        <v>0</v>
      </c>
      <c r="BM20" s="57">
        <v>0</v>
      </c>
      <c r="BN20" s="57">
        <v>0</v>
      </c>
      <c r="BO20" s="57">
        <v>0</v>
      </c>
      <c r="BP20" s="57"/>
      <c r="BQ20" s="57">
        <v>0</v>
      </c>
      <c r="BR20" s="57" t="s">
        <v>301</v>
      </c>
      <c r="BS20" s="57" t="s">
        <v>301</v>
      </c>
      <c r="BT20" s="57" t="s">
        <v>301</v>
      </c>
      <c r="BU20" s="57" t="s">
        <v>301</v>
      </c>
    </row>
    <row r="21" spans="1:73" s="24" customFormat="1" ht="12.75" customHeight="1" x14ac:dyDescent="0.2">
      <c r="A21" s="51" t="s">
        <v>353</v>
      </c>
      <c r="B21" s="52" t="s">
        <v>288</v>
      </c>
      <c r="C21" s="53"/>
      <c r="D21" s="83">
        <v>2123</v>
      </c>
      <c r="E21" s="84"/>
      <c r="F21" s="54">
        <v>5</v>
      </c>
      <c r="G21" s="54">
        <v>2</v>
      </c>
      <c r="H21" s="54">
        <v>3</v>
      </c>
      <c r="I21" s="54">
        <v>0</v>
      </c>
      <c r="J21" s="55">
        <v>4.7</v>
      </c>
      <c r="K21" s="56">
        <v>4.7</v>
      </c>
      <c r="L21" s="56">
        <v>0</v>
      </c>
      <c r="M21" s="56">
        <v>0</v>
      </c>
      <c r="N21" s="57">
        <v>2</v>
      </c>
      <c r="O21" s="57">
        <v>1170</v>
      </c>
      <c r="P21" s="57">
        <v>1140</v>
      </c>
      <c r="Q21" s="57">
        <v>205</v>
      </c>
      <c r="R21" s="57">
        <v>6</v>
      </c>
      <c r="S21" s="57">
        <v>1</v>
      </c>
      <c r="T21" s="56">
        <v>273</v>
      </c>
      <c r="U21" s="56">
        <v>64</v>
      </c>
      <c r="V21" s="57"/>
      <c r="W21" s="57"/>
      <c r="X21" s="57"/>
      <c r="Y21" s="57"/>
      <c r="Z21" s="57">
        <v>1147263.5900000001</v>
      </c>
      <c r="AA21" s="57">
        <v>618813.19999999995</v>
      </c>
      <c r="AB21" s="57">
        <v>528450.39</v>
      </c>
      <c r="AC21" s="57"/>
      <c r="AD21" s="57">
        <v>232292</v>
      </c>
      <c r="AE21" s="57">
        <v>41063</v>
      </c>
      <c r="AF21" s="57">
        <v>207742</v>
      </c>
      <c r="AG21" s="57" t="s">
        <v>301</v>
      </c>
      <c r="AH21" s="57">
        <v>1143222.54</v>
      </c>
      <c r="AI21" s="57">
        <v>0</v>
      </c>
      <c r="AJ21" s="57">
        <v>0</v>
      </c>
      <c r="AK21" s="57">
        <v>4041.05</v>
      </c>
      <c r="AL21" s="57">
        <v>48000</v>
      </c>
      <c r="AM21" s="57">
        <v>45600</v>
      </c>
      <c r="AN21" s="57">
        <v>0</v>
      </c>
      <c r="AO21" s="57">
        <v>500</v>
      </c>
      <c r="AP21" s="57">
        <v>500</v>
      </c>
      <c r="AQ21" s="57">
        <v>1000</v>
      </c>
      <c r="AR21" s="57">
        <v>400</v>
      </c>
      <c r="AS21" s="57">
        <v>0</v>
      </c>
      <c r="AT21" s="57">
        <v>4000</v>
      </c>
      <c r="AU21" s="57">
        <v>35</v>
      </c>
      <c r="AV21" s="57">
        <v>110</v>
      </c>
      <c r="AW21" s="57">
        <v>1500</v>
      </c>
      <c r="AX21" s="57">
        <v>1250</v>
      </c>
      <c r="AY21" s="57">
        <v>0</v>
      </c>
      <c r="AZ21" s="57">
        <v>200</v>
      </c>
      <c r="BA21" s="57">
        <v>10</v>
      </c>
      <c r="BB21" s="57">
        <v>0</v>
      </c>
      <c r="BC21" s="57">
        <v>40</v>
      </c>
      <c r="BD21" s="57">
        <v>0</v>
      </c>
      <c r="BE21" s="57">
        <v>100</v>
      </c>
      <c r="BF21" s="57">
        <v>0</v>
      </c>
      <c r="BG21" s="57">
        <v>30</v>
      </c>
      <c r="BH21" s="57">
        <v>10648</v>
      </c>
      <c r="BI21" s="57">
        <v>112</v>
      </c>
      <c r="BJ21" s="57">
        <v>3646</v>
      </c>
      <c r="BK21" s="57">
        <v>30</v>
      </c>
      <c r="BL21" s="57">
        <v>10</v>
      </c>
      <c r="BM21" s="57">
        <v>0</v>
      </c>
      <c r="BN21" s="57">
        <v>5</v>
      </c>
      <c r="BO21" s="57">
        <v>5</v>
      </c>
      <c r="BP21" s="57"/>
      <c r="BQ21" s="57">
        <v>0</v>
      </c>
      <c r="BR21" s="57">
        <v>1000</v>
      </c>
      <c r="BS21" s="57" t="s">
        <v>301</v>
      </c>
      <c r="BT21" s="57" t="s">
        <v>301</v>
      </c>
      <c r="BU21" s="57" t="s">
        <v>301</v>
      </c>
    </row>
    <row r="22" spans="1:73" s="24" customFormat="1" ht="12.75" customHeight="1" x14ac:dyDescent="0.2">
      <c r="A22" s="51" t="s">
        <v>354</v>
      </c>
      <c r="B22" s="501" t="s">
        <v>289</v>
      </c>
      <c r="C22" s="502"/>
      <c r="D22" s="54">
        <v>3775</v>
      </c>
      <c r="E22" s="54"/>
      <c r="F22" s="54">
        <v>12</v>
      </c>
      <c r="G22" s="54">
        <v>2</v>
      </c>
      <c r="H22" s="54">
        <v>6</v>
      </c>
      <c r="I22" s="54">
        <v>4</v>
      </c>
      <c r="J22" s="55">
        <v>6.7</v>
      </c>
      <c r="K22" s="56">
        <v>6.4</v>
      </c>
      <c r="L22" s="56">
        <v>0.3</v>
      </c>
      <c r="M22" s="56">
        <v>0</v>
      </c>
      <c r="N22" s="57">
        <v>1</v>
      </c>
      <c r="O22" s="57">
        <v>575</v>
      </c>
      <c r="P22" s="57">
        <v>150</v>
      </c>
      <c r="Q22" s="57">
        <v>9</v>
      </c>
      <c r="R22" s="57">
        <v>9</v>
      </c>
      <c r="S22" s="57">
        <v>0</v>
      </c>
      <c r="T22" s="56">
        <v>264</v>
      </c>
      <c r="U22" s="56">
        <v>44</v>
      </c>
      <c r="V22" s="57"/>
      <c r="W22" s="57"/>
      <c r="X22" s="57"/>
      <c r="Y22" s="57"/>
      <c r="Z22" s="57">
        <v>916000</v>
      </c>
      <c r="AA22" s="57">
        <v>598900</v>
      </c>
      <c r="AB22" s="57">
        <v>317100</v>
      </c>
      <c r="AC22" s="57"/>
      <c r="AD22" s="57">
        <v>0</v>
      </c>
      <c r="AE22" s="57">
        <v>81000</v>
      </c>
      <c r="AF22" s="57">
        <v>145000</v>
      </c>
      <c r="AG22" s="57">
        <v>20000</v>
      </c>
      <c r="AH22" s="57">
        <v>916000</v>
      </c>
      <c r="AI22" s="57">
        <v>0</v>
      </c>
      <c r="AJ22" s="57">
        <v>0</v>
      </c>
      <c r="AK22" s="57">
        <v>15000</v>
      </c>
      <c r="AL22" s="57">
        <v>84842</v>
      </c>
      <c r="AM22" s="57">
        <v>78742</v>
      </c>
      <c r="AN22" s="57">
        <v>0</v>
      </c>
      <c r="AO22" s="57">
        <v>0</v>
      </c>
      <c r="AP22" s="57">
        <v>0</v>
      </c>
      <c r="AQ22" s="57">
        <v>0</v>
      </c>
      <c r="AR22" s="57">
        <v>6100</v>
      </c>
      <c r="AS22" s="57">
        <v>0</v>
      </c>
      <c r="AT22" s="57">
        <v>12</v>
      </c>
      <c r="AU22" s="57">
        <v>6</v>
      </c>
      <c r="AV22" s="57">
        <v>12</v>
      </c>
      <c r="AW22" s="57">
        <v>3085</v>
      </c>
      <c r="AX22" s="57">
        <v>2431</v>
      </c>
      <c r="AY22" s="57">
        <v>0</v>
      </c>
      <c r="AZ22" s="57">
        <v>0</v>
      </c>
      <c r="BA22" s="57">
        <v>0</v>
      </c>
      <c r="BB22" s="57">
        <v>0</v>
      </c>
      <c r="BC22" s="57">
        <v>654</v>
      </c>
      <c r="BD22" s="57">
        <v>0</v>
      </c>
      <c r="BE22" s="57">
        <v>0</v>
      </c>
      <c r="BF22" s="57">
        <v>1</v>
      </c>
      <c r="BG22" s="57">
        <v>45</v>
      </c>
      <c r="BH22" s="57">
        <v>39309</v>
      </c>
      <c r="BI22" s="57">
        <v>245</v>
      </c>
      <c r="BJ22" s="57">
        <v>4</v>
      </c>
      <c r="BK22" s="57">
        <v>0</v>
      </c>
      <c r="BL22" s="57">
        <v>0</v>
      </c>
      <c r="BM22" s="57">
        <v>0</v>
      </c>
      <c r="BN22" s="57">
        <v>0</v>
      </c>
      <c r="BO22" s="57">
        <v>0</v>
      </c>
      <c r="BP22" s="57"/>
      <c r="BQ22" s="57" t="s">
        <v>301</v>
      </c>
      <c r="BR22" s="57">
        <v>345</v>
      </c>
      <c r="BS22" s="57">
        <v>35000</v>
      </c>
      <c r="BT22" s="57">
        <v>450</v>
      </c>
      <c r="BU22" s="57" t="s">
        <v>301</v>
      </c>
    </row>
    <row r="23" spans="1:73" s="24" customFormat="1" ht="12.75" customHeight="1" x14ac:dyDescent="0.2">
      <c r="A23" s="51" t="s">
        <v>355</v>
      </c>
      <c r="B23" s="52" t="s">
        <v>290</v>
      </c>
      <c r="C23" s="53"/>
      <c r="D23" s="54">
        <v>946</v>
      </c>
      <c r="E23" s="54"/>
      <c r="F23" s="54">
        <v>2</v>
      </c>
      <c r="G23" s="54">
        <v>0</v>
      </c>
      <c r="H23" s="54">
        <v>1</v>
      </c>
      <c r="I23" s="54">
        <v>1</v>
      </c>
      <c r="J23" s="55">
        <v>1</v>
      </c>
      <c r="K23" s="56">
        <v>1</v>
      </c>
      <c r="L23" s="56">
        <v>0</v>
      </c>
      <c r="M23" s="56">
        <v>0</v>
      </c>
      <c r="N23" s="57">
        <v>2</v>
      </c>
      <c r="O23" s="57">
        <v>222</v>
      </c>
      <c r="P23" s="57">
        <v>198</v>
      </c>
      <c r="Q23" s="57">
        <v>20</v>
      </c>
      <c r="R23" s="57">
        <v>7</v>
      </c>
      <c r="S23" s="57" t="s">
        <v>301</v>
      </c>
      <c r="T23" s="56">
        <v>225</v>
      </c>
      <c r="U23" s="56">
        <v>24.5</v>
      </c>
      <c r="V23" s="57"/>
      <c r="W23" s="57"/>
      <c r="X23" s="57"/>
      <c r="Y23" s="57"/>
      <c r="Z23" s="57" t="s">
        <v>301</v>
      </c>
      <c r="AA23" s="57" t="s">
        <v>301</v>
      </c>
      <c r="AB23" s="57">
        <v>30000</v>
      </c>
      <c r="AC23" s="57"/>
      <c r="AD23" s="57" t="s">
        <v>301</v>
      </c>
      <c r="AE23" s="57" t="s">
        <v>301</v>
      </c>
      <c r="AF23" s="57">
        <v>30000</v>
      </c>
      <c r="AG23" s="57" t="s">
        <v>301</v>
      </c>
      <c r="AH23" s="57" t="s">
        <v>301</v>
      </c>
      <c r="AI23" s="57" t="s">
        <v>301</v>
      </c>
      <c r="AJ23" s="57" t="s">
        <v>301</v>
      </c>
      <c r="AK23" s="57">
        <v>5300</v>
      </c>
      <c r="AL23" s="57" t="s">
        <v>301</v>
      </c>
      <c r="AM23" s="57" t="s">
        <v>301</v>
      </c>
      <c r="AN23" s="57" t="s">
        <v>301</v>
      </c>
      <c r="AO23" s="57" t="s">
        <v>301</v>
      </c>
      <c r="AP23" s="57" t="s">
        <v>301</v>
      </c>
      <c r="AQ23" s="57" t="s">
        <v>301</v>
      </c>
      <c r="AR23" s="57" t="s">
        <v>301</v>
      </c>
      <c r="AS23" s="57" t="s">
        <v>301</v>
      </c>
      <c r="AT23" s="57" t="s">
        <v>301</v>
      </c>
      <c r="AU23" s="57" t="s">
        <v>301</v>
      </c>
      <c r="AV23" s="57" t="s">
        <v>301</v>
      </c>
      <c r="AW23" s="57" t="s">
        <v>301</v>
      </c>
      <c r="AX23" s="57" t="s">
        <v>301</v>
      </c>
      <c r="AY23" s="57" t="s">
        <v>301</v>
      </c>
      <c r="AZ23" s="57">
        <v>0</v>
      </c>
      <c r="BA23" s="57">
        <v>0</v>
      </c>
      <c r="BB23" s="57" t="s">
        <v>301</v>
      </c>
      <c r="BC23" s="57" t="s">
        <v>301</v>
      </c>
      <c r="BD23" s="57" t="s">
        <v>301</v>
      </c>
      <c r="BE23" s="57" t="s">
        <v>301</v>
      </c>
      <c r="BF23" s="57" t="s">
        <v>301</v>
      </c>
      <c r="BG23" s="57" t="s">
        <v>301</v>
      </c>
      <c r="BH23" s="57">
        <v>6981</v>
      </c>
      <c r="BI23" s="57" t="s">
        <v>301</v>
      </c>
      <c r="BJ23" s="57" t="s">
        <v>301</v>
      </c>
      <c r="BK23" s="57">
        <v>10</v>
      </c>
      <c r="BL23" s="57">
        <v>0</v>
      </c>
      <c r="BM23" s="57">
        <v>0</v>
      </c>
      <c r="BN23" s="57">
        <v>0</v>
      </c>
      <c r="BO23" s="57">
        <v>0</v>
      </c>
      <c r="BP23" s="57"/>
      <c r="BQ23" s="57" t="s">
        <v>301</v>
      </c>
      <c r="BR23" s="57" t="s">
        <v>301</v>
      </c>
      <c r="BS23" s="57" t="s">
        <v>301</v>
      </c>
      <c r="BT23" s="57" t="s">
        <v>301</v>
      </c>
      <c r="BU23" s="57" t="s">
        <v>301</v>
      </c>
    </row>
    <row r="24" spans="1:73" s="24" customFormat="1" ht="12.75" customHeight="1" x14ac:dyDescent="0.2">
      <c r="A24" s="14"/>
      <c r="B24" s="62" t="s">
        <v>159</v>
      </c>
      <c r="C24" s="59"/>
      <c r="D24" s="63">
        <f>SUM(D18:D23)</f>
        <v>8462</v>
      </c>
      <c r="E24" s="63"/>
      <c r="F24" s="63">
        <f t="shared" ref="F24:BO24" si="9">SUM(F18:F23)</f>
        <v>28</v>
      </c>
      <c r="G24" s="63">
        <f t="shared" si="9"/>
        <v>5</v>
      </c>
      <c r="H24" s="63">
        <f t="shared" si="9"/>
        <v>15</v>
      </c>
      <c r="I24" s="63">
        <f t="shared" si="9"/>
        <v>8</v>
      </c>
      <c r="J24" s="64">
        <f t="shared" si="9"/>
        <v>17.32</v>
      </c>
      <c r="K24" s="64">
        <f t="shared" si="9"/>
        <v>17.020000000000003</v>
      </c>
      <c r="L24" s="64">
        <f t="shared" si="9"/>
        <v>0.3</v>
      </c>
      <c r="M24" s="64">
        <f t="shared" si="9"/>
        <v>0</v>
      </c>
      <c r="N24" s="63">
        <f t="shared" si="9"/>
        <v>8</v>
      </c>
      <c r="O24" s="63">
        <f t="shared" si="9"/>
        <v>2560</v>
      </c>
      <c r="P24" s="63">
        <f t="shared" si="9"/>
        <v>1914</v>
      </c>
      <c r="Q24" s="63">
        <f t="shared" si="9"/>
        <v>278</v>
      </c>
      <c r="R24" s="63">
        <f t="shared" si="9"/>
        <v>31</v>
      </c>
      <c r="S24" s="63">
        <f t="shared" si="9"/>
        <v>2</v>
      </c>
      <c r="T24" s="64">
        <f t="shared" si="9"/>
        <v>1386</v>
      </c>
      <c r="U24" s="64">
        <f t="shared" si="9"/>
        <v>221.5</v>
      </c>
      <c r="V24" s="63"/>
      <c r="W24" s="63"/>
      <c r="X24" s="63"/>
      <c r="Y24" s="63"/>
      <c r="Z24" s="63">
        <f t="shared" si="9"/>
        <v>2497938.59</v>
      </c>
      <c r="AA24" s="63">
        <f t="shared" si="9"/>
        <v>1477164.2</v>
      </c>
      <c r="AB24" s="63">
        <f t="shared" si="9"/>
        <v>1050774.3900000001</v>
      </c>
      <c r="AC24" s="63"/>
      <c r="AD24" s="63">
        <f t="shared" si="9"/>
        <v>256027</v>
      </c>
      <c r="AE24" s="63">
        <f t="shared" si="9"/>
        <v>122063</v>
      </c>
      <c r="AF24" s="63">
        <f t="shared" si="9"/>
        <v>599375</v>
      </c>
      <c r="AG24" s="63">
        <f t="shared" si="9"/>
        <v>20000</v>
      </c>
      <c r="AH24" s="63">
        <f t="shared" si="9"/>
        <v>2129177.54</v>
      </c>
      <c r="AI24" s="63">
        <f t="shared" si="9"/>
        <v>0</v>
      </c>
      <c r="AJ24" s="63">
        <f t="shared" si="9"/>
        <v>0</v>
      </c>
      <c r="AK24" s="63">
        <f t="shared" si="9"/>
        <v>58061.05</v>
      </c>
      <c r="AL24" s="63">
        <f t="shared" si="9"/>
        <v>171472</v>
      </c>
      <c r="AM24" s="63">
        <f t="shared" si="9"/>
        <v>141542</v>
      </c>
      <c r="AN24" s="63">
        <f t="shared" si="9"/>
        <v>0</v>
      </c>
      <c r="AO24" s="63">
        <f t="shared" si="9"/>
        <v>764</v>
      </c>
      <c r="AP24" s="63">
        <f t="shared" si="9"/>
        <v>500</v>
      </c>
      <c r="AQ24" s="63">
        <f t="shared" si="9"/>
        <v>1000</v>
      </c>
      <c r="AR24" s="63">
        <f t="shared" si="9"/>
        <v>6776</v>
      </c>
      <c r="AS24" s="63">
        <f t="shared" si="9"/>
        <v>0</v>
      </c>
      <c r="AT24" s="63">
        <f t="shared" si="9"/>
        <v>4027</v>
      </c>
      <c r="AU24" s="63">
        <f t="shared" si="9"/>
        <v>43</v>
      </c>
      <c r="AV24" s="63">
        <f t="shared" si="9"/>
        <v>127</v>
      </c>
      <c r="AW24" s="63">
        <f t="shared" si="9"/>
        <v>7461</v>
      </c>
      <c r="AX24" s="63">
        <f t="shared" si="9"/>
        <v>4081</v>
      </c>
      <c r="AY24" s="63">
        <f t="shared" si="9"/>
        <v>0</v>
      </c>
      <c r="AZ24" s="63">
        <f t="shared" si="9"/>
        <v>273</v>
      </c>
      <c r="BA24" s="63">
        <f t="shared" si="9"/>
        <v>10</v>
      </c>
      <c r="BB24" s="63">
        <f t="shared" si="9"/>
        <v>0</v>
      </c>
      <c r="BC24" s="63">
        <f t="shared" si="9"/>
        <v>694</v>
      </c>
      <c r="BD24" s="63">
        <f t="shared" si="9"/>
        <v>0</v>
      </c>
      <c r="BE24" s="63">
        <f t="shared" si="9"/>
        <v>913</v>
      </c>
      <c r="BF24" s="63">
        <f t="shared" si="9"/>
        <v>1</v>
      </c>
      <c r="BG24" s="63">
        <f t="shared" si="9"/>
        <v>145</v>
      </c>
      <c r="BH24" s="63">
        <f t="shared" si="9"/>
        <v>79875</v>
      </c>
      <c r="BI24" s="63">
        <f t="shared" si="9"/>
        <v>531</v>
      </c>
      <c r="BJ24" s="63">
        <f t="shared" si="9"/>
        <v>6175</v>
      </c>
      <c r="BK24" s="63">
        <f t="shared" si="9"/>
        <v>40</v>
      </c>
      <c r="BL24" s="63">
        <f t="shared" si="9"/>
        <v>10</v>
      </c>
      <c r="BM24" s="63">
        <f t="shared" si="9"/>
        <v>0</v>
      </c>
      <c r="BN24" s="63">
        <f t="shared" si="9"/>
        <v>5</v>
      </c>
      <c r="BO24" s="63">
        <f t="shared" si="9"/>
        <v>5</v>
      </c>
      <c r="BP24" s="63"/>
      <c r="BQ24" s="63">
        <f>SUM(BQ18:BQ23)</f>
        <v>0</v>
      </c>
      <c r="BR24" s="63">
        <f>SUM(BR18:BR23)</f>
        <v>1576</v>
      </c>
      <c r="BS24" s="63">
        <f>SUM(BS18:BS23)</f>
        <v>35000</v>
      </c>
      <c r="BT24" s="63">
        <f>SUM(BT18:BT23)</f>
        <v>450</v>
      </c>
      <c r="BU24" s="63" t="s">
        <v>357</v>
      </c>
    </row>
    <row r="25" spans="1:73" s="24" customFormat="1" ht="12.75" customHeight="1" x14ac:dyDescent="0.2">
      <c r="A25" s="60"/>
      <c r="B25" s="25" t="s">
        <v>150</v>
      </c>
      <c r="C25" s="65">
        <v>7</v>
      </c>
      <c r="D25" s="65">
        <v>7</v>
      </c>
      <c r="E25" s="65"/>
      <c r="F25" s="65">
        <v>7</v>
      </c>
      <c r="G25" s="65">
        <v>7</v>
      </c>
      <c r="H25" s="65">
        <v>7</v>
      </c>
      <c r="I25" s="65">
        <v>7</v>
      </c>
      <c r="J25" s="65">
        <v>7</v>
      </c>
      <c r="K25" s="65">
        <v>7</v>
      </c>
      <c r="L25" s="65">
        <v>7</v>
      </c>
      <c r="M25" s="65">
        <v>7</v>
      </c>
      <c r="N25" s="65">
        <v>7</v>
      </c>
      <c r="O25" s="65">
        <v>7</v>
      </c>
      <c r="P25" s="65">
        <v>7</v>
      </c>
      <c r="Q25" s="65">
        <v>7</v>
      </c>
      <c r="R25" s="65">
        <v>7</v>
      </c>
      <c r="S25" s="65">
        <v>7</v>
      </c>
      <c r="T25" s="65">
        <v>7</v>
      </c>
      <c r="U25" s="65">
        <v>7</v>
      </c>
      <c r="V25" s="65"/>
      <c r="W25" s="65"/>
      <c r="X25" s="65"/>
      <c r="Y25" s="65"/>
      <c r="Z25" s="65">
        <v>7</v>
      </c>
      <c r="AA25" s="65">
        <v>7</v>
      </c>
      <c r="AB25" s="65">
        <v>7</v>
      </c>
      <c r="AC25" s="65"/>
      <c r="AD25" s="65">
        <v>7</v>
      </c>
      <c r="AE25" s="65">
        <v>7</v>
      </c>
      <c r="AF25" s="65">
        <v>7</v>
      </c>
      <c r="AG25" s="65">
        <v>7</v>
      </c>
      <c r="AH25" s="65">
        <v>7</v>
      </c>
      <c r="AI25" s="65">
        <v>7</v>
      </c>
      <c r="AJ25" s="65">
        <v>7</v>
      </c>
      <c r="AK25" s="65">
        <v>7</v>
      </c>
      <c r="AL25" s="65">
        <v>7</v>
      </c>
      <c r="AM25" s="65">
        <v>7</v>
      </c>
      <c r="AN25" s="65">
        <v>7</v>
      </c>
      <c r="AO25" s="65">
        <v>7</v>
      </c>
      <c r="AP25" s="65">
        <v>7</v>
      </c>
      <c r="AQ25" s="65">
        <v>7</v>
      </c>
      <c r="AR25" s="65">
        <v>7</v>
      </c>
      <c r="AS25" s="65">
        <v>7</v>
      </c>
      <c r="AT25" s="65">
        <v>7</v>
      </c>
      <c r="AU25" s="65">
        <v>7</v>
      </c>
      <c r="AV25" s="65">
        <v>7</v>
      </c>
      <c r="AW25" s="65">
        <v>7</v>
      </c>
      <c r="AX25" s="65">
        <v>7</v>
      </c>
      <c r="AY25" s="65">
        <v>7</v>
      </c>
      <c r="AZ25" s="65">
        <v>7</v>
      </c>
      <c r="BA25" s="65">
        <v>7</v>
      </c>
      <c r="BB25" s="65">
        <v>7</v>
      </c>
      <c r="BC25" s="65">
        <v>7</v>
      </c>
      <c r="BD25" s="65">
        <v>7</v>
      </c>
      <c r="BE25" s="65">
        <v>7</v>
      </c>
      <c r="BF25" s="65">
        <v>7</v>
      </c>
      <c r="BG25" s="65">
        <v>7</v>
      </c>
      <c r="BH25" s="65">
        <v>7</v>
      </c>
      <c r="BI25" s="65">
        <v>7</v>
      </c>
      <c r="BJ25" s="65">
        <v>7</v>
      </c>
      <c r="BK25" s="65">
        <v>7</v>
      </c>
      <c r="BL25" s="65">
        <v>7</v>
      </c>
      <c r="BM25" s="65">
        <v>7</v>
      </c>
      <c r="BN25" s="65">
        <v>7</v>
      </c>
      <c r="BO25" s="65">
        <v>7</v>
      </c>
      <c r="BP25" s="65"/>
      <c r="BQ25" s="65">
        <v>7</v>
      </c>
      <c r="BR25" s="65">
        <v>7</v>
      </c>
      <c r="BS25" s="65">
        <v>7</v>
      </c>
      <c r="BT25" s="65">
        <v>7</v>
      </c>
      <c r="BU25" s="65">
        <v>7</v>
      </c>
    </row>
    <row r="26" spans="1:73" s="24" customFormat="1" ht="12.75" customHeight="1" x14ac:dyDescent="0.2">
      <c r="A26" s="60"/>
      <c r="B26" s="25" t="s">
        <v>151</v>
      </c>
      <c r="C26" s="65">
        <v>6</v>
      </c>
      <c r="D26" s="65">
        <f t="shared" ref="D26:AI26" si="10">COUNT(D18:D23)</f>
        <v>6</v>
      </c>
      <c r="E26" s="65"/>
      <c r="F26" s="65">
        <f t="shared" si="10"/>
        <v>6</v>
      </c>
      <c r="G26" s="65">
        <f t="shared" si="10"/>
        <v>6</v>
      </c>
      <c r="H26" s="65">
        <f t="shared" si="10"/>
        <v>6</v>
      </c>
      <c r="I26" s="65">
        <f t="shared" si="10"/>
        <v>6</v>
      </c>
      <c r="J26" s="65">
        <f t="shared" si="10"/>
        <v>6</v>
      </c>
      <c r="K26" s="65">
        <f t="shared" si="10"/>
        <v>6</v>
      </c>
      <c r="L26" s="65">
        <f t="shared" si="10"/>
        <v>6</v>
      </c>
      <c r="M26" s="65">
        <f t="shared" si="10"/>
        <v>6</v>
      </c>
      <c r="N26" s="65">
        <f t="shared" si="10"/>
        <v>6</v>
      </c>
      <c r="O26" s="65">
        <f t="shared" si="10"/>
        <v>6</v>
      </c>
      <c r="P26" s="65">
        <f t="shared" si="10"/>
        <v>6</v>
      </c>
      <c r="Q26" s="65">
        <f t="shared" si="10"/>
        <v>6</v>
      </c>
      <c r="R26" s="65">
        <f t="shared" si="10"/>
        <v>6</v>
      </c>
      <c r="S26" s="65">
        <f t="shared" si="10"/>
        <v>5</v>
      </c>
      <c r="T26" s="65">
        <f t="shared" si="10"/>
        <v>6</v>
      </c>
      <c r="U26" s="65">
        <f t="shared" si="10"/>
        <v>6</v>
      </c>
      <c r="V26" s="65"/>
      <c r="W26" s="65"/>
      <c r="X26" s="65"/>
      <c r="Y26" s="65"/>
      <c r="Z26" s="65">
        <f t="shared" si="10"/>
        <v>4</v>
      </c>
      <c r="AA26" s="65">
        <f t="shared" si="10"/>
        <v>4</v>
      </c>
      <c r="AB26" s="65">
        <f t="shared" si="10"/>
        <v>5</v>
      </c>
      <c r="AC26" s="65"/>
      <c r="AD26" s="65">
        <f t="shared" si="10"/>
        <v>3</v>
      </c>
      <c r="AE26" s="65">
        <f t="shared" si="10"/>
        <v>3</v>
      </c>
      <c r="AF26" s="65">
        <f t="shared" si="10"/>
        <v>6</v>
      </c>
      <c r="AG26" s="65">
        <f t="shared" si="10"/>
        <v>2</v>
      </c>
      <c r="AH26" s="65">
        <f t="shared" si="10"/>
        <v>3</v>
      </c>
      <c r="AI26" s="65">
        <f t="shared" si="10"/>
        <v>3</v>
      </c>
      <c r="AJ26" s="65">
        <f t="shared" ref="AJ26:BO26" si="11">COUNT(AJ18:AJ23)</f>
        <v>5</v>
      </c>
      <c r="AK26" s="65">
        <f t="shared" si="11"/>
        <v>6</v>
      </c>
      <c r="AL26" s="65">
        <f t="shared" si="11"/>
        <v>5</v>
      </c>
      <c r="AM26" s="65">
        <f t="shared" si="11"/>
        <v>4</v>
      </c>
      <c r="AN26" s="65">
        <f t="shared" si="11"/>
        <v>5</v>
      </c>
      <c r="AO26" s="65">
        <f t="shared" si="11"/>
        <v>5</v>
      </c>
      <c r="AP26" s="65">
        <f t="shared" si="11"/>
        <v>5</v>
      </c>
      <c r="AQ26" s="65">
        <f t="shared" si="11"/>
        <v>5</v>
      </c>
      <c r="AR26" s="65">
        <f t="shared" si="11"/>
        <v>5</v>
      </c>
      <c r="AS26" s="65">
        <f t="shared" si="11"/>
        <v>4</v>
      </c>
      <c r="AT26" s="65">
        <f t="shared" si="11"/>
        <v>5</v>
      </c>
      <c r="AU26" s="65">
        <f t="shared" si="11"/>
        <v>5</v>
      </c>
      <c r="AV26" s="65">
        <f t="shared" si="11"/>
        <v>5</v>
      </c>
      <c r="AW26" s="65">
        <f t="shared" si="11"/>
        <v>5</v>
      </c>
      <c r="AX26" s="65">
        <f t="shared" si="11"/>
        <v>3</v>
      </c>
      <c r="AY26" s="65">
        <f t="shared" si="11"/>
        <v>5</v>
      </c>
      <c r="AZ26" s="65">
        <f t="shared" si="11"/>
        <v>6</v>
      </c>
      <c r="BA26" s="65">
        <f t="shared" si="11"/>
        <v>6</v>
      </c>
      <c r="BB26" s="65">
        <f t="shared" si="11"/>
        <v>5</v>
      </c>
      <c r="BC26" s="65">
        <f t="shared" si="11"/>
        <v>3</v>
      </c>
      <c r="BD26" s="65">
        <f t="shared" si="11"/>
        <v>4</v>
      </c>
      <c r="BE26" s="65">
        <f t="shared" si="11"/>
        <v>5</v>
      </c>
      <c r="BF26" s="65">
        <f t="shared" si="11"/>
        <v>5</v>
      </c>
      <c r="BG26" s="65">
        <f t="shared" si="11"/>
        <v>5</v>
      </c>
      <c r="BH26" s="65">
        <f t="shared" si="11"/>
        <v>6</v>
      </c>
      <c r="BI26" s="65">
        <f t="shared" si="11"/>
        <v>5</v>
      </c>
      <c r="BJ26" s="65">
        <f t="shared" si="11"/>
        <v>5</v>
      </c>
      <c r="BK26" s="65">
        <f t="shared" si="11"/>
        <v>4</v>
      </c>
      <c r="BL26" s="65">
        <f t="shared" si="11"/>
        <v>6</v>
      </c>
      <c r="BM26" s="65">
        <f t="shared" si="11"/>
        <v>6</v>
      </c>
      <c r="BN26" s="65">
        <f t="shared" si="11"/>
        <v>6</v>
      </c>
      <c r="BO26" s="65">
        <f t="shared" si="11"/>
        <v>6</v>
      </c>
      <c r="BP26" s="65"/>
      <c r="BQ26" s="65">
        <f>COUNT(BQ18:BQ23)</f>
        <v>3</v>
      </c>
      <c r="BR26" s="65">
        <f>COUNT(BR18:BR23)</f>
        <v>3</v>
      </c>
      <c r="BS26" s="65">
        <f>COUNT(BS18:BS23)</f>
        <v>1</v>
      </c>
      <c r="BT26" s="65">
        <f>COUNT(BT18:BT23)</f>
        <v>1</v>
      </c>
      <c r="BU26" s="65">
        <f>COUNT(BU18:BU23)</f>
        <v>0</v>
      </c>
    </row>
    <row r="27" spans="1:73" s="24" customFormat="1" ht="12.75" customHeight="1" x14ac:dyDescent="0.2">
      <c r="A27" s="61"/>
      <c r="B27" s="28" t="s">
        <v>149</v>
      </c>
      <c r="C27" s="86">
        <f>C26/C25</f>
        <v>0.8571428571428571</v>
      </c>
      <c r="D27" s="86">
        <f t="shared" ref="D27:BO27" si="12">D26/D25</f>
        <v>0.8571428571428571</v>
      </c>
      <c r="E27" s="86"/>
      <c r="F27" s="86">
        <f t="shared" si="12"/>
        <v>0.8571428571428571</v>
      </c>
      <c r="G27" s="86">
        <f t="shared" si="12"/>
        <v>0.8571428571428571</v>
      </c>
      <c r="H27" s="86">
        <f t="shared" si="12"/>
        <v>0.8571428571428571</v>
      </c>
      <c r="I27" s="86">
        <f t="shared" si="12"/>
        <v>0.8571428571428571</v>
      </c>
      <c r="J27" s="86">
        <f t="shared" si="12"/>
        <v>0.8571428571428571</v>
      </c>
      <c r="K27" s="86">
        <f t="shared" si="12"/>
        <v>0.8571428571428571</v>
      </c>
      <c r="L27" s="86">
        <f t="shared" si="12"/>
        <v>0.8571428571428571</v>
      </c>
      <c r="M27" s="86">
        <f t="shared" si="12"/>
        <v>0.8571428571428571</v>
      </c>
      <c r="N27" s="86">
        <f t="shared" si="12"/>
        <v>0.8571428571428571</v>
      </c>
      <c r="O27" s="86">
        <f t="shared" si="12"/>
        <v>0.8571428571428571</v>
      </c>
      <c r="P27" s="86">
        <f t="shared" si="12"/>
        <v>0.8571428571428571</v>
      </c>
      <c r="Q27" s="86">
        <f t="shared" si="12"/>
        <v>0.8571428571428571</v>
      </c>
      <c r="R27" s="86">
        <f t="shared" si="12"/>
        <v>0.8571428571428571</v>
      </c>
      <c r="S27" s="86">
        <f t="shared" si="12"/>
        <v>0.7142857142857143</v>
      </c>
      <c r="T27" s="86">
        <f t="shared" si="12"/>
        <v>0.8571428571428571</v>
      </c>
      <c r="U27" s="86">
        <f t="shared" si="12"/>
        <v>0.8571428571428571</v>
      </c>
      <c r="V27" s="86"/>
      <c r="W27" s="86"/>
      <c r="X27" s="86"/>
      <c r="Y27" s="86"/>
      <c r="Z27" s="86">
        <f t="shared" si="12"/>
        <v>0.5714285714285714</v>
      </c>
      <c r="AA27" s="86">
        <f t="shared" si="12"/>
        <v>0.5714285714285714</v>
      </c>
      <c r="AB27" s="86">
        <f t="shared" si="12"/>
        <v>0.7142857142857143</v>
      </c>
      <c r="AC27" s="86"/>
      <c r="AD27" s="86">
        <f t="shared" si="12"/>
        <v>0.42857142857142855</v>
      </c>
      <c r="AE27" s="86">
        <f t="shared" si="12"/>
        <v>0.42857142857142855</v>
      </c>
      <c r="AF27" s="86">
        <f t="shared" si="12"/>
        <v>0.8571428571428571</v>
      </c>
      <c r="AG27" s="86">
        <f t="shared" si="12"/>
        <v>0.2857142857142857</v>
      </c>
      <c r="AH27" s="86">
        <f t="shared" si="12"/>
        <v>0.42857142857142855</v>
      </c>
      <c r="AI27" s="86">
        <f t="shared" si="12"/>
        <v>0.42857142857142855</v>
      </c>
      <c r="AJ27" s="86">
        <f t="shared" si="12"/>
        <v>0.7142857142857143</v>
      </c>
      <c r="AK27" s="86">
        <f t="shared" si="12"/>
        <v>0.8571428571428571</v>
      </c>
      <c r="AL27" s="86">
        <f t="shared" si="12"/>
        <v>0.7142857142857143</v>
      </c>
      <c r="AM27" s="86">
        <f t="shared" si="12"/>
        <v>0.5714285714285714</v>
      </c>
      <c r="AN27" s="86">
        <f t="shared" si="12"/>
        <v>0.7142857142857143</v>
      </c>
      <c r="AO27" s="86">
        <f t="shared" si="12"/>
        <v>0.7142857142857143</v>
      </c>
      <c r="AP27" s="86">
        <f t="shared" si="12"/>
        <v>0.7142857142857143</v>
      </c>
      <c r="AQ27" s="86">
        <f t="shared" si="12"/>
        <v>0.7142857142857143</v>
      </c>
      <c r="AR27" s="86">
        <f t="shared" si="12"/>
        <v>0.7142857142857143</v>
      </c>
      <c r="AS27" s="86">
        <f t="shared" si="12"/>
        <v>0.5714285714285714</v>
      </c>
      <c r="AT27" s="86">
        <f t="shared" si="12"/>
        <v>0.7142857142857143</v>
      </c>
      <c r="AU27" s="86">
        <f t="shared" si="12"/>
        <v>0.7142857142857143</v>
      </c>
      <c r="AV27" s="86">
        <f t="shared" si="12"/>
        <v>0.7142857142857143</v>
      </c>
      <c r="AW27" s="86">
        <f t="shared" si="12"/>
        <v>0.7142857142857143</v>
      </c>
      <c r="AX27" s="86">
        <f t="shared" si="12"/>
        <v>0.42857142857142855</v>
      </c>
      <c r="AY27" s="86">
        <f t="shared" si="12"/>
        <v>0.7142857142857143</v>
      </c>
      <c r="AZ27" s="86">
        <f t="shared" si="12"/>
        <v>0.8571428571428571</v>
      </c>
      <c r="BA27" s="86">
        <f t="shared" si="12"/>
        <v>0.8571428571428571</v>
      </c>
      <c r="BB27" s="86">
        <f t="shared" si="12"/>
        <v>0.7142857142857143</v>
      </c>
      <c r="BC27" s="86">
        <f t="shared" si="12"/>
        <v>0.42857142857142855</v>
      </c>
      <c r="BD27" s="86">
        <f t="shared" si="12"/>
        <v>0.5714285714285714</v>
      </c>
      <c r="BE27" s="86">
        <f t="shared" si="12"/>
        <v>0.7142857142857143</v>
      </c>
      <c r="BF27" s="86">
        <f t="shared" si="12"/>
        <v>0.7142857142857143</v>
      </c>
      <c r="BG27" s="86">
        <f t="shared" si="12"/>
        <v>0.7142857142857143</v>
      </c>
      <c r="BH27" s="86">
        <f t="shared" si="12"/>
        <v>0.8571428571428571</v>
      </c>
      <c r="BI27" s="86">
        <f t="shared" si="12"/>
        <v>0.7142857142857143</v>
      </c>
      <c r="BJ27" s="86">
        <f t="shared" si="12"/>
        <v>0.7142857142857143</v>
      </c>
      <c r="BK27" s="86">
        <f t="shared" si="12"/>
        <v>0.5714285714285714</v>
      </c>
      <c r="BL27" s="86">
        <f t="shared" si="12"/>
        <v>0.8571428571428571</v>
      </c>
      <c r="BM27" s="86">
        <f t="shared" si="12"/>
        <v>0.8571428571428571</v>
      </c>
      <c r="BN27" s="86">
        <f t="shared" si="12"/>
        <v>0.8571428571428571</v>
      </c>
      <c r="BO27" s="86">
        <f t="shared" si="12"/>
        <v>0.8571428571428571</v>
      </c>
      <c r="BP27" s="86"/>
      <c r="BQ27" s="86">
        <f>BQ26/BQ25</f>
        <v>0.42857142857142855</v>
      </c>
      <c r="BR27" s="86">
        <f>BR26/BR25</f>
        <v>0.42857142857142855</v>
      </c>
      <c r="BS27" s="86">
        <f>BS26/BS25</f>
        <v>0.14285714285714285</v>
      </c>
      <c r="BT27" s="86">
        <f>BT26/BT25</f>
        <v>0.14285714285714285</v>
      </c>
      <c r="BU27" s="86">
        <f>BU26/BU25</f>
        <v>0</v>
      </c>
    </row>
    <row r="29" spans="1:73" ht="12.75" customHeight="1" x14ac:dyDescent="0.25">
      <c r="A29" s="2"/>
      <c r="B29" s="48"/>
      <c r="C29" s="48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</row>
    <row r="30" spans="1:73" ht="12.75" customHeight="1" x14ac:dyDescent="0.25">
      <c r="A30" s="49" t="s">
        <v>143</v>
      </c>
      <c r="C30" s="48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</row>
    <row r="31" spans="1:73" ht="12.75" customHeight="1" x14ac:dyDescent="0.25">
      <c r="A31" s="49" t="s">
        <v>144</v>
      </c>
      <c r="C31" s="48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</row>
    <row r="32" spans="1:73" ht="12.75" customHeight="1" x14ac:dyDescent="0.25">
      <c r="A32" s="49" t="s">
        <v>145</v>
      </c>
      <c r="C32" s="48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</row>
    <row r="33" spans="1:73" ht="12.75" customHeight="1" x14ac:dyDescent="0.25">
      <c r="A33" s="49"/>
      <c r="C33" s="48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</row>
    <row r="34" spans="1:73" ht="12.75" customHeight="1" x14ac:dyDescent="0.25">
      <c r="A34" s="50" t="s">
        <v>146</v>
      </c>
      <c r="C34" s="50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</row>
    <row r="35" spans="1:73" ht="12.75" customHeight="1" x14ac:dyDescent="0.25">
      <c r="A35" s="50" t="s">
        <v>147</v>
      </c>
      <c r="C35" s="50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</row>
    <row r="36" spans="1:73" ht="12.75" customHeight="1" x14ac:dyDescent="0.25">
      <c r="A36" s="50" t="s">
        <v>148</v>
      </c>
      <c r="C36" s="50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</row>
    <row r="38" spans="1:73" ht="13.5" x14ac:dyDescent="0.25">
      <c r="A38" s="50" t="s">
        <v>383</v>
      </c>
    </row>
  </sheetData>
  <mergeCells count="3">
    <mergeCell ref="A1:C2"/>
    <mergeCell ref="A5:A8"/>
    <mergeCell ref="B22:C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6"/>
  <sheetViews>
    <sheetView showGridLines="0" zoomScaleNormal="100" workbookViewId="0">
      <pane xSplit="3" ySplit="9" topLeftCell="D10" activePane="bottomRight" state="frozen"/>
      <selection sqref="A1:C2"/>
      <selection pane="topRight" sqref="A1:C2"/>
      <selection pane="bottomLeft" sqref="A1:C2"/>
      <selection pane="bottomRight"/>
    </sheetView>
  </sheetViews>
  <sheetFormatPr baseColWidth="10" defaultColWidth="12.85546875" defaultRowHeight="12.75" x14ac:dyDescent="0.2"/>
  <cols>
    <col min="1" max="1" width="12.85546875" style="107"/>
    <col min="2" max="2" width="63.42578125" style="107" customWidth="1"/>
    <col min="3" max="3" width="15.42578125" style="107" customWidth="1"/>
    <col min="4" max="75" width="12.85546875" style="107"/>
    <col min="76" max="76" width="12.85546875" style="134"/>
    <col min="77" max="16384" width="12.85546875" style="107"/>
  </cols>
  <sheetData>
    <row r="1" spans="1:76" x14ac:dyDescent="0.2">
      <c r="A1" s="432" t="s">
        <v>516</v>
      </c>
      <c r="B1" s="134"/>
      <c r="C1" s="134"/>
    </row>
    <row r="2" spans="1:76" x14ac:dyDescent="0.2">
      <c r="A2" s="471" t="s">
        <v>502</v>
      </c>
      <c r="B2" s="472"/>
      <c r="C2" s="473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0"/>
      <c r="V2" s="220"/>
      <c r="W2" s="220"/>
      <c r="X2" s="220"/>
      <c r="Y2" s="220"/>
      <c r="Z2" s="220"/>
      <c r="AA2" s="220"/>
      <c r="AB2" s="220"/>
      <c r="AC2" s="220"/>
      <c r="AD2" s="220"/>
      <c r="AE2" s="220"/>
      <c r="AF2" s="220"/>
      <c r="AG2" s="220"/>
      <c r="AH2" s="220"/>
      <c r="AI2" s="220"/>
      <c r="AJ2" s="220"/>
      <c r="AK2" s="220"/>
      <c r="AL2" s="220"/>
      <c r="AM2" s="220"/>
      <c r="AN2" s="220"/>
      <c r="AO2" s="220"/>
      <c r="AP2" s="220"/>
      <c r="AQ2" s="220"/>
      <c r="AR2" s="220"/>
      <c r="AS2" s="220"/>
      <c r="AT2" s="220"/>
      <c r="AU2" s="220"/>
      <c r="AV2" s="220"/>
      <c r="AW2" s="220"/>
      <c r="AX2" s="220"/>
      <c r="AY2" s="220"/>
      <c r="AZ2" s="220"/>
      <c r="BA2" s="220"/>
      <c r="BB2" s="220"/>
      <c r="BC2" s="220"/>
      <c r="BD2" s="220"/>
      <c r="BE2" s="220"/>
      <c r="BF2" s="220"/>
      <c r="BG2" s="220"/>
      <c r="BH2" s="220"/>
      <c r="BI2" s="220"/>
      <c r="BJ2" s="220"/>
      <c r="BK2" s="220"/>
      <c r="BL2" s="220"/>
      <c r="BM2" s="220"/>
      <c r="BN2" s="220"/>
      <c r="BO2" s="220"/>
      <c r="BP2" s="220"/>
      <c r="BQ2" s="220"/>
      <c r="BR2" s="220"/>
      <c r="BS2" s="220"/>
      <c r="BT2" s="220"/>
      <c r="BU2" s="220"/>
      <c r="BV2" s="220"/>
      <c r="BW2" s="220"/>
      <c r="BX2" s="418"/>
    </row>
    <row r="3" spans="1:76" ht="17.45" customHeight="1" x14ac:dyDescent="0.25">
      <c r="A3" s="474"/>
      <c r="B3" s="475"/>
      <c r="C3" s="476"/>
      <c r="D3" s="221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2"/>
      <c r="P3" s="222"/>
      <c r="Q3" s="222"/>
      <c r="R3" s="222"/>
      <c r="S3" s="222"/>
      <c r="T3" s="222"/>
      <c r="U3" s="222"/>
      <c r="V3" s="222"/>
      <c r="W3" s="222"/>
      <c r="X3" s="222"/>
      <c r="Y3" s="222"/>
      <c r="Z3" s="222"/>
      <c r="AA3" s="222"/>
      <c r="AB3" s="222"/>
      <c r="AC3" s="222"/>
      <c r="AD3" s="222"/>
      <c r="AE3" s="222"/>
      <c r="AF3" s="222"/>
      <c r="AG3" s="222"/>
      <c r="AH3" s="222"/>
      <c r="AI3" s="222"/>
      <c r="AJ3" s="222"/>
      <c r="AK3" s="222"/>
      <c r="AL3" s="222"/>
      <c r="AM3" s="222"/>
      <c r="AN3" s="222"/>
      <c r="AO3" s="222"/>
      <c r="AP3" s="222"/>
      <c r="AQ3" s="222"/>
      <c r="AR3" s="222"/>
      <c r="AS3" s="222"/>
      <c r="AT3" s="222"/>
      <c r="AU3" s="222"/>
      <c r="AV3" s="222"/>
      <c r="AW3" s="222"/>
      <c r="AX3" s="222"/>
      <c r="AY3" s="222"/>
      <c r="AZ3" s="222"/>
      <c r="BA3" s="222"/>
      <c r="BB3" s="222"/>
      <c r="BC3" s="222"/>
      <c r="BD3" s="222"/>
      <c r="BE3" s="222"/>
      <c r="BF3" s="222"/>
      <c r="BG3" s="222"/>
      <c r="BH3" s="222"/>
      <c r="BI3" s="222"/>
      <c r="BJ3" s="222"/>
      <c r="BK3" s="222"/>
      <c r="BL3" s="222"/>
      <c r="BM3" s="222"/>
      <c r="BN3" s="222"/>
      <c r="BO3" s="222"/>
      <c r="BP3" s="222"/>
      <c r="BQ3" s="222"/>
      <c r="BR3" s="222"/>
      <c r="BS3" s="222"/>
      <c r="BT3" s="222"/>
      <c r="BU3" s="222"/>
      <c r="BV3" s="222"/>
      <c r="BW3" s="222"/>
      <c r="BX3" s="419"/>
    </row>
    <row r="4" spans="1:76" s="118" customFormat="1" ht="87.75" customHeight="1" x14ac:dyDescent="0.2">
      <c r="A4" s="402"/>
      <c r="B4" s="330"/>
      <c r="C4" s="331"/>
      <c r="D4" s="332" t="s">
        <v>0</v>
      </c>
      <c r="E4" s="333" t="s">
        <v>1</v>
      </c>
      <c r="F4" s="332" t="s">
        <v>2</v>
      </c>
      <c r="G4" s="334" t="s">
        <v>3</v>
      </c>
      <c r="H4" s="335" t="s">
        <v>4</v>
      </c>
      <c r="I4" s="336" t="s">
        <v>5</v>
      </c>
      <c r="J4" s="332" t="s">
        <v>6</v>
      </c>
      <c r="K4" s="334" t="s">
        <v>7</v>
      </c>
      <c r="L4" s="335" t="s">
        <v>8</v>
      </c>
      <c r="M4" s="335" t="s">
        <v>9</v>
      </c>
      <c r="N4" s="332" t="s">
        <v>10</v>
      </c>
      <c r="O4" s="332" t="s">
        <v>11</v>
      </c>
      <c r="P4" s="336" t="s">
        <v>12</v>
      </c>
      <c r="Q4" s="332" t="s">
        <v>13</v>
      </c>
      <c r="R4" s="334" t="s">
        <v>14</v>
      </c>
      <c r="S4" s="335" t="s">
        <v>16</v>
      </c>
      <c r="T4" s="332" t="s">
        <v>17</v>
      </c>
      <c r="U4" s="332" t="s">
        <v>18</v>
      </c>
      <c r="V4" s="332" t="s">
        <v>19</v>
      </c>
      <c r="W4" s="332" t="s">
        <v>20</v>
      </c>
      <c r="X4" s="332" t="s">
        <v>21</v>
      </c>
      <c r="Y4" s="333" t="s">
        <v>22</v>
      </c>
      <c r="Z4" s="332" t="s">
        <v>23</v>
      </c>
      <c r="AA4" s="334" t="s">
        <v>24</v>
      </c>
      <c r="AB4" s="335" t="s">
        <v>25</v>
      </c>
      <c r="AC4" s="335" t="s">
        <v>26</v>
      </c>
      <c r="AD4" s="335" t="s">
        <v>27</v>
      </c>
      <c r="AE4" s="335" t="s">
        <v>28</v>
      </c>
      <c r="AF4" s="335" t="s">
        <v>29</v>
      </c>
      <c r="AG4" s="335" t="s">
        <v>30</v>
      </c>
      <c r="AH4" s="332" t="s">
        <v>31</v>
      </c>
      <c r="AI4" s="332" t="s">
        <v>32</v>
      </c>
      <c r="AJ4" s="332" t="s">
        <v>33</v>
      </c>
      <c r="AK4" s="333" t="s">
        <v>34</v>
      </c>
      <c r="AL4" s="332" t="s">
        <v>35</v>
      </c>
      <c r="AM4" s="334" t="s">
        <v>36</v>
      </c>
      <c r="AN4" s="335" t="s">
        <v>470</v>
      </c>
      <c r="AO4" s="335" t="s">
        <v>37</v>
      </c>
      <c r="AP4" s="335" t="s">
        <v>38</v>
      </c>
      <c r="AQ4" s="335" t="s">
        <v>39</v>
      </c>
      <c r="AR4" s="335" t="s">
        <v>40</v>
      </c>
      <c r="AS4" s="335" t="s">
        <v>41</v>
      </c>
      <c r="AT4" s="332" t="s">
        <v>471</v>
      </c>
      <c r="AU4" s="332" t="s">
        <v>472</v>
      </c>
      <c r="AV4" s="332" t="s">
        <v>473</v>
      </c>
      <c r="AW4" s="332" t="s">
        <v>474</v>
      </c>
      <c r="AX4" s="334" t="s">
        <v>475</v>
      </c>
      <c r="AY4" s="335" t="s">
        <v>476</v>
      </c>
      <c r="AZ4" s="335" t="s">
        <v>45</v>
      </c>
      <c r="BA4" s="335" t="s">
        <v>46</v>
      </c>
      <c r="BB4" s="335" t="s">
        <v>47</v>
      </c>
      <c r="BC4" s="335" t="s">
        <v>48</v>
      </c>
      <c r="BD4" s="336" t="s">
        <v>49</v>
      </c>
      <c r="BE4" s="332" t="s">
        <v>50</v>
      </c>
      <c r="BF4" s="337" t="s">
        <v>51</v>
      </c>
      <c r="BG4" s="333" t="s">
        <v>52</v>
      </c>
      <c r="BH4" s="332" t="s">
        <v>53</v>
      </c>
      <c r="BI4" s="334" t="s">
        <v>54</v>
      </c>
      <c r="BJ4" s="335" t="s">
        <v>477</v>
      </c>
      <c r="BK4" s="333" t="s">
        <v>478</v>
      </c>
      <c r="BL4" s="333" t="s">
        <v>479</v>
      </c>
      <c r="BM4" s="333" t="s">
        <v>56</v>
      </c>
      <c r="BN4" s="333" t="s">
        <v>57</v>
      </c>
      <c r="BO4" s="333" t="s">
        <v>58</v>
      </c>
      <c r="BP4" s="333" t="s">
        <v>59</v>
      </c>
      <c r="BQ4" s="333" t="s">
        <v>60</v>
      </c>
      <c r="BR4" s="333" t="s">
        <v>61</v>
      </c>
      <c r="BS4" s="333" t="s">
        <v>62</v>
      </c>
      <c r="BT4" s="333" t="s">
        <v>63</v>
      </c>
      <c r="BU4" s="333" t="s">
        <v>64</v>
      </c>
      <c r="BV4" s="332" t="s">
        <v>65</v>
      </c>
      <c r="BW4" s="334" t="s">
        <v>66</v>
      </c>
      <c r="BX4" s="336" t="s">
        <v>67</v>
      </c>
    </row>
    <row r="5" spans="1:76" s="118" customFormat="1" ht="25.5" customHeight="1" x14ac:dyDescent="0.2">
      <c r="A5" s="403"/>
      <c r="B5" s="338"/>
      <c r="C5" s="339"/>
      <c r="D5" s="340" t="s">
        <v>70</v>
      </c>
      <c r="E5" s="341" t="s">
        <v>71</v>
      </c>
      <c r="F5" s="342" t="s">
        <v>72</v>
      </c>
      <c r="G5" s="343" t="s">
        <v>73</v>
      </c>
      <c r="H5" s="340" t="s">
        <v>74</v>
      </c>
      <c r="I5" s="341" t="s">
        <v>75</v>
      </c>
      <c r="J5" s="342" t="s">
        <v>76</v>
      </c>
      <c r="K5" s="343" t="s">
        <v>77</v>
      </c>
      <c r="L5" s="340" t="s">
        <v>78</v>
      </c>
      <c r="M5" s="340" t="s">
        <v>79</v>
      </c>
      <c r="N5" s="340" t="s">
        <v>80</v>
      </c>
      <c r="O5" s="340" t="s">
        <v>81</v>
      </c>
      <c r="P5" s="341" t="s">
        <v>82</v>
      </c>
      <c r="Q5" s="342" t="s">
        <v>83</v>
      </c>
      <c r="R5" s="343" t="s">
        <v>84</v>
      </c>
      <c r="S5" s="340" t="s">
        <v>86</v>
      </c>
      <c r="T5" s="340" t="s">
        <v>87</v>
      </c>
      <c r="U5" s="340" t="s">
        <v>88</v>
      </c>
      <c r="V5" s="340" t="s">
        <v>89</v>
      </c>
      <c r="W5" s="340" t="s">
        <v>90</v>
      </c>
      <c r="X5" s="340" t="s">
        <v>91</v>
      </c>
      <c r="Y5" s="341" t="s">
        <v>92</v>
      </c>
      <c r="Z5" s="342" t="s">
        <v>93</v>
      </c>
      <c r="AA5" s="344" t="s">
        <v>94</v>
      </c>
      <c r="AB5" s="342" t="s">
        <v>95</v>
      </c>
      <c r="AC5" s="340" t="s">
        <v>96</v>
      </c>
      <c r="AD5" s="340" t="s">
        <v>97</v>
      </c>
      <c r="AE5" s="340" t="s">
        <v>98</v>
      </c>
      <c r="AF5" s="340" t="s">
        <v>99</v>
      </c>
      <c r="AG5" s="340" t="s">
        <v>100</v>
      </c>
      <c r="AH5" s="340" t="s">
        <v>101</v>
      </c>
      <c r="AI5" s="340" t="s">
        <v>102</v>
      </c>
      <c r="AJ5" s="340" t="s">
        <v>103</v>
      </c>
      <c r="AK5" s="341" t="s">
        <v>104</v>
      </c>
      <c r="AL5" s="342" t="s">
        <v>105</v>
      </c>
      <c r="AM5" s="343" t="s">
        <v>106</v>
      </c>
      <c r="AN5" s="340" t="s">
        <v>480</v>
      </c>
      <c r="AO5" s="340" t="s">
        <v>107</v>
      </c>
      <c r="AP5" s="340" t="s">
        <v>108</v>
      </c>
      <c r="AQ5" s="340" t="s">
        <v>109</v>
      </c>
      <c r="AR5" s="340" t="s">
        <v>110</v>
      </c>
      <c r="AS5" s="340" t="s">
        <v>111</v>
      </c>
      <c r="AT5" s="340" t="s">
        <v>112</v>
      </c>
      <c r="AU5" s="340" t="s">
        <v>481</v>
      </c>
      <c r="AV5" s="341" t="s">
        <v>482</v>
      </c>
      <c r="AW5" s="342" t="s">
        <v>483</v>
      </c>
      <c r="AX5" s="343" t="s">
        <v>484</v>
      </c>
      <c r="AY5" s="340" t="s">
        <v>485</v>
      </c>
      <c r="AZ5" s="340" t="s">
        <v>115</v>
      </c>
      <c r="BA5" s="340" t="s">
        <v>116</v>
      </c>
      <c r="BB5" s="340" t="s">
        <v>117</v>
      </c>
      <c r="BC5" s="340" t="s">
        <v>118</v>
      </c>
      <c r="BD5" s="341" t="s">
        <v>119</v>
      </c>
      <c r="BE5" s="342" t="s">
        <v>120</v>
      </c>
      <c r="BF5" s="343" t="s">
        <v>121</v>
      </c>
      <c r="BG5" s="341" t="s">
        <v>122</v>
      </c>
      <c r="BH5" s="342" t="s">
        <v>123</v>
      </c>
      <c r="BI5" s="343" t="s">
        <v>124</v>
      </c>
      <c r="BJ5" s="340" t="s">
        <v>125</v>
      </c>
      <c r="BK5" s="341" t="s">
        <v>486</v>
      </c>
      <c r="BL5" s="341" t="s">
        <v>487</v>
      </c>
      <c r="BM5" s="341" t="s">
        <v>126</v>
      </c>
      <c r="BN5" s="341" t="s">
        <v>127</v>
      </c>
      <c r="BO5" s="341" t="s">
        <v>128</v>
      </c>
      <c r="BP5" s="341" t="s">
        <v>129</v>
      </c>
      <c r="BQ5" s="341" t="s">
        <v>130</v>
      </c>
      <c r="BR5" s="341" t="s">
        <v>131</v>
      </c>
      <c r="BS5" s="341" t="s">
        <v>132</v>
      </c>
      <c r="BT5" s="341" t="s">
        <v>133</v>
      </c>
      <c r="BU5" s="341" t="s">
        <v>134</v>
      </c>
      <c r="BV5" s="342" t="s">
        <v>135</v>
      </c>
      <c r="BW5" s="343" t="s">
        <v>136</v>
      </c>
      <c r="BX5" s="341" t="s">
        <v>137</v>
      </c>
    </row>
    <row r="6" spans="1:76" s="130" customFormat="1" ht="12.75" customHeight="1" x14ac:dyDescent="0.2">
      <c r="A6" s="477" t="s">
        <v>140</v>
      </c>
      <c r="B6" s="345" t="s">
        <v>141</v>
      </c>
      <c r="C6" s="346"/>
      <c r="D6" s="347">
        <v>112697</v>
      </c>
      <c r="E6" s="347">
        <v>717995</v>
      </c>
      <c r="F6" s="347">
        <v>405</v>
      </c>
      <c r="G6" s="347">
        <v>82</v>
      </c>
      <c r="H6" s="347">
        <v>191</v>
      </c>
      <c r="I6" s="347">
        <v>129</v>
      </c>
      <c r="J6" s="348">
        <v>236.03</v>
      </c>
      <c r="K6" s="348">
        <v>203.23000000000002</v>
      </c>
      <c r="L6" s="348">
        <v>18.84</v>
      </c>
      <c r="M6" s="348">
        <v>10.95</v>
      </c>
      <c r="N6" s="347">
        <v>73</v>
      </c>
      <c r="O6" s="347">
        <v>36120</v>
      </c>
      <c r="P6" s="347">
        <v>30462</v>
      </c>
      <c r="Q6" s="347">
        <v>4013</v>
      </c>
      <c r="R6" s="347">
        <v>817</v>
      </c>
      <c r="S6" s="347">
        <v>13800</v>
      </c>
      <c r="T6" s="348">
        <v>2763.8</v>
      </c>
      <c r="U6" s="347">
        <v>1803439</v>
      </c>
      <c r="V6" s="347">
        <v>163837</v>
      </c>
      <c r="W6" s="347">
        <v>102243</v>
      </c>
      <c r="X6" s="347">
        <v>447892</v>
      </c>
      <c r="Y6" s="347">
        <v>31115102</v>
      </c>
      <c r="Z6" s="347">
        <v>18892693</v>
      </c>
      <c r="AA6" s="347">
        <v>12222409</v>
      </c>
      <c r="AB6" s="347">
        <v>1208010</v>
      </c>
      <c r="AC6" s="347">
        <v>3431703</v>
      </c>
      <c r="AD6" s="347">
        <v>519832</v>
      </c>
      <c r="AE6" s="347">
        <v>5273669</v>
      </c>
      <c r="AF6" s="347">
        <f>AF20+AF25+AF33+AF43+AF56+AF96</f>
        <v>2480723</v>
      </c>
      <c r="AG6" s="347">
        <v>19110870</v>
      </c>
      <c r="AH6" s="347">
        <v>47000</v>
      </c>
      <c r="AI6" s="347">
        <v>10000</v>
      </c>
      <c r="AJ6" s="347">
        <v>523824</v>
      </c>
      <c r="AK6" s="347">
        <v>2310839</v>
      </c>
      <c r="AL6" s="347">
        <v>2082105</v>
      </c>
      <c r="AM6" s="347">
        <v>14022</v>
      </c>
      <c r="AN6" s="347">
        <v>22</v>
      </c>
      <c r="AO6" s="347">
        <v>4983</v>
      </c>
      <c r="AP6" s="347">
        <v>1123</v>
      </c>
      <c r="AQ6" s="347">
        <v>1352</v>
      </c>
      <c r="AR6" s="347">
        <v>177963</v>
      </c>
      <c r="AS6" s="347">
        <v>29291</v>
      </c>
      <c r="AT6" s="347" t="s">
        <v>495</v>
      </c>
      <c r="AU6" s="347" t="s">
        <v>495</v>
      </c>
      <c r="AV6" s="347" t="s">
        <v>495</v>
      </c>
      <c r="AW6" s="347" t="s">
        <v>495</v>
      </c>
      <c r="AX6" s="347" t="s">
        <v>495</v>
      </c>
      <c r="AY6" s="349">
        <v>1466714</v>
      </c>
      <c r="AZ6" s="349">
        <v>107999</v>
      </c>
      <c r="BA6" s="349">
        <v>98093</v>
      </c>
      <c r="BB6" s="349">
        <v>339</v>
      </c>
      <c r="BC6" s="349">
        <v>197</v>
      </c>
      <c r="BD6" s="349">
        <v>0</v>
      </c>
      <c r="BE6" s="349">
        <v>0</v>
      </c>
      <c r="BF6" s="349">
        <v>7772</v>
      </c>
      <c r="BG6" s="349">
        <v>1598</v>
      </c>
      <c r="BH6" s="349">
        <v>51216</v>
      </c>
      <c r="BI6" s="349">
        <v>290</v>
      </c>
      <c r="BJ6" s="349">
        <v>2249</v>
      </c>
      <c r="BK6" s="349">
        <v>2550</v>
      </c>
      <c r="BL6" s="349">
        <v>33390</v>
      </c>
      <c r="BM6" s="349">
        <v>1616402</v>
      </c>
      <c r="BN6" s="349">
        <v>124308</v>
      </c>
      <c r="BO6" s="349">
        <v>121807</v>
      </c>
      <c r="BP6" s="349">
        <v>3741</v>
      </c>
      <c r="BQ6" s="349">
        <v>4390</v>
      </c>
      <c r="BR6" s="349">
        <v>73</v>
      </c>
      <c r="BS6" s="349">
        <v>13</v>
      </c>
      <c r="BT6" s="349">
        <v>102</v>
      </c>
      <c r="BU6" s="349">
        <v>4202</v>
      </c>
      <c r="BV6" s="349">
        <v>52694</v>
      </c>
      <c r="BW6" s="349">
        <v>6481</v>
      </c>
      <c r="BX6" s="420">
        <v>794236</v>
      </c>
    </row>
    <row r="7" spans="1:76" s="134" customFormat="1" ht="12.75" customHeight="1" x14ac:dyDescent="0.2">
      <c r="A7" s="478"/>
      <c r="B7" s="404" t="s">
        <v>152</v>
      </c>
      <c r="C7" s="405">
        <v>63</v>
      </c>
      <c r="D7" s="405">
        <v>63</v>
      </c>
      <c r="E7" s="405">
        <v>63</v>
      </c>
      <c r="F7" s="405">
        <v>63</v>
      </c>
      <c r="G7" s="405">
        <v>63</v>
      </c>
      <c r="H7" s="405">
        <v>63</v>
      </c>
      <c r="I7" s="405">
        <v>63</v>
      </c>
      <c r="J7" s="405">
        <v>63</v>
      </c>
      <c r="K7" s="405">
        <v>63</v>
      </c>
      <c r="L7" s="405">
        <v>63</v>
      </c>
      <c r="M7" s="405">
        <v>63</v>
      </c>
      <c r="N7" s="405">
        <v>63</v>
      </c>
      <c r="O7" s="405">
        <v>63</v>
      </c>
      <c r="P7" s="405">
        <v>63</v>
      </c>
      <c r="Q7" s="405">
        <v>63</v>
      </c>
      <c r="R7" s="405">
        <v>63</v>
      </c>
      <c r="S7" s="405">
        <v>63</v>
      </c>
      <c r="T7" s="405">
        <v>63</v>
      </c>
      <c r="U7" s="405">
        <v>63</v>
      </c>
      <c r="V7" s="405">
        <v>63</v>
      </c>
      <c r="W7" s="405">
        <v>63</v>
      </c>
      <c r="X7" s="405">
        <v>63</v>
      </c>
      <c r="Y7" s="405">
        <v>63</v>
      </c>
      <c r="Z7" s="405">
        <v>63</v>
      </c>
      <c r="AA7" s="405">
        <v>63</v>
      </c>
      <c r="AB7" s="405">
        <v>63</v>
      </c>
      <c r="AC7" s="405">
        <v>63</v>
      </c>
      <c r="AD7" s="405">
        <v>63</v>
      </c>
      <c r="AE7" s="405">
        <v>63</v>
      </c>
      <c r="AF7" s="405">
        <v>63</v>
      </c>
      <c r="AG7" s="405">
        <v>63</v>
      </c>
      <c r="AH7" s="405">
        <v>63</v>
      </c>
      <c r="AI7" s="405">
        <v>63</v>
      </c>
      <c r="AJ7" s="405">
        <v>63</v>
      </c>
      <c r="AK7" s="405">
        <v>63</v>
      </c>
      <c r="AL7" s="405">
        <v>63</v>
      </c>
      <c r="AM7" s="405">
        <v>63</v>
      </c>
      <c r="AN7" s="405">
        <v>63</v>
      </c>
      <c r="AO7" s="405">
        <v>63</v>
      </c>
      <c r="AP7" s="405">
        <v>63</v>
      </c>
      <c r="AQ7" s="405">
        <v>63</v>
      </c>
      <c r="AR7" s="405">
        <v>63</v>
      </c>
      <c r="AS7" s="405">
        <v>63</v>
      </c>
      <c r="AT7" s="405">
        <v>63</v>
      </c>
      <c r="AU7" s="405">
        <v>63</v>
      </c>
      <c r="AV7" s="405">
        <v>63</v>
      </c>
      <c r="AW7" s="405">
        <v>63</v>
      </c>
      <c r="AX7" s="405">
        <v>63</v>
      </c>
      <c r="AY7" s="405">
        <v>63</v>
      </c>
      <c r="AZ7" s="405">
        <v>63</v>
      </c>
      <c r="BA7" s="405">
        <v>63</v>
      </c>
      <c r="BB7" s="405">
        <v>63</v>
      </c>
      <c r="BC7" s="405">
        <v>63</v>
      </c>
      <c r="BD7" s="405">
        <v>63</v>
      </c>
      <c r="BE7" s="405">
        <v>63</v>
      </c>
      <c r="BF7" s="405">
        <v>63</v>
      </c>
      <c r="BG7" s="405">
        <v>63</v>
      </c>
      <c r="BH7" s="405">
        <v>63</v>
      </c>
      <c r="BI7" s="405">
        <v>63</v>
      </c>
      <c r="BJ7" s="405">
        <v>63</v>
      </c>
      <c r="BK7" s="405">
        <v>63</v>
      </c>
      <c r="BL7" s="405">
        <v>63</v>
      </c>
      <c r="BM7" s="405">
        <v>63</v>
      </c>
      <c r="BN7" s="405">
        <v>63</v>
      </c>
      <c r="BO7" s="405">
        <v>63</v>
      </c>
      <c r="BP7" s="405">
        <v>63</v>
      </c>
      <c r="BQ7" s="405">
        <v>63</v>
      </c>
      <c r="BR7" s="405">
        <v>63</v>
      </c>
      <c r="BS7" s="405">
        <v>63</v>
      </c>
      <c r="BT7" s="405">
        <v>63</v>
      </c>
      <c r="BU7" s="405">
        <v>63</v>
      </c>
      <c r="BV7" s="405">
        <v>63</v>
      </c>
      <c r="BW7" s="405">
        <v>63</v>
      </c>
      <c r="BX7" s="421">
        <v>63</v>
      </c>
    </row>
    <row r="8" spans="1:76" s="134" customFormat="1" ht="12.75" customHeight="1" x14ac:dyDescent="0.2">
      <c r="A8" s="478"/>
      <c r="B8" s="406" t="s">
        <v>153</v>
      </c>
      <c r="C8" s="407">
        <v>61</v>
      </c>
      <c r="D8" s="408">
        <v>56</v>
      </c>
      <c r="E8" s="409">
        <v>16</v>
      </c>
      <c r="F8" s="409">
        <v>61</v>
      </c>
      <c r="G8" s="409">
        <v>61</v>
      </c>
      <c r="H8" s="409">
        <v>61</v>
      </c>
      <c r="I8" s="409">
        <v>61</v>
      </c>
      <c r="J8" s="409">
        <v>61</v>
      </c>
      <c r="K8" s="409">
        <v>61</v>
      </c>
      <c r="L8" s="409">
        <v>60</v>
      </c>
      <c r="M8" s="409">
        <v>60</v>
      </c>
      <c r="N8" s="409">
        <v>61</v>
      </c>
      <c r="O8" s="409">
        <v>60</v>
      </c>
      <c r="P8" s="409">
        <v>60</v>
      </c>
      <c r="Q8" s="409">
        <v>60</v>
      </c>
      <c r="R8" s="409">
        <v>60</v>
      </c>
      <c r="S8" s="409">
        <v>59</v>
      </c>
      <c r="T8" s="409">
        <v>61</v>
      </c>
      <c r="U8" s="409">
        <v>57</v>
      </c>
      <c r="V8" s="409">
        <v>54</v>
      </c>
      <c r="W8" s="409">
        <v>53</v>
      </c>
      <c r="X8" s="409">
        <v>54</v>
      </c>
      <c r="Y8" s="408">
        <v>61</v>
      </c>
      <c r="Z8" s="409">
        <v>53</v>
      </c>
      <c r="AA8" s="409">
        <v>61</v>
      </c>
      <c r="AB8" s="409">
        <v>25</v>
      </c>
      <c r="AC8" s="409">
        <v>6</v>
      </c>
      <c r="AD8" s="409">
        <v>22</v>
      </c>
      <c r="AE8" s="409">
        <v>32</v>
      </c>
      <c r="AF8" s="409">
        <v>29</v>
      </c>
      <c r="AG8" s="409">
        <v>25</v>
      </c>
      <c r="AH8" s="409">
        <v>27</v>
      </c>
      <c r="AI8" s="409">
        <v>30</v>
      </c>
      <c r="AJ8" s="408">
        <v>42</v>
      </c>
      <c r="AK8" s="409">
        <v>59</v>
      </c>
      <c r="AL8" s="409">
        <v>58</v>
      </c>
      <c r="AM8" s="409">
        <v>54</v>
      </c>
      <c r="AN8" s="409">
        <v>50</v>
      </c>
      <c r="AO8" s="409">
        <v>53</v>
      </c>
      <c r="AP8" s="409">
        <v>52</v>
      </c>
      <c r="AQ8" s="409">
        <v>53</v>
      </c>
      <c r="AR8" s="409">
        <v>57</v>
      </c>
      <c r="AS8" s="409">
        <v>53</v>
      </c>
      <c r="AT8" s="409">
        <v>50</v>
      </c>
      <c r="AU8" s="409">
        <v>48</v>
      </c>
      <c r="AV8" s="409">
        <v>50</v>
      </c>
      <c r="AW8" s="409">
        <v>49</v>
      </c>
      <c r="AX8" s="409">
        <v>37</v>
      </c>
      <c r="AY8" s="409">
        <v>33</v>
      </c>
      <c r="AZ8" s="409">
        <v>61</v>
      </c>
      <c r="BA8" s="409">
        <v>58</v>
      </c>
      <c r="BB8" s="409">
        <v>53</v>
      </c>
      <c r="BC8" s="409">
        <v>52</v>
      </c>
      <c r="BD8" s="409">
        <v>52</v>
      </c>
      <c r="BE8" s="409">
        <v>53</v>
      </c>
      <c r="BF8" s="409">
        <v>58</v>
      </c>
      <c r="BG8" s="409">
        <v>51</v>
      </c>
      <c r="BH8" s="409">
        <v>42</v>
      </c>
      <c r="BI8" s="409">
        <v>58</v>
      </c>
      <c r="BJ8" s="409">
        <v>59</v>
      </c>
      <c r="BK8" s="409">
        <v>44</v>
      </c>
      <c r="BL8" s="409">
        <v>43</v>
      </c>
      <c r="BM8" s="408">
        <v>60</v>
      </c>
      <c r="BN8" s="409">
        <v>56</v>
      </c>
      <c r="BO8" s="409">
        <v>54</v>
      </c>
      <c r="BP8" s="409">
        <v>53</v>
      </c>
      <c r="BQ8" s="409">
        <v>61</v>
      </c>
      <c r="BR8" s="409">
        <v>52</v>
      </c>
      <c r="BS8" s="409">
        <v>52</v>
      </c>
      <c r="BT8" s="409">
        <v>51</v>
      </c>
      <c r="BU8" s="409">
        <v>51</v>
      </c>
      <c r="BV8" s="409">
        <v>44</v>
      </c>
      <c r="BW8" s="409">
        <v>34</v>
      </c>
      <c r="BX8" s="444">
        <v>23</v>
      </c>
    </row>
    <row r="9" spans="1:76" s="134" customFormat="1" ht="12.75" customHeight="1" x14ac:dyDescent="0.2">
      <c r="A9" s="479"/>
      <c r="B9" s="410" t="s">
        <v>142</v>
      </c>
      <c r="C9" s="411">
        <v>0.96825396825396826</v>
      </c>
      <c r="D9" s="412">
        <v>0.88888888888888884</v>
      </c>
      <c r="E9" s="412">
        <v>0.25396825396825395</v>
      </c>
      <c r="F9" s="412">
        <v>0.96825396825396826</v>
      </c>
      <c r="G9" s="412">
        <v>0.96825396825396826</v>
      </c>
      <c r="H9" s="412">
        <v>0.96825396825396826</v>
      </c>
      <c r="I9" s="412">
        <v>0.96825396825396826</v>
      </c>
      <c r="J9" s="412">
        <v>0.96825396825396826</v>
      </c>
      <c r="K9" s="412">
        <v>0.96825396825396826</v>
      </c>
      <c r="L9" s="412">
        <v>0.95238095238095233</v>
      </c>
      <c r="M9" s="412">
        <v>0.95238095238095233</v>
      </c>
      <c r="N9" s="412">
        <v>0.96825396825396826</v>
      </c>
      <c r="O9" s="412">
        <v>0.95238095238095233</v>
      </c>
      <c r="P9" s="412">
        <v>0.95238095238095233</v>
      </c>
      <c r="Q9" s="412">
        <v>0.95238095238095233</v>
      </c>
      <c r="R9" s="412">
        <v>0.95238095238095233</v>
      </c>
      <c r="S9" s="412">
        <v>0.93650793650793651</v>
      </c>
      <c r="T9" s="412">
        <v>0.96825396825396826</v>
      </c>
      <c r="U9" s="412">
        <v>0.90476190476190477</v>
      </c>
      <c r="V9" s="412">
        <v>0.8571428571428571</v>
      </c>
      <c r="W9" s="412">
        <v>0.84126984126984128</v>
      </c>
      <c r="X9" s="412">
        <v>0.8571428571428571</v>
      </c>
      <c r="Y9" s="412">
        <v>0.96825396825396826</v>
      </c>
      <c r="Z9" s="412">
        <v>0.84126984126984128</v>
      </c>
      <c r="AA9" s="412">
        <v>0.96825396825396826</v>
      </c>
      <c r="AB9" s="412">
        <v>0.3968253968253968</v>
      </c>
      <c r="AC9" s="412">
        <v>9.5238095238095233E-2</v>
      </c>
      <c r="AD9" s="412">
        <v>0.34920634920634919</v>
      </c>
      <c r="AE9" s="412">
        <v>0.50793650793650791</v>
      </c>
      <c r="AF9" s="412">
        <v>0.46031746031746029</v>
      </c>
      <c r="AG9" s="412">
        <v>0.3968253968253968</v>
      </c>
      <c r="AH9" s="412">
        <v>0.42857142857142855</v>
      </c>
      <c r="AI9" s="412">
        <v>0.47619047619047616</v>
      </c>
      <c r="AJ9" s="412">
        <v>0.66666666666666663</v>
      </c>
      <c r="AK9" s="412">
        <v>0.93650793650793651</v>
      </c>
      <c r="AL9" s="412">
        <v>0.92063492063492058</v>
      </c>
      <c r="AM9" s="412">
        <v>0.8571428571428571</v>
      </c>
      <c r="AN9" s="412">
        <v>0.79365079365079361</v>
      </c>
      <c r="AO9" s="412">
        <v>0.84126984126984128</v>
      </c>
      <c r="AP9" s="412">
        <v>0.82539682539682535</v>
      </c>
      <c r="AQ9" s="412">
        <v>0.84126984126984128</v>
      </c>
      <c r="AR9" s="412">
        <v>0.90476190476190477</v>
      </c>
      <c r="AS9" s="412">
        <v>0.84126984126984128</v>
      </c>
      <c r="AT9" s="412">
        <v>0.79365079365079361</v>
      </c>
      <c r="AU9" s="412">
        <v>0.76190476190476186</v>
      </c>
      <c r="AV9" s="412">
        <v>0.79365079365079361</v>
      </c>
      <c r="AW9" s="412">
        <v>0.77777777777777779</v>
      </c>
      <c r="AX9" s="412">
        <v>0.58730158730158732</v>
      </c>
      <c r="AY9" s="412">
        <v>0.52380952380952384</v>
      </c>
      <c r="AZ9" s="412">
        <v>0.96825396825396826</v>
      </c>
      <c r="BA9" s="412">
        <v>0.92063492063492058</v>
      </c>
      <c r="BB9" s="412">
        <v>0.84126984126984128</v>
      </c>
      <c r="BC9" s="412">
        <v>0.82539682539682535</v>
      </c>
      <c r="BD9" s="412">
        <v>0.82539682539682535</v>
      </c>
      <c r="BE9" s="412">
        <v>0.84126984126984128</v>
      </c>
      <c r="BF9" s="412">
        <v>0.92063492063492058</v>
      </c>
      <c r="BG9" s="412">
        <v>0.80952380952380953</v>
      </c>
      <c r="BH9" s="412">
        <v>0.66666666666666663</v>
      </c>
      <c r="BI9" s="412">
        <v>0.92063492063492058</v>
      </c>
      <c r="BJ9" s="412">
        <v>0.93650793650793651</v>
      </c>
      <c r="BK9" s="412">
        <v>0.69841269841269837</v>
      </c>
      <c r="BL9" s="412">
        <v>0.68253968253968256</v>
      </c>
      <c r="BM9" s="412">
        <v>0.95238095238095233</v>
      </c>
      <c r="BN9" s="412">
        <v>0.88888888888888884</v>
      </c>
      <c r="BO9" s="412">
        <v>0.8571428571428571</v>
      </c>
      <c r="BP9" s="412">
        <v>0.84126984126984128</v>
      </c>
      <c r="BQ9" s="412">
        <v>0.96825396825396826</v>
      </c>
      <c r="BR9" s="412">
        <v>0.82539682539682535</v>
      </c>
      <c r="BS9" s="412">
        <v>0.82539682539682535</v>
      </c>
      <c r="BT9" s="412">
        <v>0.80952380952380953</v>
      </c>
      <c r="BU9" s="412">
        <v>0.80952380952380953</v>
      </c>
      <c r="BV9" s="412">
        <v>0.69841269841269837</v>
      </c>
      <c r="BW9" s="412">
        <v>0.53968253968253965</v>
      </c>
      <c r="BX9" s="422">
        <v>0.36507936507936506</v>
      </c>
    </row>
    <row r="10" spans="1:76" s="134" customFormat="1" ht="12.75" customHeight="1" x14ac:dyDescent="0.2">
      <c r="A10" s="350" t="s">
        <v>300</v>
      </c>
      <c r="B10" s="351" t="s">
        <v>458</v>
      </c>
      <c r="C10" s="352"/>
      <c r="D10" s="353">
        <v>1266</v>
      </c>
      <c r="E10" s="354" t="s">
        <v>301</v>
      </c>
      <c r="F10" s="353">
        <v>5</v>
      </c>
      <c r="G10" s="353">
        <v>0</v>
      </c>
      <c r="H10" s="353">
        <v>3</v>
      </c>
      <c r="I10" s="353">
        <v>2</v>
      </c>
      <c r="J10" s="355">
        <v>2.2999999999999998</v>
      </c>
      <c r="K10" s="356">
        <v>2.2999999999999998</v>
      </c>
      <c r="L10" s="356">
        <v>0</v>
      </c>
      <c r="M10" s="356">
        <v>0</v>
      </c>
      <c r="N10" s="357">
        <v>2</v>
      </c>
      <c r="O10" s="357">
        <v>313</v>
      </c>
      <c r="P10" s="357">
        <v>283</v>
      </c>
      <c r="Q10" s="357">
        <v>48</v>
      </c>
      <c r="R10" s="357">
        <v>4</v>
      </c>
      <c r="S10" s="357">
        <v>247</v>
      </c>
      <c r="T10" s="356">
        <v>47</v>
      </c>
      <c r="U10" s="357">
        <v>16654</v>
      </c>
      <c r="V10" s="357">
        <v>0</v>
      </c>
      <c r="W10" s="357">
        <v>0</v>
      </c>
      <c r="X10" s="357">
        <v>125</v>
      </c>
      <c r="Y10" s="357">
        <v>404288</v>
      </c>
      <c r="Z10" s="357">
        <v>248550</v>
      </c>
      <c r="AA10" s="357">
        <v>155738</v>
      </c>
      <c r="AB10" s="357">
        <v>21760</v>
      </c>
      <c r="AC10" s="357" t="s">
        <v>301</v>
      </c>
      <c r="AD10" s="358">
        <v>0</v>
      </c>
      <c r="AE10" s="357">
        <v>133978</v>
      </c>
      <c r="AF10" s="357">
        <v>72127</v>
      </c>
      <c r="AG10" s="357">
        <v>380335</v>
      </c>
      <c r="AH10" s="357">
        <v>0</v>
      </c>
      <c r="AI10" s="357">
        <v>0</v>
      </c>
      <c r="AJ10" s="357">
        <v>2489</v>
      </c>
      <c r="AK10" s="357">
        <v>16779</v>
      </c>
      <c r="AL10" s="357">
        <v>16595</v>
      </c>
      <c r="AM10" s="357">
        <v>0</v>
      </c>
      <c r="AN10" s="357">
        <v>0</v>
      </c>
      <c r="AO10" s="357">
        <v>0</v>
      </c>
      <c r="AP10" s="357">
        <v>0</v>
      </c>
      <c r="AQ10" s="357">
        <v>0</v>
      </c>
      <c r="AR10" s="357">
        <v>184</v>
      </c>
      <c r="AS10" s="357">
        <v>0</v>
      </c>
      <c r="AT10" s="357">
        <v>41303</v>
      </c>
      <c r="AU10" s="357">
        <v>29006</v>
      </c>
      <c r="AV10" s="357">
        <v>69</v>
      </c>
      <c r="AW10" s="357">
        <v>96179</v>
      </c>
      <c r="AX10" s="357">
        <v>953010</v>
      </c>
      <c r="AY10" s="357">
        <v>2</v>
      </c>
      <c r="AZ10" s="357">
        <v>1288</v>
      </c>
      <c r="BA10" s="357">
        <v>1280</v>
      </c>
      <c r="BB10" s="357">
        <v>0</v>
      </c>
      <c r="BC10" s="357">
        <v>0</v>
      </c>
      <c r="BD10" s="357">
        <v>0</v>
      </c>
      <c r="BE10" s="357">
        <v>0</v>
      </c>
      <c r="BF10" s="357">
        <v>8</v>
      </c>
      <c r="BG10" s="357">
        <v>0</v>
      </c>
      <c r="BH10" s="357">
        <v>668</v>
      </c>
      <c r="BI10" s="357">
        <v>0</v>
      </c>
      <c r="BJ10" s="357">
        <v>27</v>
      </c>
      <c r="BK10" s="357">
        <v>28</v>
      </c>
      <c r="BL10" s="357">
        <v>666</v>
      </c>
      <c r="BM10" s="357">
        <v>10271</v>
      </c>
      <c r="BN10" s="357">
        <v>1570</v>
      </c>
      <c r="BO10" s="357">
        <v>1111</v>
      </c>
      <c r="BP10" s="357">
        <v>62</v>
      </c>
      <c r="BQ10" s="357">
        <v>0</v>
      </c>
      <c r="BR10" s="357">
        <v>0</v>
      </c>
      <c r="BS10" s="357">
        <v>0</v>
      </c>
      <c r="BT10" s="357">
        <v>0</v>
      </c>
      <c r="BU10" s="357">
        <v>0</v>
      </c>
      <c r="BV10" s="357">
        <v>0</v>
      </c>
      <c r="BW10" s="357">
        <v>116</v>
      </c>
      <c r="BX10" s="423">
        <v>9765</v>
      </c>
    </row>
    <row r="11" spans="1:76" s="134" customFormat="1" ht="12.75" customHeight="1" x14ac:dyDescent="0.2">
      <c r="A11" s="359" t="s">
        <v>302</v>
      </c>
      <c r="B11" s="360" t="s">
        <v>425</v>
      </c>
      <c r="C11" s="361"/>
      <c r="D11" s="362">
        <v>1039</v>
      </c>
      <c r="E11" s="363" t="s">
        <v>301</v>
      </c>
      <c r="F11" s="362">
        <v>3</v>
      </c>
      <c r="G11" s="362">
        <v>0</v>
      </c>
      <c r="H11" s="362">
        <v>1</v>
      </c>
      <c r="I11" s="362">
        <v>2</v>
      </c>
      <c r="J11" s="364">
        <v>1.6</v>
      </c>
      <c r="K11" s="365">
        <v>1.6</v>
      </c>
      <c r="L11" s="365">
        <v>0</v>
      </c>
      <c r="M11" s="365">
        <v>0</v>
      </c>
      <c r="N11" s="366">
        <v>1</v>
      </c>
      <c r="O11" s="366">
        <v>249</v>
      </c>
      <c r="P11" s="366">
        <v>244</v>
      </c>
      <c r="Q11" s="366">
        <v>30</v>
      </c>
      <c r="R11" s="366">
        <v>3</v>
      </c>
      <c r="S11" s="366">
        <v>243</v>
      </c>
      <c r="T11" s="365">
        <v>39</v>
      </c>
      <c r="U11" s="366">
        <v>10231</v>
      </c>
      <c r="V11" s="366">
        <v>71</v>
      </c>
      <c r="W11" s="366">
        <v>0</v>
      </c>
      <c r="X11" s="366">
        <v>59</v>
      </c>
      <c r="Y11" s="366">
        <v>216676</v>
      </c>
      <c r="Z11" s="366">
        <v>128168</v>
      </c>
      <c r="AA11" s="366">
        <v>88508</v>
      </c>
      <c r="AB11" s="366">
        <v>20696</v>
      </c>
      <c r="AC11" s="366" t="s">
        <v>301</v>
      </c>
      <c r="AD11" s="367">
        <v>0</v>
      </c>
      <c r="AE11" s="366">
        <v>67812</v>
      </c>
      <c r="AF11" s="366">
        <v>34154</v>
      </c>
      <c r="AG11" s="366">
        <v>200293</v>
      </c>
      <c r="AH11" s="366">
        <v>0</v>
      </c>
      <c r="AI11" s="366">
        <v>0</v>
      </c>
      <c r="AJ11" s="366">
        <v>2223</v>
      </c>
      <c r="AK11" s="366">
        <v>10631</v>
      </c>
      <c r="AL11" s="366">
        <v>10480</v>
      </c>
      <c r="AM11" s="366">
        <v>0</v>
      </c>
      <c r="AN11" s="366">
        <v>0</v>
      </c>
      <c r="AO11" s="366">
        <v>2</v>
      </c>
      <c r="AP11" s="366">
        <v>0</v>
      </c>
      <c r="AQ11" s="366">
        <v>0</v>
      </c>
      <c r="AR11" s="366">
        <v>149</v>
      </c>
      <c r="AS11" s="366">
        <v>0</v>
      </c>
      <c r="AT11" s="366">
        <v>41288</v>
      </c>
      <c r="AU11" s="367">
        <v>29006</v>
      </c>
      <c r="AV11" s="366">
        <v>68</v>
      </c>
      <c r="AW11" s="366">
        <v>96179</v>
      </c>
      <c r="AX11" s="366">
        <v>953010</v>
      </c>
      <c r="AY11" s="366">
        <v>2</v>
      </c>
      <c r="AZ11" s="366">
        <v>651</v>
      </c>
      <c r="BA11" s="366">
        <v>644</v>
      </c>
      <c r="BB11" s="366">
        <v>0</v>
      </c>
      <c r="BC11" s="366">
        <v>0</v>
      </c>
      <c r="BD11" s="366">
        <v>0</v>
      </c>
      <c r="BE11" s="366">
        <v>0</v>
      </c>
      <c r="BF11" s="366">
        <v>7</v>
      </c>
      <c r="BG11" s="366">
        <v>0</v>
      </c>
      <c r="BH11" s="366">
        <v>163</v>
      </c>
      <c r="BI11" s="366">
        <v>0</v>
      </c>
      <c r="BJ11" s="366">
        <v>12</v>
      </c>
      <c r="BK11" s="366">
        <v>13</v>
      </c>
      <c r="BL11" s="366">
        <v>240</v>
      </c>
      <c r="BM11" s="366">
        <v>12512</v>
      </c>
      <c r="BN11" s="366">
        <v>1388</v>
      </c>
      <c r="BO11" s="366">
        <v>2174</v>
      </c>
      <c r="BP11" s="366">
        <v>10</v>
      </c>
      <c r="BQ11" s="366">
        <v>0</v>
      </c>
      <c r="BR11" s="366">
        <v>0</v>
      </c>
      <c r="BS11" s="366">
        <v>0</v>
      </c>
      <c r="BT11" s="366" t="s">
        <v>301</v>
      </c>
      <c r="BU11" s="366">
        <v>0</v>
      </c>
      <c r="BV11" s="366">
        <v>0</v>
      </c>
      <c r="BW11" s="366">
        <v>52</v>
      </c>
      <c r="BX11" s="424">
        <v>9765</v>
      </c>
    </row>
    <row r="12" spans="1:76" s="134" customFormat="1" ht="12.75" customHeight="1" x14ac:dyDescent="0.2">
      <c r="A12" s="368" t="s">
        <v>303</v>
      </c>
      <c r="B12" s="369" t="s">
        <v>426</v>
      </c>
      <c r="C12" s="370"/>
      <c r="D12" s="371">
        <v>711</v>
      </c>
      <c r="E12" s="372" t="s">
        <v>301</v>
      </c>
      <c r="F12" s="371">
        <v>3</v>
      </c>
      <c r="G12" s="371">
        <v>0</v>
      </c>
      <c r="H12" s="371">
        <v>1</v>
      </c>
      <c r="I12" s="371">
        <v>2</v>
      </c>
      <c r="J12" s="373">
        <v>1.2</v>
      </c>
      <c r="K12" s="374">
        <v>1.2</v>
      </c>
      <c r="L12" s="374">
        <v>0</v>
      </c>
      <c r="M12" s="374">
        <v>0</v>
      </c>
      <c r="N12" s="375">
        <v>1</v>
      </c>
      <c r="O12" s="375">
        <v>295</v>
      </c>
      <c r="P12" s="375">
        <v>277</v>
      </c>
      <c r="Q12" s="375">
        <v>28</v>
      </c>
      <c r="R12" s="375">
        <v>7</v>
      </c>
      <c r="S12" s="375">
        <v>212</v>
      </c>
      <c r="T12" s="374">
        <v>33</v>
      </c>
      <c r="U12" s="375">
        <v>11600</v>
      </c>
      <c r="V12" s="375">
        <v>0</v>
      </c>
      <c r="W12" s="375">
        <v>0</v>
      </c>
      <c r="X12" s="375">
        <v>191</v>
      </c>
      <c r="Y12" s="375">
        <v>182105</v>
      </c>
      <c r="Z12" s="375">
        <v>131859</v>
      </c>
      <c r="AA12" s="375">
        <v>50246</v>
      </c>
      <c r="AB12" s="375">
        <v>19483</v>
      </c>
      <c r="AC12" s="375" t="s">
        <v>301</v>
      </c>
      <c r="AD12" s="376">
        <v>257</v>
      </c>
      <c r="AE12" s="375">
        <v>30506</v>
      </c>
      <c r="AF12" s="375">
        <v>7200</v>
      </c>
      <c r="AG12" s="376">
        <v>180806</v>
      </c>
      <c r="AH12" s="375">
        <v>0</v>
      </c>
      <c r="AI12" s="375">
        <v>0</v>
      </c>
      <c r="AJ12" s="375">
        <v>1299</v>
      </c>
      <c r="AK12" s="375">
        <v>10108</v>
      </c>
      <c r="AL12" s="375">
        <v>9997</v>
      </c>
      <c r="AM12" s="375">
        <v>0</v>
      </c>
      <c r="AN12" s="375">
        <v>0</v>
      </c>
      <c r="AO12" s="375">
        <v>0</v>
      </c>
      <c r="AP12" s="375">
        <v>0</v>
      </c>
      <c r="AQ12" s="375">
        <v>0</v>
      </c>
      <c r="AR12" s="375">
        <v>111</v>
      </c>
      <c r="AS12" s="376">
        <v>0</v>
      </c>
      <c r="AT12" s="375">
        <v>41278</v>
      </c>
      <c r="AU12" s="376">
        <v>29006</v>
      </c>
      <c r="AV12" s="375">
        <v>68</v>
      </c>
      <c r="AW12" s="375">
        <v>96179</v>
      </c>
      <c r="AX12" s="375">
        <v>953010</v>
      </c>
      <c r="AY12" s="375">
        <v>0</v>
      </c>
      <c r="AZ12" s="375">
        <v>886</v>
      </c>
      <c r="BA12" s="375">
        <v>885</v>
      </c>
      <c r="BB12" s="375">
        <v>0</v>
      </c>
      <c r="BC12" s="375">
        <v>0</v>
      </c>
      <c r="BD12" s="375">
        <v>0</v>
      </c>
      <c r="BE12" s="375">
        <v>0</v>
      </c>
      <c r="BF12" s="375">
        <v>1</v>
      </c>
      <c r="BG12" s="375">
        <v>0</v>
      </c>
      <c r="BH12" s="375">
        <v>1410</v>
      </c>
      <c r="BI12" s="375">
        <v>0</v>
      </c>
      <c r="BJ12" s="375">
        <v>12</v>
      </c>
      <c r="BK12" s="375">
        <v>5</v>
      </c>
      <c r="BL12" s="375">
        <v>126</v>
      </c>
      <c r="BM12" s="375">
        <v>4104</v>
      </c>
      <c r="BN12" s="375">
        <v>881</v>
      </c>
      <c r="BO12" s="375">
        <v>965</v>
      </c>
      <c r="BP12" s="375">
        <v>0</v>
      </c>
      <c r="BQ12" s="375">
        <v>0</v>
      </c>
      <c r="BR12" s="375">
        <v>0</v>
      </c>
      <c r="BS12" s="375">
        <v>0</v>
      </c>
      <c r="BT12" s="375">
        <v>0</v>
      </c>
      <c r="BU12" s="375">
        <v>0</v>
      </c>
      <c r="BV12" s="375">
        <v>0</v>
      </c>
      <c r="BW12" s="375">
        <v>20</v>
      </c>
      <c r="BX12" s="425">
        <v>5517</v>
      </c>
    </row>
    <row r="13" spans="1:76" s="134" customFormat="1" ht="12.75" customHeight="1" x14ac:dyDescent="0.2">
      <c r="A13" s="368" t="s">
        <v>304</v>
      </c>
      <c r="B13" s="369" t="s">
        <v>427</v>
      </c>
      <c r="C13" s="370"/>
      <c r="D13" s="371">
        <v>2427</v>
      </c>
      <c r="E13" s="372" t="s">
        <v>301</v>
      </c>
      <c r="F13" s="371">
        <v>3</v>
      </c>
      <c r="G13" s="371">
        <v>0</v>
      </c>
      <c r="H13" s="371">
        <v>3</v>
      </c>
      <c r="I13" s="371">
        <v>0</v>
      </c>
      <c r="J13" s="373">
        <v>1.7</v>
      </c>
      <c r="K13" s="374">
        <v>1.7</v>
      </c>
      <c r="L13" s="374">
        <v>0</v>
      </c>
      <c r="M13" s="374">
        <v>0</v>
      </c>
      <c r="N13" s="375">
        <v>1</v>
      </c>
      <c r="O13" s="375">
        <v>206</v>
      </c>
      <c r="P13" s="375">
        <v>189</v>
      </c>
      <c r="Q13" s="375">
        <v>28</v>
      </c>
      <c r="R13" s="375">
        <v>11</v>
      </c>
      <c r="S13" s="375">
        <v>220</v>
      </c>
      <c r="T13" s="374">
        <v>21</v>
      </c>
      <c r="U13" s="375">
        <v>16234</v>
      </c>
      <c r="V13" s="375">
        <v>638</v>
      </c>
      <c r="W13" s="375">
        <v>0</v>
      </c>
      <c r="X13" s="375">
        <v>0</v>
      </c>
      <c r="Y13" s="375">
        <v>344332</v>
      </c>
      <c r="Z13" s="375">
        <v>181733</v>
      </c>
      <c r="AA13" s="375">
        <v>162599</v>
      </c>
      <c r="AB13" s="375">
        <v>4782</v>
      </c>
      <c r="AC13" s="375" t="s">
        <v>301</v>
      </c>
      <c r="AD13" s="376">
        <v>11954</v>
      </c>
      <c r="AE13" s="375">
        <v>145863</v>
      </c>
      <c r="AF13" s="375">
        <v>58544</v>
      </c>
      <c r="AG13" s="375">
        <v>325094</v>
      </c>
      <c r="AH13" s="375">
        <v>0</v>
      </c>
      <c r="AI13" s="375">
        <v>0</v>
      </c>
      <c r="AJ13" s="375">
        <v>9673</v>
      </c>
      <c r="AK13" s="375">
        <v>16234</v>
      </c>
      <c r="AL13" s="375">
        <v>16080</v>
      </c>
      <c r="AM13" s="375">
        <v>0</v>
      </c>
      <c r="AN13" s="375">
        <v>0</v>
      </c>
      <c r="AO13" s="375">
        <v>2</v>
      </c>
      <c r="AP13" s="375">
        <v>1</v>
      </c>
      <c r="AQ13" s="375">
        <v>0</v>
      </c>
      <c r="AR13" s="375">
        <v>151</v>
      </c>
      <c r="AS13" s="375">
        <v>0</v>
      </c>
      <c r="AT13" s="375">
        <v>41728</v>
      </c>
      <c r="AU13" s="375">
        <v>29006</v>
      </c>
      <c r="AV13" s="375">
        <v>68</v>
      </c>
      <c r="AW13" s="375">
        <v>96179</v>
      </c>
      <c r="AX13" s="375">
        <v>953010</v>
      </c>
      <c r="AY13" s="375">
        <v>0</v>
      </c>
      <c r="AZ13" s="375">
        <v>891</v>
      </c>
      <c r="BA13" s="375">
        <v>891</v>
      </c>
      <c r="BB13" s="375">
        <v>0</v>
      </c>
      <c r="BC13" s="375">
        <v>0</v>
      </c>
      <c r="BD13" s="375">
        <v>0</v>
      </c>
      <c r="BE13" s="376">
        <v>0</v>
      </c>
      <c r="BF13" s="376">
        <v>0</v>
      </c>
      <c r="BG13" s="376">
        <v>0</v>
      </c>
      <c r="BH13" s="375" t="s">
        <v>301</v>
      </c>
      <c r="BI13" s="375" t="s">
        <v>301</v>
      </c>
      <c r="BJ13" s="375" t="s">
        <v>301</v>
      </c>
      <c r="BK13" s="376" t="s">
        <v>301</v>
      </c>
      <c r="BL13" s="376" t="s">
        <v>301</v>
      </c>
      <c r="BM13" s="376">
        <v>20057</v>
      </c>
      <c r="BN13" s="376">
        <v>4521</v>
      </c>
      <c r="BO13" s="376">
        <v>1312</v>
      </c>
      <c r="BP13" s="376" t="s">
        <v>301</v>
      </c>
      <c r="BQ13" s="376">
        <v>0</v>
      </c>
      <c r="BR13" s="376" t="s">
        <v>301</v>
      </c>
      <c r="BS13" s="376" t="s">
        <v>301</v>
      </c>
      <c r="BT13" s="376" t="s">
        <v>301</v>
      </c>
      <c r="BU13" s="376" t="s">
        <v>301</v>
      </c>
      <c r="BV13" s="375" t="s">
        <v>301</v>
      </c>
      <c r="BW13" s="375" t="s">
        <v>301</v>
      </c>
      <c r="BX13" s="425" t="s">
        <v>301</v>
      </c>
    </row>
    <row r="14" spans="1:76" s="134" customFormat="1" ht="12.75" customHeight="1" x14ac:dyDescent="0.2">
      <c r="A14" s="368" t="s">
        <v>305</v>
      </c>
      <c r="B14" s="369" t="s">
        <v>172</v>
      </c>
      <c r="C14" s="370"/>
      <c r="D14" s="371">
        <v>1991</v>
      </c>
      <c r="E14" s="371">
        <v>15277</v>
      </c>
      <c r="F14" s="371">
        <v>7</v>
      </c>
      <c r="G14" s="371">
        <v>0</v>
      </c>
      <c r="H14" s="371">
        <v>4</v>
      </c>
      <c r="I14" s="371">
        <v>3</v>
      </c>
      <c r="J14" s="373">
        <v>2.96</v>
      </c>
      <c r="K14" s="374">
        <v>2.96</v>
      </c>
      <c r="L14" s="374">
        <v>0</v>
      </c>
      <c r="M14" s="374">
        <v>0</v>
      </c>
      <c r="N14" s="375">
        <v>1</v>
      </c>
      <c r="O14" s="375">
        <v>173</v>
      </c>
      <c r="P14" s="375">
        <v>151</v>
      </c>
      <c r="Q14" s="375">
        <v>12</v>
      </c>
      <c r="R14" s="375">
        <v>4</v>
      </c>
      <c r="S14" s="375">
        <v>239</v>
      </c>
      <c r="T14" s="374">
        <v>41</v>
      </c>
      <c r="U14" s="375">
        <v>15547</v>
      </c>
      <c r="V14" s="375">
        <v>1346</v>
      </c>
      <c r="W14" s="375">
        <v>202</v>
      </c>
      <c r="X14" s="375">
        <v>880</v>
      </c>
      <c r="Y14" s="375">
        <v>536533</v>
      </c>
      <c r="Z14" s="375">
        <v>348600</v>
      </c>
      <c r="AA14" s="375">
        <v>187933</v>
      </c>
      <c r="AB14" s="375">
        <v>22868</v>
      </c>
      <c r="AC14" s="375" t="s">
        <v>301</v>
      </c>
      <c r="AD14" s="376">
        <v>21284</v>
      </c>
      <c r="AE14" s="375">
        <v>143781</v>
      </c>
      <c r="AF14" s="375">
        <v>119714</v>
      </c>
      <c r="AG14" s="375">
        <v>528543</v>
      </c>
      <c r="AH14" s="375">
        <v>0</v>
      </c>
      <c r="AI14" s="375">
        <v>0</v>
      </c>
      <c r="AJ14" s="375">
        <v>8008</v>
      </c>
      <c r="AK14" s="375">
        <v>17528</v>
      </c>
      <c r="AL14" s="375">
        <v>16371</v>
      </c>
      <c r="AM14" s="375">
        <v>0</v>
      </c>
      <c r="AN14" s="375">
        <v>0</v>
      </c>
      <c r="AO14" s="375">
        <v>0</v>
      </c>
      <c r="AP14" s="375">
        <v>0</v>
      </c>
      <c r="AQ14" s="375">
        <v>0</v>
      </c>
      <c r="AR14" s="375">
        <v>1096</v>
      </c>
      <c r="AS14" s="375">
        <v>61</v>
      </c>
      <c r="AT14" s="375">
        <v>41313</v>
      </c>
      <c r="AU14" s="375">
        <v>29041</v>
      </c>
      <c r="AV14" s="375">
        <v>70</v>
      </c>
      <c r="AW14" s="375">
        <v>96183</v>
      </c>
      <c r="AX14" s="375">
        <v>953010</v>
      </c>
      <c r="AY14" s="375">
        <v>0</v>
      </c>
      <c r="AZ14" s="375">
        <v>725</v>
      </c>
      <c r="BA14" s="375">
        <v>706</v>
      </c>
      <c r="BB14" s="375">
        <v>0</v>
      </c>
      <c r="BC14" s="375">
        <v>0</v>
      </c>
      <c r="BD14" s="375">
        <v>0</v>
      </c>
      <c r="BE14" s="375">
        <v>0</v>
      </c>
      <c r="BF14" s="375">
        <v>19</v>
      </c>
      <c r="BG14" s="375">
        <v>0</v>
      </c>
      <c r="BH14" s="375" t="s">
        <v>301</v>
      </c>
      <c r="BI14" s="375">
        <v>1</v>
      </c>
      <c r="BJ14" s="375">
        <v>22</v>
      </c>
      <c r="BK14" s="375">
        <v>43</v>
      </c>
      <c r="BL14" s="375">
        <v>592</v>
      </c>
      <c r="BM14" s="375">
        <v>19795</v>
      </c>
      <c r="BN14" s="375">
        <v>3359</v>
      </c>
      <c r="BO14" s="375">
        <v>822</v>
      </c>
      <c r="BP14" s="375">
        <v>281</v>
      </c>
      <c r="BQ14" s="375">
        <v>0</v>
      </c>
      <c r="BR14" s="375">
        <v>0</v>
      </c>
      <c r="BS14" s="375">
        <v>0</v>
      </c>
      <c r="BT14" s="375">
        <v>0</v>
      </c>
      <c r="BU14" s="375">
        <v>0</v>
      </c>
      <c r="BV14" s="375">
        <v>0</v>
      </c>
      <c r="BW14" s="375">
        <v>94</v>
      </c>
      <c r="BX14" s="425">
        <v>17429</v>
      </c>
    </row>
    <row r="15" spans="1:76" s="134" customFormat="1" ht="12.75" customHeight="1" x14ac:dyDescent="0.2">
      <c r="A15" s="368" t="s">
        <v>306</v>
      </c>
      <c r="B15" s="369" t="s">
        <v>173</v>
      </c>
      <c r="C15" s="370"/>
      <c r="D15" s="371">
        <v>2890</v>
      </c>
      <c r="E15" s="372" t="s">
        <v>301</v>
      </c>
      <c r="F15" s="371">
        <v>5</v>
      </c>
      <c r="G15" s="371">
        <v>0</v>
      </c>
      <c r="H15" s="371">
        <v>3</v>
      </c>
      <c r="I15" s="371">
        <v>2</v>
      </c>
      <c r="J15" s="373">
        <v>2.6</v>
      </c>
      <c r="K15" s="374">
        <v>2.6</v>
      </c>
      <c r="L15" s="374">
        <v>0</v>
      </c>
      <c r="M15" s="374">
        <v>0</v>
      </c>
      <c r="N15" s="375">
        <v>1</v>
      </c>
      <c r="O15" s="375">
        <v>385</v>
      </c>
      <c r="P15" s="375">
        <v>362</v>
      </c>
      <c r="Q15" s="375">
        <v>24</v>
      </c>
      <c r="R15" s="375">
        <v>5</v>
      </c>
      <c r="S15" s="375">
        <v>232</v>
      </c>
      <c r="T15" s="374">
        <v>47.5</v>
      </c>
      <c r="U15" s="375">
        <v>17528</v>
      </c>
      <c r="V15" s="375">
        <v>1452</v>
      </c>
      <c r="W15" s="375">
        <v>0</v>
      </c>
      <c r="X15" s="375">
        <v>136</v>
      </c>
      <c r="Y15" s="375">
        <v>420177</v>
      </c>
      <c r="Z15" s="375">
        <v>272967</v>
      </c>
      <c r="AA15" s="375">
        <v>147210</v>
      </c>
      <c r="AB15" s="375">
        <v>26371</v>
      </c>
      <c r="AC15" s="375" t="s">
        <v>301</v>
      </c>
      <c r="AD15" s="376">
        <v>21030</v>
      </c>
      <c r="AE15" s="375">
        <v>99809</v>
      </c>
      <c r="AF15" s="375">
        <v>49609</v>
      </c>
      <c r="AG15" s="375">
        <v>407097</v>
      </c>
      <c r="AH15" s="375">
        <v>0</v>
      </c>
      <c r="AI15" s="375">
        <v>0</v>
      </c>
      <c r="AJ15" s="375">
        <v>13079</v>
      </c>
      <c r="AK15" s="375">
        <v>19116</v>
      </c>
      <c r="AL15" s="375">
        <v>18119</v>
      </c>
      <c r="AM15" s="375">
        <v>0</v>
      </c>
      <c r="AN15" s="375">
        <v>0</v>
      </c>
      <c r="AO15" s="375">
        <v>0</v>
      </c>
      <c r="AP15" s="375">
        <v>0</v>
      </c>
      <c r="AQ15" s="375">
        <v>0</v>
      </c>
      <c r="AR15" s="375">
        <v>861</v>
      </c>
      <c r="AS15" s="375">
        <v>136</v>
      </c>
      <c r="AT15" s="376">
        <v>41287</v>
      </c>
      <c r="AU15" s="376">
        <v>29015</v>
      </c>
      <c r="AV15" s="376">
        <v>70</v>
      </c>
      <c r="AW15" s="375">
        <v>96179</v>
      </c>
      <c r="AX15" s="375">
        <v>953010</v>
      </c>
      <c r="AY15" s="375">
        <v>0</v>
      </c>
      <c r="AZ15" s="375">
        <v>1015</v>
      </c>
      <c r="BA15" s="375">
        <v>908</v>
      </c>
      <c r="BB15" s="375">
        <v>0</v>
      </c>
      <c r="BC15" s="375">
        <v>0</v>
      </c>
      <c r="BD15" s="375">
        <v>0</v>
      </c>
      <c r="BE15" s="375">
        <v>0</v>
      </c>
      <c r="BF15" s="375">
        <v>66</v>
      </c>
      <c r="BG15" s="375">
        <v>41</v>
      </c>
      <c r="BH15" s="375">
        <v>2742</v>
      </c>
      <c r="BI15" s="375">
        <v>0</v>
      </c>
      <c r="BJ15" s="375">
        <v>58</v>
      </c>
      <c r="BK15" s="375" t="s">
        <v>301</v>
      </c>
      <c r="BL15" s="375" t="s">
        <v>301</v>
      </c>
      <c r="BM15" s="375">
        <v>43264</v>
      </c>
      <c r="BN15" s="375">
        <v>5014</v>
      </c>
      <c r="BO15" s="375">
        <v>3722</v>
      </c>
      <c r="BP15" s="375">
        <v>98</v>
      </c>
      <c r="BQ15" s="375">
        <v>0</v>
      </c>
      <c r="BR15" s="375">
        <v>0</v>
      </c>
      <c r="BS15" s="375">
        <v>0</v>
      </c>
      <c r="BT15" s="375">
        <v>0</v>
      </c>
      <c r="BU15" s="375">
        <v>0</v>
      </c>
      <c r="BV15" s="375">
        <v>0</v>
      </c>
      <c r="BW15" s="375" t="s">
        <v>301</v>
      </c>
      <c r="BX15" s="425">
        <v>17855</v>
      </c>
    </row>
    <row r="16" spans="1:76" s="134" customFormat="1" ht="12.75" customHeight="1" x14ac:dyDescent="0.2">
      <c r="A16" s="368" t="s">
        <v>307</v>
      </c>
      <c r="B16" s="369" t="s">
        <v>459</v>
      </c>
      <c r="C16" s="370"/>
      <c r="D16" s="371">
        <v>1598</v>
      </c>
      <c r="E16" s="371">
        <v>22841</v>
      </c>
      <c r="F16" s="371">
        <v>5</v>
      </c>
      <c r="G16" s="371">
        <v>0</v>
      </c>
      <c r="H16" s="371">
        <v>2</v>
      </c>
      <c r="I16" s="371">
        <v>2</v>
      </c>
      <c r="J16" s="373">
        <v>2.1</v>
      </c>
      <c r="K16" s="374">
        <v>2.1</v>
      </c>
      <c r="L16" s="374">
        <v>0</v>
      </c>
      <c r="M16" s="374">
        <v>0</v>
      </c>
      <c r="N16" s="375">
        <v>2</v>
      </c>
      <c r="O16" s="375">
        <v>379</v>
      </c>
      <c r="P16" s="375">
        <v>320</v>
      </c>
      <c r="Q16" s="375">
        <v>27</v>
      </c>
      <c r="R16" s="375">
        <v>3</v>
      </c>
      <c r="S16" s="375">
        <v>219</v>
      </c>
      <c r="T16" s="374">
        <v>35</v>
      </c>
      <c r="U16" s="375" t="s">
        <v>301</v>
      </c>
      <c r="V16" s="375" t="s">
        <v>301</v>
      </c>
      <c r="W16" s="375" t="s">
        <v>301</v>
      </c>
      <c r="X16" s="375" t="s">
        <v>301</v>
      </c>
      <c r="Y16" s="375">
        <v>306571</v>
      </c>
      <c r="Z16" s="375">
        <v>214097</v>
      </c>
      <c r="AA16" s="375">
        <v>92474</v>
      </c>
      <c r="AB16" s="375">
        <v>23659</v>
      </c>
      <c r="AC16" s="375" t="s">
        <v>301</v>
      </c>
      <c r="AD16" s="376">
        <v>11022</v>
      </c>
      <c r="AE16" s="375">
        <v>57793</v>
      </c>
      <c r="AF16" s="375">
        <v>150</v>
      </c>
      <c r="AG16" s="376">
        <v>298304</v>
      </c>
      <c r="AH16" s="375">
        <v>0</v>
      </c>
      <c r="AI16" s="375">
        <v>0</v>
      </c>
      <c r="AJ16" s="375">
        <v>8267</v>
      </c>
      <c r="AK16" s="375">
        <v>41875</v>
      </c>
      <c r="AL16" s="375">
        <v>37691</v>
      </c>
      <c r="AM16" s="375">
        <v>0</v>
      </c>
      <c r="AN16" s="375">
        <v>0</v>
      </c>
      <c r="AO16" s="375">
        <v>0</v>
      </c>
      <c r="AP16" s="375">
        <v>0</v>
      </c>
      <c r="AQ16" s="375">
        <v>0</v>
      </c>
      <c r="AR16" s="375">
        <v>3892</v>
      </c>
      <c r="AS16" s="375">
        <v>292</v>
      </c>
      <c r="AT16" s="375">
        <v>41278</v>
      </c>
      <c r="AU16" s="375">
        <v>29006</v>
      </c>
      <c r="AV16" s="375">
        <v>68</v>
      </c>
      <c r="AW16" s="375">
        <v>96179</v>
      </c>
      <c r="AX16" s="375">
        <v>953010</v>
      </c>
      <c r="AY16" s="375" t="s">
        <v>301</v>
      </c>
      <c r="AZ16" s="375">
        <v>2864</v>
      </c>
      <c r="BA16" s="375">
        <v>2635</v>
      </c>
      <c r="BB16" s="375">
        <v>0</v>
      </c>
      <c r="BC16" s="375">
        <v>0</v>
      </c>
      <c r="BD16" s="375">
        <v>0</v>
      </c>
      <c r="BE16" s="375">
        <v>0</v>
      </c>
      <c r="BF16" s="375">
        <v>226</v>
      </c>
      <c r="BG16" s="375">
        <v>3</v>
      </c>
      <c r="BH16" s="375" t="s">
        <v>301</v>
      </c>
      <c r="BI16" s="376">
        <v>4</v>
      </c>
      <c r="BJ16" s="376">
        <v>14</v>
      </c>
      <c r="BK16" s="376" t="s">
        <v>301</v>
      </c>
      <c r="BL16" s="376" t="s">
        <v>301</v>
      </c>
      <c r="BM16" s="376">
        <v>29175</v>
      </c>
      <c r="BN16" s="376">
        <v>3038</v>
      </c>
      <c r="BO16" s="376">
        <v>1987</v>
      </c>
      <c r="BP16" s="376" t="s">
        <v>301</v>
      </c>
      <c r="BQ16" s="376">
        <v>0</v>
      </c>
      <c r="BR16" s="376">
        <v>0</v>
      </c>
      <c r="BS16" s="376">
        <v>0</v>
      </c>
      <c r="BT16" s="376">
        <v>0</v>
      </c>
      <c r="BU16" s="376">
        <v>0</v>
      </c>
      <c r="BV16" s="375" t="s">
        <v>301</v>
      </c>
      <c r="BW16" s="376" t="s">
        <v>301</v>
      </c>
      <c r="BX16" s="426">
        <v>3515</v>
      </c>
    </row>
    <row r="17" spans="1:76" s="134" customFormat="1" ht="12.75" customHeight="1" x14ac:dyDescent="0.2">
      <c r="A17" s="368" t="s">
        <v>308</v>
      </c>
      <c r="B17" s="369" t="s">
        <v>460</v>
      </c>
      <c r="C17" s="370"/>
      <c r="D17" s="371">
        <v>1024</v>
      </c>
      <c r="E17" s="371" t="s">
        <v>301</v>
      </c>
      <c r="F17" s="371">
        <v>6</v>
      </c>
      <c r="G17" s="371">
        <v>0</v>
      </c>
      <c r="H17" s="371">
        <v>4</v>
      </c>
      <c r="I17" s="371">
        <v>2</v>
      </c>
      <c r="J17" s="373">
        <v>3.4</v>
      </c>
      <c r="K17" s="374">
        <v>3.4</v>
      </c>
      <c r="L17" s="374">
        <v>0</v>
      </c>
      <c r="M17" s="374">
        <v>0</v>
      </c>
      <c r="N17" s="375">
        <v>1</v>
      </c>
      <c r="O17" s="375">
        <v>1000</v>
      </c>
      <c r="P17" s="375">
        <v>500</v>
      </c>
      <c r="Q17" s="375">
        <v>24</v>
      </c>
      <c r="R17" s="375">
        <v>10</v>
      </c>
      <c r="S17" s="375">
        <v>220</v>
      </c>
      <c r="T17" s="374">
        <v>40</v>
      </c>
      <c r="U17" s="375">
        <v>84720</v>
      </c>
      <c r="V17" s="375">
        <v>3464</v>
      </c>
      <c r="W17" s="375">
        <v>57842</v>
      </c>
      <c r="X17" s="375">
        <v>23413</v>
      </c>
      <c r="Y17" s="375">
        <v>444334</v>
      </c>
      <c r="Z17" s="375">
        <v>347702</v>
      </c>
      <c r="AA17" s="375">
        <v>96632</v>
      </c>
      <c r="AB17" s="375">
        <v>27069</v>
      </c>
      <c r="AC17" s="375" t="s">
        <v>301</v>
      </c>
      <c r="AD17" s="376">
        <v>5185</v>
      </c>
      <c r="AE17" s="375">
        <v>64378</v>
      </c>
      <c r="AF17" s="375">
        <v>10847</v>
      </c>
      <c r="AG17" s="376">
        <v>431833</v>
      </c>
      <c r="AH17" s="375">
        <v>0</v>
      </c>
      <c r="AI17" s="375">
        <v>0</v>
      </c>
      <c r="AJ17" s="375">
        <v>12501</v>
      </c>
      <c r="AK17" s="375">
        <v>84719</v>
      </c>
      <c r="AL17" s="375">
        <v>69204</v>
      </c>
      <c r="AM17" s="375" t="s">
        <v>301</v>
      </c>
      <c r="AN17" s="375" t="s">
        <v>301</v>
      </c>
      <c r="AO17" s="375">
        <v>1</v>
      </c>
      <c r="AP17" s="375" t="s">
        <v>301</v>
      </c>
      <c r="AQ17" s="375" t="s">
        <v>301</v>
      </c>
      <c r="AR17" s="375">
        <v>15236</v>
      </c>
      <c r="AS17" s="375">
        <v>278</v>
      </c>
      <c r="AT17" s="376">
        <v>41278</v>
      </c>
      <c r="AU17" s="376">
        <v>29006</v>
      </c>
      <c r="AV17" s="376">
        <v>69</v>
      </c>
      <c r="AW17" s="375">
        <v>96179</v>
      </c>
      <c r="AX17" s="375">
        <v>953010</v>
      </c>
      <c r="AY17" s="375" t="s">
        <v>301</v>
      </c>
      <c r="AZ17" s="375">
        <v>3289</v>
      </c>
      <c r="BA17" s="375">
        <v>2073</v>
      </c>
      <c r="BB17" s="375">
        <v>0</v>
      </c>
      <c r="BC17" s="375">
        <v>0</v>
      </c>
      <c r="BD17" s="375">
        <v>0</v>
      </c>
      <c r="BE17" s="375">
        <v>0</v>
      </c>
      <c r="BF17" s="375">
        <v>1216</v>
      </c>
      <c r="BG17" s="375">
        <v>0</v>
      </c>
      <c r="BH17" s="375">
        <v>1</v>
      </c>
      <c r="BI17" s="375">
        <v>1</v>
      </c>
      <c r="BJ17" s="375">
        <v>12</v>
      </c>
      <c r="BK17" s="375" t="s">
        <v>301</v>
      </c>
      <c r="BL17" s="375" t="s">
        <v>301</v>
      </c>
      <c r="BM17" s="375">
        <v>21655</v>
      </c>
      <c r="BN17" s="375">
        <v>2038</v>
      </c>
      <c r="BO17" s="375">
        <v>0</v>
      </c>
      <c r="BP17" s="375">
        <v>0</v>
      </c>
      <c r="BQ17" s="375">
        <v>58</v>
      </c>
      <c r="BR17" s="375">
        <v>0</v>
      </c>
      <c r="BS17" s="375">
        <v>0</v>
      </c>
      <c r="BT17" s="375">
        <v>0</v>
      </c>
      <c r="BU17" s="375">
        <v>58</v>
      </c>
      <c r="BV17" s="375" t="s">
        <v>301</v>
      </c>
      <c r="BW17" s="375" t="s">
        <v>301</v>
      </c>
      <c r="BX17" s="425">
        <v>17177</v>
      </c>
    </row>
    <row r="18" spans="1:76" s="134" customFormat="1" ht="12.75" customHeight="1" x14ac:dyDescent="0.2">
      <c r="A18" s="368" t="s">
        <v>309</v>
      </c>
      <c r="B18" s="369" t="s">
        <v>430</v>
      </c>
      <c r="C18" s="370"/>
      <c r="D18" s="371">
        <v>1319</v>
      </c>
      <c r="E18" s="371">
        <v>34350</v>
      </c>
      <c r="F18" s="371">
        <v>3</v>
      </c>
      <c r="G18" s="371">
        <v>0</v>
      </c>
      <c r="H18" s="371">
        <v>3</v>
      </c>
      <c r="I18" s="371">
        <v>0</v>
      </c>
      <c r="J18" s="373">
        <v>2.2999999999999998</v>
      </c>
      <c r="K18" s="374">
        <v>2.2999999999999998</v>
      </c>
      <c r="L18" s="374">
        <v>0</v>
      </c>
      <c r="M18" s="374">
        <v>0</v>
      </c>
      <c r="N18" s="375">
        <v>1</v>
      </c>
      <c r="O18" s="375">
        <v>456</v>
      </c>
      <c r="P18" s="375">
        <v>408</v>
      </c>
      <c r="Q18" s="375">
        <v>44</v>
      </c>
      <c r="R18" s="375">
        <v>5</v>
      </c>
      <c r="S18" s="375">
        <v>246</v>
      </c>
      <c r="T18" s="374">
        <v>45</v>
      </c>
      <c r="U18" s="375">
        <v>23154</v>
      </c>
      <c r="V18" s="375">
        <v>0</v>
      </c>
      <c r="W18" s="375">
        <v>0</v>
      </c>
      <c r="X18" s="375">
        <v>0</v>
      </c>
      <c r="Y18" s="375">
        <v>475272</v>
      </c>
      <c r="Z18" s="375">
        <v>276651</v>
      </c>
      <c r="AA18" s="375">
        <v>198621</v>
      </c>
      <c r="AB18" s="375">
        <v>29341</v>
      </c>
      <c r="AC18" s="375" t="s">
        <v>301</v>
      </c>
      <c r="AD18" s="376">
        <v>10654</v>
      </c>
      <c r="AE18" s="375">
        <v>158626</v>
      </c>
      <c r="AF18" s="375">
        <v>36933</v>
      </c>
      <c r="AG18" s="376">
        <v>472685</v>
      </c>
      <c r="AH18" s="375" t="s">
        <v>301</v>
      </c>
      <c r="AI18" s="375" t="s">
        <v>301</v>
      </c>
      <c r="AJ18" s="375">
        <v>2587</v>
      </c>
      <c r="AK18" s="375">
        <v>23154</v>
      </c>
      <c r="AL18" s="375">
        <v>22879</v>
      </c>
      <c r="AM18" s="375">
        <v>0</v>
      </c>
      <c r="AN18" s="375">
        <v>0</v>
      </c>
      <c r="AO18" s="375">
        <v>57</v>
      </c>
      <c r="AP18" s="375">
        <v>0</v>
      </c>
      <c r="AQ18" s="375">
        <v>0</v>
      </c>
      <c r="AR18" s="375">
        <v>203</v>
      </c>
      <c r="AS18" s="375">
        <v>15</v>
      </c>
      <c r="AT18" s="375">
        <v>41278</v>
      </c>
      <c r="AU18" s="375">
        <v>29006</v>
      </c>
      <c r="AV18" s="375">
        <v>70</v>
      </c>
      <c r="AW18" s="375">
        <v>96182</v>
      </c>
      <c r="AX18" s="375">
        <v>953010</v>
      </c>
      <c r="AY18" s="375" t="s">
        <v>301</v>
      </c>
      <c r="AZ18" s="375">
        <v>2030</v>
      </c>
      <c r="BA18" s="375">
        <v>2019</v>
      </c>
      <c r="BB18" s="375">
        <v>0</v>
      </c>
      <c r="BC18" s="375">
        <v>0</v>
      </c>
      <c r="BD18" s="375">
        <v>0</v>
      </c>
      <c r="BE18" s="375">
        <v>0</v>
      </c>
      <c r="BF18" s="375">
        <v>11</v>
      </c>
      <c r="BG18" s="375">
        <v>0</v>
      </c>
      <c r="BH18" s="375">
        <v>780</v>
      </c>
      <c r="BI18" s="375">
        <v>0</v>
      </c>
      <c r="BJ18" s="375">
        <v>27</v>
      </c>
      <c r="BK18" s="375">
        <v>51</v>
      </c>
      <c r="BL18" s="375">
        <v>700</v>
      </c>
      <c r="BM18" s="375">
        <v>10901</v>
      </c>
      <c r="BN18" s="375">
        <v>1477</v>
      </c>
      <c r="BO18" s="375">
        <v>3214</v>
      </c>
      <c r="BP18" s="375">
        <v>3</v>
      </c>
      <c r="BQ18" s="375">
        <v>0</v>
      </c>
      <c r="BR18" s="375">
        <v>0</v>
      </c>
      <c r="BS18" s="375">
        <v>0</v>
      </c>
      <c r="BT18" s="375">
        <v>0</v>
      </c>
      <c r="BU18" s="375">
        <v>0</v>
      </c>
      <c r="BV18" s="375">
        <v>0</v>
      </c>
      <c r="BW18" s="375">
        <v>60</v>
      </c>
      <c r="BX18" s="425">
        <v>8376</v>
      </c>
    </row>
    <row r="19" spans="1:76" s="134" customFormat="1" ht="12.75" customHeight="1" x14ac:dyDescent="0.2">
      <c r="A19" s="377" t="s">
        <v>310</v>
      </c>
      <c r="B19" s="378" t="s">
        <v>431</v>
      </c>
      <c r="C19" s="379"/>
      <c r="D19" s="380">
        <v>645</v>
      </c>
      <c r="E19" s="381" t="s">
        <v>301</v>
      </c>
      <c r="F19" s="380">
        <v>3</v>
      </c>
      <c r="G19" s="380">
        <v>2</v>
      </c>
      <c r="H19" s="380">
        <v>1</v>
      </c>
      <c r="I19" s="380">
        <v>0</v>
      </c>
      <c r="J19" s="382">
        <v>3</v>
      </c>
      <c r="K19" s="383">
        <v>3</v>
      </c>
      <c r="L19" s="383">
        <v>0</v>
      </c>
      <c r="M19" s="383">
        <v>0</v>
      </c>
      <c r="N19" s="384">
        <v>1</v>
      </c>
      <c r="O19" s="384">
        <v>600</v>
      </c>
      <c r="P19" s="384">
        <v>350</v>
      </c>
      <c r="Q19" s="384">
        <v>32</v>
      </c>
      <c r="R19" s="384">
        <v>4</v>
      </c>
      <c r="S19" s="384">
        <v>250</v>
      </c>
      <c r="T19" s="383">
        <v>30</v>
      </c>
      <c r="U19" s="384">
        <v>15772</v>
      </c>
      <c r="V19" s="384">
        <v>1761</v>
      </c>
      <c r="W19" s="384">
        <v>0</v>
      </c>
      <c r="X19" s="384">
        <v>21887</v>
      </c>
      <c r="Y19" s="384">
        <v>335455</v>
      </c>
      <c r="Z19" s="384">
        <v>225000</v>
      </c>
      <c r="AA19" s="384">
        <v>110455</v>
      </c>
      <c r="AB19" s="384">
        <v>455</v>
      </c>
      <c r="AC19" s="384" t="s">
        <v>301</v>
      </c>
      <c r="AD19" s="385" t="s">
        <v>301</v>
      </c>
      <c r="AE19" s="384">
        <v>110000</v>
      </c>
      <c r="AF19" s="384">
        <v>10800</v>
      </c>
      <c r="AG19" s="384">
        <v>330255</v>
      </c>
      <c r="AH19" s="384">
        <v>0</v>
      </c>
      <c r="AI19" s="384">
        <v>0</v>
      </c>
      <c r="AJ19" s="384">
        <v>5200</v>
      </c>
      <c r="AK19" s="384">
        <v>42035</v>
      </c>
      <c r="AL19" s="384">
        <v>39604</v>
      </c>
      <c r="AM19" s="384">
        <v>0</v>
      </c>
      <c r="AN19" s="384">
        <v>0</v>
      </c>
      <c r="AO19" s="384">
        <v>0</v>
      </c>
      <c r="AP19" s="384">
        <v>0</v>
      </c>
      <c r="AQ19" s="384">
        <v>1200</v>
      </c>
      <c r="AR19" s="384">
        <v>1049</v>
      </c>
      <c r="AS19" s="384">
        <v>182</v>
      </c>
      <c r="AT19" s="384">
        <v>29973</v>
      </c>
      <c r="AU19" s="384">
        <v>28815</v>
      </c>
      <c r="AV19" s="384">
        <v>57</v>
      </c>
      <c r="AW19" s="384">
        <v>21547</v>
      </c>
      <c r="AX19" s="385">
        <v>0</v>
      </c>
      <c r="AY19" s="384">
        <v>0</v>
      </c>
      <c r="AZ19" s="384">
        <v>961</v>
      </c>
      <c r="BA19" s="384">
        <v>945</v>
      </c>
      <c r="BB19" s="384">
        <v>0</v>
      </c>
      <c r="BC19" s="385">
        <v>0</v>
      </c>
      <c r="BD19" s="384">
        <v>0</v>
      </c>
      <c r="BE19" s="384">
        <v>0</v>
      </c>
      <c r="BF19" s="384">
        <v>14</v>
      </c>
      <c r="BG19" s="384">
        <v>2</v>
      </c>
      <c r="BH19" s="384">
        <v>1</v>
      </c>
      <c r="BI19" s="384">
        <v>0</v>
      </c>
      <c r="BJ19" s="384">
        <v>10</v>
      </c>
      <c r="BK19" s="384" t="s">
        <v>301</v>
      </c>
      <c r="BL19" s="384">
        <v>155</v>
      </c>
      <c r="BM19" s="384">
        <v>6785</v>
      </c>
      <c r="BN19" s="384">
        <v>160</v>
      </c>
      <c r="BO19" s="384" t="s">
        <v>301</v>
      </c>
      <c r="BP19" s="384">
        <v>116</v>
      </c>
      <c r="BQ19" s="384">
        <v>0</v>
      </c>
      <c r="BR19" s="384">
        <v>0</v>
      </c>
      <c r="BS19" s="384">
        <v>0</v>
      </c>
      <c r="BT19" s="384">
        <v>0</v>
      </c>
      <c r="BU19" s="384">
        <v>0</v>
      </c>
      <c r="BV19" s="384">
        <v>148</v>
      </c>
      <c r="BW19" s="384">
        <v>19</v>
      </c>
      <c r="BX19" s="427" t="s">
        <v>301</v>
      </c>
    </row>
    <row r="20" spans="1:76" s="134" customFormat="1" ht="12.75" customHeight="1" x14ac:dyDescent="0.2">
      <c r="A20" s="340"/>
      <c r="B20" s="413" t="s">
        <v>154</v>
      </c>
      <c r="C20" s="414"/>
      <c r="D20" s="415">
        <v>14910</v>
      </c>
      <c r="E20" s="415">
        <v>72468</v>
      </c>
      <c r="F20" s="415">
        <v>43</v>
      </c>
      <c r="G20" s="415">
        <v>2</v>
      </c>
      <c r="H20" s="415">
        <v>25</v>
      </c>
      <c r="I20" s="415">
        <v>15</v>
      </c>
      <c r="J20" s="446">
        <v>23.16</v>
      </c>
      <c r="K20" s="446">
        <v>23.16</v>
      </c>
      <c r="L20" s="446">
        <v>0</v>
      </c>
      <c r="M20" s="446">
        <v>0</v>
      </c>
      <c r="N20" s="415">
        <v>12</v>
      </c>
      <c r="O20" s="415">
        <v>4056</v>
      </c>
      <c r="P20" s="415">
        <v>3084</v>
      </c>
      <c r="Q20" s="415">
        <v>297</v>
      </c>
      <c r="R20" s="415">
        <v>56</v>
      </c>
      <c r="S20" s="415">
        <v>2328</v>
      </c>
      <c r="T20" s="446">
        <v>378.5</v>
      </c>
      <c r="U20" s="415">
        <v>211440</v>
      </c>
      <c r="V20" s="415">
        <v>8732</v>
      </c>
      <c r="W20" s="415">
        <v>58044</v>
      </c>
      <c r="X20" s="415">
        <v>46691</v>
      </c>
      <c r="Y20" s="415">
        <v>3665743</v>
      </c>
      <c r="Z20" s="415">
        <v>2375327</v>
      </c>
      <c r="AA20" s="415">
        <v>1290416</v>
      </c>
      <c r="AB20" s="415">
        <v>196484</v>
      </c>
      <c r="AC20" s="415" t="s">
        <v>357</v>
      </c>
      <c r="AD20" s="415">
        <v>81386</v>
      </c>
      <c r="AE20" s="415">
        <v>1012546</v>
      </c>
      <c r="AF20" s="415">
        <v>400078</v>
      </c>
      <c r="AG20" s="415">
        <v>3555245</v>
      </c>
      <c r="AH20" s="415">
        <v>0</v>
      </c>
      <c r="AI20" s="415">
        <v>0</v>
      </c>
      <c r="AJ20" s="415">
        <v>65326</v>
      </c>
      <c r="AK20" s="415">
        <v>282179</v>
      </c>
      <c r="AL20" s="415">
        <v>257020</v>
      </c>
      <c r="AM20" s="415">
        <v>0</v>
      </c>
      <c r="AN20" s="415">
        <v>0</v>
      </c>
      <c r="AO20" s="415">
        <v>62</v>
      </c>
      <c r="AP20" s="415">
        <v>1</v>
      </c>
      <c r="AQ20" s="415">
        <v>1200</v>
      </c>
      <c r="AR20" s="415">
        <v>22932</v>
      </c>
      <c r="AS20" s="415">
        <v>964</v>
      </c>
      <c r="AT20" s="415" t="s">
        <v>495</v>
      </c>
      <c r="AU20" s="415" t="s">
        <v>495</v>
      </c>
      <c r="AV20" s="415" t="s">
        <v>495</v>
      </c>
      <c r="AW20" s="415" t="s">
        <v>495</v>
      </c>
      <c r="AX20" s="415" t="s">
        <v>495</v>
      </c>
      <c r="AY20" s="415">
        <v>4</v>
      </c>
      <c r="AZ20" s="415">
        <v>14600</v>
      </c>
      <c r="BA20" s="415">
        <v>12986</v>
      </c>
      <c r="BB20" s="415">
        <v>0</v>
      </c>
      <c r="BC20" s="415">
        <v>0</v>
      </c>
      <c r="BD20" s="415">
        <v>0</v>
      </c>
      <c r="BE20" s="415">
        <v>0</v>
      </c>
      <c r="BF20" s="415">
        <v>1568</v>
      </c>
      <c r="BG20" s="415">
        <v>46</v>
      </c>
      <c r="BH20" s="415">
        <v>5765</v>
      </c>
      <c r="BI20" s="415">
        <v>6</v>
      </c>
      <c r="BJ20" s="415">
        <v>194</v>
      </c>
      <c r="BK20" s="415">
        <v>140</v>
      </c>
      <c r="BL20" s="415">
        <v>2479</v>
      </c>
      <c r="BM20" s="415">
        <v>178519</v>
      </c>
      <c r="BN20" s="415">
        <v>23446</v>
      </c>
      <c r="BO20" s="415">
        <v>15307</v>
      </c>
      <c r="BP20" s="415">
        <v>570</v>
      </c>
      <c r="BQ20" s="415">
        <v>58</v>
      </c>
      <c r="BR20" s="415">
        <v>0</v>
      </c>
      <c r="BS20" s="415">
        <v>0</v>
      </c>
      <c r="BT20" s="415">
        <v>0</v>
      </c>
      <c r="BU20" s="415">
        <v>58</v>
      </c>
      <c r="BV20" s="415">
        <v>148</v>
      </c>
      <c r="BW20" s="415">
        <v>361</v>
      </c>
      <c r="BX20" s="445">
        <v>89399</v>
      </c>
    </row>
    <row r="21" spans="1:76" s="134" customFormat="1" ht="12.75" customHeight="1" x14ac:dyDescent="0.2">
      <c r="A21" s="386"/>
      <c r="B21" s="406" t="s">
        <v>150</v>
      </c>
      <c r="C21" s="416">
        <v>10</v>
      </c>
      <c r="D21" s="407">
        <v>10</v>
      </c>
      <c r="E21" s="407">
        <v>10</v>
      </c>
      <c r="F21" s="407">
        <v>10</v>
      </c>
      <c r="G21" s="407">
        <v>10</v>
      </c>
      <c r="H21" s="407">
        <v>10</v>
      </c>
      <c r="I21" s="407">
        <v>10</v>
      </c>
      <c r="J21" s="407">
        <v>10</v>
      </c>
      <c r="K21" s="407">
        <v>10</v>
      </c>
      <c r="L21" s="407">
        <v>10</v>
      </c>
      <c r="M21" s="407">
        <v>10</v>
      </c>
      <c r="N21" s="407">
        <v>10</v>
      </c>
      <c r="O21" s="407">
        <v>10</v>
      </c>
      <c r="P21" s="407">
        <v>10</v>
      </c>
      <c r="Q21" s="407">
        <v>10</v>
      </c>
      <c r="R21" s="407">
        <v>10</v>
      </c>
      <c r="S21" s="407">
        <v>10</v>
      </c>
      <c r="T21" s="407">
        <v>10</v>
      </c>
      <c r="U21" s="407">
        <v>10</v>
      </c>
      <c r="V21" s="407">
        <v>10</v>
      </c>
      <c r="W21" s="407">
        <v>10</v>
      </c>
      <c r="X21" s="407">
        <v>10</v>
      </c>
      <c r="Y21" s="407">
        <v>10</v>
      </c>
      <c r="Z21" s="407">
        <v>10</v>
      </c>
      <c r="AA21" s="407">
        <v>10</v>
      </c>
      <c r="AB21" s="407">
        <v>10</v>
      </c>
      <c r="AC21" s="407">
        <v>10</v>
      </c>
      <c r="AD21" s="407">
        <v>10</v>
      </c>
      <c r="AE21" s="407">
        <v>10</v>
      </c>
      <c r="AF21" s="407">
        <v>10</v>
      </c>
      <c r="AG21" s="407">
        <v>10</v>
      </c>
      <c r="AH21" s="407">
        <v>10</v>
      </c>
      <c r="AI21" s="407">
        <v>10</v>
      </c>
      <c r="AJ21" s="407">
        <v>10</v>
      </c>
      <c r="AK21" s="407">
        <v>10</v>
      </c>
      <c r="AL21" s="407">
        <v>10</v>
      </c>
      <c r="AM21" s="407">
        <v>10</v>
      </c>
      <c r="AN21" s="407">
        <v>10</v>
      </c>
      <c r="AO21" s="407">
        <v>10</v>
      </c>
      <c r="AP21" s="407">
        <v>10</v>
      </c>
      <c r="AQ21" s="407">
        <v>10</v>
      </c>
      <c r="AR21" s="407">
        <v>10</v>
      </c>
      <c r="AS21" s="407">
        <v>10</v>
      </c>
      <c r="AT21" s="407">
        <v>10</v>
      </c>
      <c r="AU21" s="407">
        <v>10</v>
      </c>
      <c r="AV21" s="407">
        <v>10</v>
      </c>
      <c r="AW21" s="407">
        <v>10</v>
      </c>
      <c r="AX21" s="407">
        <v>10</v>
      </c>
      <c r="AY21" s="407">
        <v>10</v>
      </c>
      <c r="AZ21" s="407">
        <v>10</v>
      </c>
      <c r="BA21" s="407">
        <v>10</v>
      </c>
      <c r="BB21" s="407">
        <v>10</v>
      </c>
      <c r="BC21" s="407">
        <v>10</v>
      </c>
      <c r="BD21" s="407">
        <v>10</v>
      </c>
      <c r="BE21" s="407">
        <v>10</v>
      </c>
      <c r="BF21" s="407">
        <v>10</v>
      </c>
      <c r="BG21" s="407">
        <v>10</v>
      </c>
      <c r="BH21" s="407">
        <v>10</v>
      </c>
      <c r="BI21" s="407">
        <v>10</v>
      </c>
      <c r="BJ21" s="407">
        <v>10</v>
      </c>
      <c r="BK21" s="407">
        <v>10</v>
      </c>
      <c r="BL21" s="407">
        <v>10</v>
      </c>
      <c r="BM21" s="407">
        <v>10</v>
      </c>
      <c r="BN21" s="407">
        <v>10</v>
      </c>
      <c r="BO21" s="407">
        <v>10</v>
      </c>
      <c r="BP21" s="407">
        <v>10</v>
      </c>
      <c r="BQ21" s="407">
        <v>10</v>
      </c>
      <c r="BR21" s="407">
        <v>10</v>
      </c>
      <c r="BS21" s="407">
        <v>10</v>
      </c>
      <c r="BT21" s="407">
        <v>10</v>
      </c>
      <c r="BU21" s="407">
        <v>10</v>
      </c>
      <c r="BV21" s="407">
        <v>10</v>
      </c>
      <c r="BW21" s="407">
        <v>10</v>
      </c>
      <c r="BX21" s="447">
        <v>10</v>
      </c>
    </row>
    <row r="22" spans="1:76" s="134" customFormat="1" ht="12.75" customHeight="1" x14ac:dyDescent="0.2">
      <c r="A22" s="386"/>
      <c r="B22" s="406" t="s">
        <v>151</v>
      </c>
      <c r="C22" s="417">
        <v>10</v>
      </c>
      <c r="D22" s="417">
        <v>10</v>
      </c>
      <c r="E22" s="417">
        <v>3</v>
      </c>
      <c r="F22" s="417">
        <v>10</v>
      </c>
      <c r="G22" s="417">
        <v>10</v>
      </c>
      <c r="H22" s="417">
        <v>10</v>
      </c>
      <c r="I22" s="417">
        <v>10</v>
      </c>
      <c r="J22" s="417">
        <v>10</v>
      </c>
      <c r="K22" s="417">
        <v>10</v>
      </c>
      <c r="L22" s="417">
        <v>10</v>
      </c>
      <c r="M22" s="417">
        <v>10</v>
      </c>
      <c r="N22" s="417">
        <v>10</v>
      </c>
      <c r="O22" s="417">
        <v>10</v>
      </c>
      <c r="P22" s="417">
        <v>10</v>
      </c>
      <c r="Q22" s="417">
        <v>10</v>
      </c>
      <c r="R22" s="417">
        <v>10</v>
      </c>
      <c r="S22" s="417">
        <v>10</v>
      </c>
      <c r="T22" s="417">
        <v>10</v>
      </c>
      <c r="U22" s="417">
        <v>9</v>
      </c>
      <c r="V22" s="417">
        <v>9</v>
      </c>
      <c r="W22" s="417">
        <v>9</v>
      </c>
      <c r="X22" s="417">
        <v>9</v>
      </c>
      <c r="Y22" s="417">
        <v>10</v>
      </c>
      <c r="Z22" s="417">
        <v>10</v>
      </c>
      <c r="AA22" s="417">
        <v>10</v>
      </c>
      <c r="AB22" s="417">
        <v>10</v>
      </c>
      <c r="AC22" s="417">
        <v>0</v>
      </c>
      <c r="AD22" s="417">
        <v>9</v>
      </c>
      <c r="AE22" s="417">
        <v>10</v>
      </c>
      <c r="AF22" s="417">
        <v>10</v>
      </c>
      <c r="AG22" s="417">
        <v>10</v>
      </c>
      <c r="AH22" s="417">
        <v>9</v>
      </c>
      <c r="AI22" s="417">
        <v>9</v>
      </c>
      <c r="AJ22" s="417">
        <v>10</v>
      </c>
      <c r="AK22" s="417">
        <v>10</v>
      </c>
      <c r="AL22" s="417">
        <v>10</v>
      </c>
      <c r="AM22" s="417">
        <v>9</v>
      </c>
      <c r="AN22" s="417">
        <v>9</v>
      </c>
      <c r="AO22" s="417">
        <v>10</v>
      </c>
      <c r="AP22" s="417">
        <v>9</v>
      </c>
      <c r="AQ22" s="417">
        <v>9</v>
      </c>
      <c r="AR22" s="417">
        <v>10</v>
      </c>
      <c r="AS22" s="417">
        <v>10</v>
      </c>
      <c r="AT22" s="417">
        <v>10</v>
      </c>
      <c r="AU22" s="417">
        <v>10</v>
      </c>
      <c r="AV22" s="417">
        <v>10</v>
      </c>
      <c r="AW22" s="417">
        <v>10</v>
      </c>
      <c r="AX22" s="417">
        <v>10</v>
      </c>
      <c r="AY22" s="417">
        <v>7</v>
      </c>
      <c r="AZ22" s="417">
        <v>10</v>
      </c>
      <c r="BA22" s="417">
        <v>10</v>
      </c>
      <c r="BB22" s="417">
        <v>10</v>
      </c>
      <c r="BC22" s="417">
        <v>10</v>
      </c>
      <c r="BD22" s="417">
        <v>10</v>
      </c>
      <c r="BE22" s="417">
        <v>10</v>
      </c>
      <c r="BF22" s="417">
        <v>10</v>
      </c>
      <c r="BG22" s="417">
        <v>10</v>
      </c>
      <c r="BH22" s="417">
        <v>7</v>
      </c>
      <c r="BI22" s="417">
        <v>9</v>
      </c>
      <c r="BJ22" s="417">
        <v>9</v>
      </c>
      <c r="BK22" s="417">
        <v>5</v>
      </c>
      <c r="BL22" s="417">
        <v>6</v>
      </c>
      <c r="BM22" s="417">
        <v>10</v>
      </c>
      <c r="BN22" s="417">
        <v>10</v>
      </c>
      <c r="BO22" s="417">
        <v>9</v>
      </c>
      <c r="BP22" s="417">
        <v>8</v>
      </c>
      <c r="BQ22" s="417">
        <v>10</v>
      </c>
      <c r="BR22" s="417">
        <v>9</v>
      </c>
      <c r="BS22" s="417">
        <v>9</v>
      </c>
      <c r="BT22" s="417">
        <v>8</v>
      </c>
      <c r="BU22" s="417">
        <v>9</v>
      </c>
      <c r="BV22" s="417">
        <v>7</v>
      </c>
      <c r="BW22" s="417">
        <v>6</v>
      </c>
      <c r="BX22" s="428">
        <v>8</v>
      </c>
    </row>
    <row r="23" spans="1:76" s="134" customFormat="1" ht="12.75" customHeight="1" x14ac:dyDescent="0.2">
      <c r="A23" s="387"/>
      <c r="B23" s="410" t="s">
        <v>149</v>
      </c>
      <c r="C23" s="411">
        <v>1</v>
      </c>
      <c r="D23" s="411">
        <v>1</v>
      </c>
      <c r="E23" s="411">
        <v>0.3</v>
      </c>
      <c r="F23" s="411">
        <v>1</v>
      </c>
      <c r="G23" s="411">
        <v>1</v>
      </c>
      <c r="H23" s="411">
        <v>1</v>
      </c>
      <c r="I23" s="411">
        <v>1</v>
      </c>
      <c r="J23" s="411">
        <v>1</v>
      </c>
      <c r="K23" s="411">
        <v>1</v>
      </c>
      <c r="L23" s="411">
        <v>1</v>
      </c>
      <c r="M23" s="411">
        <v>1</v>
      </c>
      <c r="N23" s="411">
        <v>1</v>
      </c>
      <c r="O23" s="411">
        <v>1</v>
      </c>
      <c r="P23" s="411">
        <v>1</v>
      </c>
      <c r="Q23" s="411">
        <v>1</v>
      </c>
      <c r="R23" s="411">
        <v>1</v>
      </c>
      <c r="S23" s="411">
        <v>1</v>
      </c>
      <c r="T23" s="411">
        <v>1</v>
      </c>
      <c r="U23" s="411">
        <v>0.9</v>
      </c>
      <c r="V23" s="411">
        <v>0.9</v>
      </c>
      <c r="W23" s="411">
        <v>0.9</v>
      </c>
      <c r="X23" s="411">
        <v>0.9</v>
      </c>
      <c r="Y23" s="411">
        <v>1</v>
      </c>
      <c r="Z23" s="411">
        <v>1</v>
      </c>
      <c r="AA23" s="411">
        <v>1</v>
      </c>
      <c r="AB23" s="411">
        <v>1</v>
      </c>
      <c r="AC23" s="411">
        <v>0</v>
      </c>
      <c r="AD23" s="411">
        <v>0.9</v>
      </c>
      <c r="AE23" s="411">
        <v>1</v>
      </c>
      <c r="AF23" s="411">
        <v>1</v>
      </c>
      <c r="AG23" s="411">
        <v>1</v>
      </c>
      <c r="AH23" s="411">
        <v>0.9</v>
      </c>
      <c r="AI23" s="411">
        <v>0.9</v>
      </c>
      <c r="AJ23" s="411">
        <v>1</v>
      </c>
      <c r="AK23" s="411">
        <v>1</v>
      </c>
      <c r="AL23" s="411">
        <v>1</v>
      </c>
      <c r="AM23" s="411">
        <v>0.9</v>
      </c>
      <c r="AN23" s="411">
        <v>0.9</v>
      </c>
      <c r="AO23" s="411">
        <v>1</v>
      </c>
      <c r="AP23" s="411">
        <v>0.9</v>
      </c>
      <c r="AQ23" s="411">
        <v>0.9</v>
      </c>
      <c r="AR23" s="411">
        <v>1</v>
      </c>
      <c r="AS23" s="411">
        <v>1</v>
      </c>
      <c r="AT23" s="411">
        <v>1</v>
      </c>
      <c r="AU23" s="411">
        <v>1</v>
      </c>
      <c r="AV23" s="411">
        <v>1</v>
      </c>
      <c r="AW23" s="411">
        <v>1</v>
      </c>
      <c r="AX23" s="411">
        <v>1</v>
      </c>
      <c r="AY23" s="411">
        <v>0.7</v>
      </c>
      <c r="AZ23" s="411">
        <v>1</v>
      </c>
      <c r="BA23" s="411">
        <v>1</v>
      </c>
      <c r="BB23" s="411">
        <v>1</v>
      </c>
      <c r="BC23" s="411">
        <v>1</v>
      </c>
      <c r="BD23" s="411">
        <v>1</v>
      </c>
      <c r="BE23" s="411">
        <v>1</v>
      </c>
      <c r="BF23" s="411">
        <v>1</v>
      </c>
      <c r="BG23" s="411">
        <v>1</v>
      </c>
      <c r="BH23" s="411">
        <v>0.7</v>
      </c>
      <c r="BI23" s="411">
        <v>0.9</v>
      </c>
      <c r="BJ23" s="411">
        <v>0.9</v>
      </c>
      <c r="BK23" s="411">
        <v>0.5</v>
      </c>
      <c r="BL23" s="411">
        <v>0.6</v>
      </c>
      <c r="BM23" s="411">
        <v>1</v>
      </c>
      <c r="BN23" s="411">
        <v>1</v>
      </c>
      <c r="BO23" s="411">
        <v>0.9</v>
      </c>
      <c r="BP23" s="411">
        <v>0.8</v>
      </c>
      <c r="BQ23" s="411">
        <v>1</v>
      </c>
      <c r="BR23" s="411">
        <v>0.9</v>
      </c>
      <c r="BS23" s="411">
        <v>0.9</v>
      </c>
      <c r="BT23" s="411">
        <v>0.8</v>
      </c>
      <c r="BU23" s="411">
        <v>0.9</v>
      </c>
      <c r="BV23" s="411">
        <v>0.7</v>
      </c>
      <c r="BW23" s="411">
        <v>0.6</v>
      </c>
      <c r="BX23" s="429">
        <v>0.8</v>
      </c>
    </row>
    <row r="24" spans="1:76" s="134" customFormat="1" ht="12.75" customHeight="1" x14ac:dyDescent="0.2">
      <c r="A24" s="368" t="s">
        <v>311</v>
      </c>
      <c r="B24" s="369" t="s">
        <v>461</v>
      </c>
      <c r="C24" s="370"/>
      <c r="D24" s="371">
        <v>2871</v>
      </c>
      <c r="E24" s="372" t="s">
        <v>301</v>
      </c>
      <c r="F24" s="371">
        <v>8</v>
      </c>
      <c r="G24" s="371">
        <v>6</v>
      </c>
      <c r="H24" s="371">
        <v>2</v>
      </c>
      <c r="I24" s="371">
        <v>0</v>
      </c>
      <c r="J24" s="373">
        <v>7.4</v>
      </c>
      <c r="K24" s="374">
        <v>7.4</v>
      </c>
      <c r="L24" s="374">
        <v>0</v>
      </c>
      <c r="M24" s="374">
        <v>0</v>
      </c>
      <c r="N24" s="375">
        <v>5</v>
      </c>
      <c r="O24" s="375">
        <v>567</v>
      </c>
      <c r="P24" s="375">
        <v>517</v>
      </c>
      <c r="Q24" s="375">
        <v>125</v>
      </c>
      <c r="R24" s="375">
        <v>17</v>
      </c>
      <c r="S24" s="375">
        <v>247</v>
      </c>
      <c r="T24" s="374">
        <v>44</v>
      </c>
      <c r="U24" s="375">
        <v>87139</v>
      </c>
      <c r="V24" s="375" t="s">
        <v>301</v>
      </c>
      <c r="W24" s="375" t="s">
        <v>301</v>
      </c>
      <c r="X24" s="375">
        <v>6275</v>
      </c>
      <c r="Y24" s="375">
        <v>1028727</v>
      </c>
      <c r="Z24" s="375">
        <v>753227</v>
      </c>
      <c r="AA24" s="376">
        <v>275500</v>
      </c>
      <c r="AB24" s="375">
        <v>35674</v>
      </c>
      <c r="AC24" s="376" t="s">
        <v>357</v>
      </c>
      <c r="AD24" s="376" t="s">
        <v>301</v>
      </c>
      <c r="AE24" s="376">
        <v>239596</v>
      </c>
      <c r="AF24" s="375">
        <v>118462</v>
      </c>
      <c r="AG24" s="375" t="s">
        <v>301</v>
      </c>
      <c r="AH24" s="375" t="s">
        <v>301</v>
      </c>
      <c r="AI24" s="375" t="s">
        <v>301</v>
      </c>
      <c r="AJ24" s="375" t="s">
        <v>301</v>
      </c>
      <c r="AK24" s="376">
        <v>101699</v>
      </c>
      <c r="AL24" s="375">
        <v>93883</v>
      </c>
      <c r="AM24" s="375">
        <v>5006</v>
      </c>
      <c r="AN24" s="375" t="s">
        <v>301</v>
      </c>
      <c r="AO24" s="375" t="s">
        <v>301</v>
      </c>
      <c r="AP24" s="375" t="s">
        <v>301</v>
      </c>
      <c r="AQ24" s="375" t="s">
        <v>301</v>
      </c>
      <c r="AR24" s="375">
        <v>2096</v>
      </c>
      <c r="AS24" s="375">
        <v>714</v>
      </c>
      <c r="AT24" s="375">
        <v>30014</v>
      </c>
      <c r="AU24" s="375" t="s">
        <v>301</v>
      </c>
      <c r="AV24" s="375">
        <v>56</v>
      </c>
      <c r="AW24" s="375">
        <v>21476</v>
      </c>
      <c r="AX24" s="375" t="s">
        <v>301</v>
      </c>
      <c r="AY24" s="375" t="s">
        <v>301</v>
      </c>
      <c r="AZ24" s="375">
        <v>5437</v>
      </c>
      <c r="BA24" s="375">
        <v>5323</v>
      </c>
      <c r="BB24" s="375" t="s">
        <v>301</v>
      </c>
      <c r="BC24" s="375" t="s">
        <v>301</v>
      </c>
      <c r="BD24" s="375" t="s">
        <v>301</v>
      </c>
      <c r="BE24" s="375" t="s">
        <v>301</v>
      </c>
      <c r="BF24" s="375">
        <v>59</v>
      </c>
      <c r="BG24" s="375">
        <v>55</v>
      </c>
      <c r="BH24" s="375" t="s">
        <v>301</v>
      </c>
      <c r="BI24" s="375">
        <v>4</v>
      </c>
      <c r="BJ24" s="375">
        <v>10</v>
      </c>
      <c r="BK24" s="375" t="s">
        <v>301</v>
      </c>
      <c r="BL24" s="375" t="s">
        <v>301</v>
      </c>
      <c r="BM24" s="375">
        <v>35678</v>
      </c>
      <c r="BN24" s="375" t="s">
        <v>301</v>
      </c>
      <c r="BO24" s="375" t="s">
        <v>301</v>
      </c>
      <c r="BP24" s="375">
        <v>370</v>
      </c>
      <c r="BQ24" s="375">
        <v>30</v>
      </c>
      <c r="BR24" s="375">
        <v>30</v>
      </c>
      <c r="BS24" s="375" t="s">
        <v>301</v>
      </c>
      <c r="BT24" s="375" t="s">
        <v>301</v>
      </c>
      <c r="BU24" s="375" t="s">
        <v>301</v>
      </c>
      <c r="BV24" s="375" t="s">
        <v>301</v>
      </c>
      <c r="BW24" s="375" t="s">
        <v>301</v>
      </c>
      <c r="BX24" s="425">
        <v>23508</v>
      </c>
    </row>
    <row r="25" spans="1:76" s="134" customFormat="1" ht="12.75" customHeight="1" x14ac:dyDescent="0.2">
      <c r="A25" s="340"/>
      <c r="B25" s="413" t="s">
        <v>155</v>
      </c>
      <c r="C25" s="414"/>
      <c r="D25" s="415">
        <v>2871</v>
      </c>
      <c r="E25" s="415" t="s">
        <v>301</v>
      </c>
      <c r="F25" s="415">
        <v>8</v>
      </c>
      <c r="G25" s="415">
        <v>6</v>
      </c>
      <c r="H25" s="415">
        <v>2</v>
      </c>
      <c r="I25" s="415">
        <v>0</v>
      </c>
      <c r="J25" s="446">
        <v>7.4</v>
      </c>
      <c r="K25" s="446">
        <v>7.4</v>
      </c>
      <c r="L25" s="446">
        <v>0</v>
      </c>
      <c r="M25" s="446">
        <v>0</v>
      </c>
      <c r="N25" s="415">
        <v>5</v>
      </c>
      <c r="O25" s="415">
        <v>567</v>
      </c>
      <c r="P25" s="415">
        <v>517</v>
      </c>
      <c r="Q25" s="415">
        <v>125</v>
      </c>
      <c r="R25" s="415">
        <v>17</v>
      </c>
      <c r="S25" s="415">
        <v>247</v>
      </c>
      <c r="T25" s="446">
        <v>44</v>
      </c>
      <c r="U25" s="415">
        <v>87139</v>
      </c>
      <c r="V25" s="415" t="s">
        <v>301</v>
      </c>
      <c r="W25" s="415" t="s">
        <v>301</v>
      </c>
      <c r="X25" s="415">
        <v>6275</v>
      </c>
      <c r="Y25" s="415">
        <v>1028727</v>
      </c>
      <c r="Z25" s="415">
        <v>753227</v>
      </c>
      <c r="AA25" s="415">
        <v>275500</v>
      </c>
      <c r="AB25" s="415">
        <v>35674</v>
      </c>
      <c r="AC25" s="415" t="s">
        <v>357</v>
      </c>
      <c r="AD25" s="415" t="s">
        <v>357</v>
      </c>
      <c r="AE25" s="415">
        <v>239596</v>
      </c>
      <c r="AF25" s="415">
        <v>118462</v>
      </c>
      <c r="AG25" s="415" t="s">
        <v>301</v>
      </c>
      <c r="AH25" s="415" t="s">
        <v>301</v>
      </c>
      <c r="AI25" s="415" t="s">
        <v>301</v>
      </c>
      <c r="AJ25" s="415" t="s">
        <v>301</v>
      </c>
      <c r="AK25" s="415">
        <v>101699</v>
      </c>
      <c r="AL25" s="415">
        <v>93883</v>
      </c>
      <c r="AM25" s="415">
        <v>5006</v>
      </c>
      <c r="AN25" s="415" t="s">
        <v>301</v>
      </c>
      <c r="AO25" s="415" t="s">
        <v>301</v>
      </c>
      <c r="AP25" s="415" t="s">
        <v>301</v>
      </c>
      <c r="AQ25" s="415" t="s">
        <v>301</v>
      </c>
      <c r="AR25" s="415">
        <v>2096</v>
      </c>
      <c r="AS25" s="415">
        <v>714</v>
      </c>
      <c r="AT25" s="415" t="s">
        <v>495</v>
      </c>
      <c r="AU25" s="415" t="s">
        <v>495</v>
      </c>
      <c r="AV25" s="415" t="s">
        <v>495</v>
      </c>
      <c r="AW25" s="415" t="s">
        <v>495</v>
      </c>
      <c r="AX25" s="415" t="s">
        <v>495</v>
      </c>
      <c r="AY25" s="415" t="s">
        <v>301</v>
      </c>
      <c r="AZ25" s="415">
        <v>5437</v>
      </c>
      <c r="BA25" s="415">
        <v>5323</v>
      </c>
      <c r="BB25" s="415" t="s">
        <v>301</v>
      </c>
      <c r="BC25" s="415" t="s">
        <v>301</v>
      </c>
      <c r="BD25" s="415" t="s">
        <v>301</v>
      </c>
      <c r="BE25" s="415" t="s">
        <v>301</v>
      </c>
      <c r="BF25" s="415">
        <v>59</v>
      </c>
      <c r="BG25" s="415">
        <v>55</v>
      </c>
      <c r="BH25" s="415" t="s">
        <v>301</v>
      </c>
      <c r="BI25" s="415">
        <v>4</v>
      </c>
      <c r="BJ25" s="415">
        <v>10</v>
      </c>
      <c r="BK25" s="415" t="s">
        <v>301</v>
      </c>
      <c r="BL25" s="415" t="s">
        <v>301</v>
      </c>
      <c r="BM25" s="415">
        <v>35678</v>
      </c>
      <c r="BN25" s="415" t="s">
        <v>301</v>
      </c>
      <c r="BO25" s="415" t="s">
        <v>301</v>
      </c>
      <c r="BP25" s="415">
        <v>370</v>
      </c>
      <c r="BQ25" s="415">
        <v>30</v>
      </c>
      <c r="BR25" s="415">
        <v>30</v>
      </c>
      <c r="BS25" s="415" t="s">
        <v>301</v>
      </c>
      <c r="BT25" s="415" t="s">
        <v>301</v>
      </c>
      <c r="BU25" s="415" t="s">
        <v>301</v>
      </c>
      <c r="BV25" s="415" t="s">
        <v>301</v>
      </c>
      <c r="BW25" s="415" t="s">
        <v>301</v>
      </c>
      <c r="BX25" s="445">
        <v>23508</v>
      </c>
    </row>
    <row r="26" spans="1:76" s="134" customFormat="1" ht="12.75" customHeight="1" x14ac:dyDescent="0.2">
      <c r="A26" s="386"/>
      <c r="B26" s="406" t="s">
        <v>150</v>
      </c>
      <c r="C26" s="416">
        <v>1</v>
      </c>
      <c r="D26" s="407">
        <v>1</v>
      </c>
      <c r="E26" s="407">
        <v>1</v>
      </c>
      <c r="F26" s="407">
        <v>1</v>
      </c>
      <c r="G26" s="407">
        <v>1</v>
      </c>
      <c r="H26" s="407">
        <v>1</v>
      </c>
      <c r="I26" s="407">
        <v>1</v>
      </c>
      <c r="J26" s="407">
        <v>1</v>
      </c>
      <c r="K26" s="407">
        <v>1</v>
      </c>
      <c r="L26" s="407">
        <v>1</v>
      </c>
      <c r="M26" s="407">
        <v>1</v>
      </c>
      <c r="N26" s="407">
        <v>1</v>
      </c>
      <c r="O26" s="407">
        <v>1</v>
      </c>
      <c r="P26" s="407">
        <v>1</v>
      </c>
      <c r="Q26" s="407">
        <v>1</v>
      </c>
      <c r="R26" s="407">
        <v>1</v>
      </c>
      <c r="S26" s="407">
        <v>1</v>
      </c>
      <c r="T26" s="407">
        <v>1</v>
      </c>
      <c r="U26" s="407">
        <v>1</v>
      </c>
      <c r="V26" s="407">
        <v>1</v>
      </c>
      <c r="W26" s="407">
        <v>1</v>
      </c>
      <c r="X26" s="407">
        <v>1</v>
      </c>
      <c r="Y26" s="407">
        <v>1</v>
      </c>
      <c r="Z26" s="407">
        <v>1</v>
      </c>
      <c r="AA26" s="407">
        <v>1</v>
      </c>
      <c r="AB26" s="407">
        <v>1</v>
      </c>
      <c r="AC26" s="407">
        <v>1</v>
      </c>
      <c r="AD26" s="407">
        <v>1</v>
      </c>
      <c r="AE26" s="407">
        <v>1</v>
      </c>
      <c r="AF26" s="407">
        <v>1</v>
      </c>
      <c r="AG26" s="407">
        <v>1</v>
      </c>
      <c r="AH26" s="407">
        <v>1</v>
      </c>
      <c r="AI26" s="407">
        <v>1</v>
      </c>
      <c r="AJ26" s="407">
        <v>1</v>
      </c>
      <c r="AK26" s="407">
        <v>1</v>
      </c>
      <c r="AL26" s="407">
        <v>1</v>
      </c>
      <c r="AM26" s="407">
        <v>1</v>
      </c>
      <c r="AN26" s="407">
        <v>1</v>
      </c>
      <c r="AO26" s="407">
        <v>1</v>
      </c>
      <c r="AP26" s="407">
        <v>1</v>
      </c>
      <c r="AQ26" s="407">
        <v>1</v>
      </c>
      <c r="AR26" s="407">
        <v>1</v>
      </c>
      <c r="AS26" s="407">
        <v>1</v>
      </c>
      <c r="AT26" s="407">
        <v>1</v>
      </c>
      <c r="AU26" s="407">
        <v>1</v>
      </c>
      <c r="AV26" s="407">
        <v>1</v>
      </c>
      <c r="AW26" s="407">
        <v>1</v>
      </c>
      <c r="AX26" s="407">
        <v>1</v>
      </c>
      <c r="AY26" s="407">
        <v>1</v>
      </c>
      <c r="AZ26" s="407">
        <v>1</v>
      </c>
      <c r="BA26" s="407">
        <v>1</v>
      </c>
      <c r="BB26" s="407">
        <v>1</v>
      </c>
      <c r="BC26" s="407">
        <v>1</v>
      </c>
      <c r="BD26" s="407">
        <v>1</v>
      </c>
      <c r="BE26" s="407">
        <v>1</v>
      </c>
      <c r="BF26" s="407">
        <v>1</v>
      </c>
      <c r="BG26" s="407">
        <v>1</v>
      </c>
      <c r="BH26" s="407">
        <v>1</v>
      </c>
      <c r="BI26" s="407">
        <v>1</v>
      </c>
      <c r="BJ26" s="407">
        <v>1</v>
      </c>
      <c r="BK26" s="407">
        <v>1</v>
      </c>
      <c r="BL26" s="407">
        <v>1</v>
      </c>
      <c r="BM26" s="407">
        <v>1</v>
      </c>
      <c r="BN26" s="407">
        <v>1</v>
      </c>
      <c r="BO26" s="407">
        <v>1</v>
      </c>
      <c r="BP26" s="407">
        <v>1</v>
      </c>
      <c r="BQ26" s="407">
        <v>1</v>
      </c>
      <c r="BR26" s="407">
        <v>1</v>
      </c>
      <c r="BS26" s="407">
        <v>1</v>
      </c>
      <c r="BT26" s="407">
        <v>1</v>
      </c>
      <c r="BU26" s="407">
        <v>1</v>
      </c>
      <c r="BV26" s="407">
        <v>1</v>
      </c>
      <c r="BW26" s="407">
        <v>1</v>
      </c>
      <c r="BX26" s="447">
        <v>1</v>
      </c>
    </row>
    <row r="27" spans="1:76" s="134" customFormat="1" ht="12.75" customHeight="1" x14ac:dyDescent="0.2">
      <c r="A27" s="386"/>
      <c r="B27" s="406" t="s">
        <v>151</v>
      </c>
      <c r="C27" s="417">
        <v>1</v>
      </c>
      <c r="D27" s="417">
        <v>1</v>
      </c>
      <c r="E27" s="417">
        <v>0</v>
      </c>
      <c r="F27" s="417">
        <v>1</v>
      </c>
      <c r="G27" s="417">
        <v>1</v>
      </c>
      <c r="H27" s="417">
        <v>1</v>
      </c>
      <c r="I27" s="417">
        <v>1</v>
      </c>
      <c r="J27" s="417">
        <v>1</v>
      </c>
      <c r="K27" s="417">
        <v>1</v>
      </c>
      <c r="L27" s="417">
        <v>1</v>
      </c>
      <c r="M27" s="417">
        <v>1</v>
      </c>
      <c r="N27" s="417">
        <v>1</v>
      </c>
      <c r="O27" s="417">
        <v>1</v>
      </c>
      <c r="P27" s="417">
        <v>1</v>
      </c>
      <c r="Q27" s="417">
        <v>1</v>
      </c>
      <c r="R27" s="417">
        <v>1</v>
      </c>
      <c r="S27" s="417">
        <v>1</v>
      </c>
      <c r="T27" s="417">
        <v>1</v>
      </c>
      <c r="U27" s="417">
        <v>1</v>
      </c>
      <c r="V27" s="417">
        <v>0</v>
      </c>
      <c r="W27" s="417">
        <v>0</v>
      </c>
      <c r="X27" s="417">
        <v>1</v>
      </c>
      <c r="Y27" s="417">
        <v>1</v>
      </c>
      <c r="Z27" s="417">
        <v>1</v>
      </c>
      <c r="AA27" s="417">
        <v>1</v>
      </c>
      <c r="AB27" s="417">
        <v>1</v>
      </c>
      <c r="AC27" s="417">
        <v>0</v>
      </c>
      <c r="AD27" s="417">
        <v>0</v>
      </c>
      <c r="AE27" s="417">
        <v>1</v>
      </c>
      <c r="AF27" s="417">
        <v>1</v>
      </c>
      <c r="AG27" s="417">
        <v>0</v>
      </c>
      <c r="AH27" s="417">
        <v>0</v>
      </c>
      <c r="AI27" s="417">
        <v>0</v>
      </c>
      <c r="AJ27" s="417">
        <v>0</v>
      </c>
      <c r="AK27" s="417">
        <v>1</v>
      </c>
      <c r="AL27" s="417">
        <v>1</v>
      </c>
      <c r="AM27" s="417">
        <v>1</v>
      </c>
      <c r="AN27" s="417">
        <v>0</v>
      </c>
      <c r="AO27" s="417">
        <v>0</v>
      </c>
      <c r="AP27" s="417">
        <v>0</v>
      </c>
      <c r="AQ27" s="417">
        <v>0</v>
      </c>
      <c r="AR27" s="417">
        <v>1</v>
      </c>
      <c r="AS27" s="417">
        <v>1</v>
      </c>
      <c r="AT27" s="417">
        <v>1</v>
      </c>
      <c r="AU27" s="417">
        <v>0</v>
      </c>
      <c r="AV27" s="417">
        <v>1</v>
      </c>
      <c r="AW27" s="417">
        <v>1</v>
      </c>
      <c r="AX27" s="417">
        <v>0</v>
      </c>
      <c r="AY27" s="417">
        <v>0</v>
      </c>
      <c r="AZ27" s="417">
        <v>1</v>
      </c>
      <c r="BA27" s="417">
        <v>1</v>
      </c>
      <c r="BB27" s="417">
        <v>0</v>
      </c>
      <c r="BC27" s="417">
        <v>0</v>
      </c>
      <c r="BD27" s="417">
        <v>0</v>
      </c>
      <c r="BE27" s="417">
        <v>0</v>
      </c>
      <c r="BF27" s="417">
        <v>1</v>
      </c>
      <c r="BG27" s="417">
        <v>1</v>
      </c>
      <c r="BH27" s="417">
        <v>0</v>
      </c>
      <c r="BI27" s="417">
        <v>1</v>
      </c>
      <c r="BJ27" s="417">
        <v>1</v>
      </c>
      <c r="BK27" s="417">
        <v>0</v>
      </c>
      <c r="BL27" s="417">
        <v>0</v>
      </c>
      <c r="BM27" s="417">
        <v>1</v>
      </c>
      <c r="BN27" s="417">
        <v>0</v>
      </c>
      <c r="BO27" s="417">
        <v>0</v>
      </c>
      <c r="BP27" s="417">
        <v>1</v>
      </c>
      <c r="BQ27" s="417">
        <v>1</v>
      </c>
      <c r="BR27" s="417">
        <v>1</v>
      </c>
      <c r="BS27" s="417">
        <v>0</v>
      </c>
      <c r="BT27" s="417">
        <v>0</v>
      </c>
      <c r="BU27" s="417">
        <v>0</v>
      </c>
      <c r="BV27" s="417">
        <v>0</v>
      </c>
      <c r="BW27" s="417">
        <v>0</v>
      </c>
      <c r="BX27" s="428">
        <v>1</v>
      </c>
    </row>
    <row r="28" spans="1:76" s="134" customFormat="1" ht="12.75" customHeight="1" x14ac:dyDescent="0.2">
      <c r="A28" s="387"/>
      <c r="B28" s="410" t="s">
        <v>149</v>
      </c>
      <c r="C28" s="411">
        <v>1</v>
      </c>
      <c r="D28" s="411">
        <v>1</v>
      </c>
      <c r="E28" s="411">
        <v>0</v>
      </c>
      <c r="F28" s="411">
        <v>1</v>
      </c>
      <c r="G28" s="411">
        <v>1</v>
      </c>
      <c r="H28" s="411">
        <v>1</v>
      </c>
      <c r="I28" s="411">
        <v>1</v>
      </c>
      <c r="J28" s="411">
        <v>1</v>
      </c>
      <c r="K28" s="411">
        <v>1</v>
      </c>
      <c r="L28" s="411">
        <v>1</v>
      </c>
      <c r="M28" s="411">
        <v>1</v>
      </c>
      <c r="N28" s="411">
        <v>1</v>
      </c>
      <c r="O28" s="411">
        <v>1</v>
      </c>
      <c r="P28" s="411">
        <v>1</v>
      </c>
      <c r="Q28" s="411">
        <v>1</v>
      </c>
      <c r="R28" s="411">
        <v>1</v>
      </c>
      <c r="S28" s="411">
        <v>1</v>
      </c>
      <c r="T28" s="411">
        <v>1</v>
      </c>
      <c r="U28" s="411">
        <v>1</v>
      </c>
      <c r="V28" s="411">
        <v>0</v>
      </c>
      <c r="W28" s="411">
        <v>0</v>
      </c>
      <c r="X28" s="411">
        <v>1</v>
      </c>
      <c r="Y28" s="411">
        <v>1</v>
      </c>
      <c r="Z28" s="411">
        <v>1</v>
      </c>
      <c r="AA28" s="411">
        <v>1</v>
      </c>
      <c r="AB28" s="411">
        <v>1</v>
      </c>
      <c r="AC28" s="411">
        <v>0</v>
      </c>
      <c r="AD28" s="411">
        <v>0</v>
      </c>
      <c r="AE28" s="411">
        <v>1</v>
      </c>
      <c r="AF28" s="411">
        <v>1</v>
      </c>
      <c r="AG28" s="411">
        <v>0</v>
      </c>
      <c r="AH28" s="411">
        <v>0</v>
      </c>
      <c r="AI28" s="411">
        <v>0</v>
      </c>
      <c r="AJ28" s="411">
        <v>0</v>
      </c>
      <c r="AK28" s="411">
        <v>1</v>
      </c>
      <c r="AL28" s="411">
        <v>1</v>
      </c>
      <c r="AM28" s="411">
        <v>1</v>
      </c>
      <c r="AN28" s="411">
        <v>0</v>
      </c>
      <c r="AO28" s="411">
        <v>0</v>
      </c>
      <c r="AP28" s="411">
        <v>0</v>
      </c>
      <c r="AQ28" s="411">
        <v>0</v>
      </c>
      <c r="AR28" s="411">
        <v>1</v>
      </c>
      <c r="AS28" s="411">
        <v>1</v>
      </c>
      <c r="AT28" s="411">
        <v>1</v>
      </c>
      <c r="AU28" s="411">
        <v>0</v>
      </c>
      <c r="AV28" s="411">
        <v>1</v>
      </c>
      <c r="AW28" s="411">
        <v>1</v>
      </c>
      <c r="AX28" s="411">
        <v>0</v>
      </c>
      <c r="AY28" s="411">
        <v>0</v>
      </c>
      <c r="AZ28" s="411">
        <v>1</v>
      </c>
      <c r="BA28" s="411">
        <v>1</v>
      </c>
      <c r="BB28" s="411">
        <v>0</v>
      </c>
      <c r="BC28" s="411">
        <v>0</v>
      </c>
      <c r="BD28" s="411">
        <v>0</v>
      </c>
      <c r="BE28" s="411">
        <v>0</v>
      </c>
      <c r="BF28" s="411">
        <v>1</v>
      </c>
      <c r="BG28" s="411">
        <v>1</v>
      </c>
      <c r="BH28" s="411">
        <v>0</v>
      </c>
      <c r="BI28" s="411">
        <v>1</v>
      </c>
      <c r="BJ28" s="411">
        <v>1</v>
      </c>
      <c r="BK28" s="411">
        <v>0</v>
      </c>
      <c r="BL28" s="411">
        <v>0</v>
      </c>
      <c r="BM28" s="411">
        <v>1</v>
      </c>
      <c r="BN28" s="411">
        <v>0</v>
      </c>
      <c r="BO28" s="411">
        <v>0</v>
      </c>
      <c r="BP28" s="411">
        <v>1</v>
      </c>
      <c r="BQ28" s="411">
        <v>1</v>
      </c>
      <c r="BR28" s="411">
        <v>1</v>
      </c>
      <c r="BS28" s="411">
        <v>0</v>
      </c>
      <c r="BT28" s="411">
        <v>0</v>
      </c>
      <c r="BU28" s="411">
        <v>0</v>
      </c>
      <c r="BV28" s="411">
        <v>0</v>
      </c>
      <c r="BW28" s="411">
        <v>0</v>
      </c>
      <c r="BX28" s="429">
        <v>1</v>
      </c>
    </row>
    <row r="29" spans="1:76" s="134" customFormat="1" ht="12.75" customHeight="1" x14ac:dyDescent="0.2">
      <c r="A29" s="388" t="s">
        <v>312</v>
      </c>
      <c r="B29" s="369" t="s">
        <v>177</v>
      </c>
      <c r="C29" s="389"/>
      <c r="D29" s="390">
        <v>3196</v>
      </c>
      <c r="E29" s="390" t="s">
        <v>301</v>
      </c>
      <c r="F29" s="371">
        <v>6</v>
      </c>
      <c r="G29" s="371">
        <v>3</v>
      </c>
      <c r="H29" s="371">
        <v>2</v>
      </c>
      <c r="I29" s="371">
        <v>1</v>
      </c>
      <c r="J29" s="373">
        <v>4</v>
      </c>
      <c r="K29" s="374">
        <v>3</v>
      </c>
      <c r="L29" s="374">
        <v>0</v>
      </c>
      <c r="M29" s="374">
        <v>1</v>
      </c>
      <c r="N29" s="375">
        <v>2</v>
      </c>
      <c r="O29" s="375">
        <v>664</v>
      </c>
      <c r="P29" s="375">
        <v>616</v>
      </c>
      <c r="Q29" s="375">
        <v>86</v>
      </c>
      <c r="R29" s="375">
        <v>8</v>
      </c>
      <c r="S29" s="375">
        <v>251</v>
      </c>
      <c r="T29" s="374">
        <v>35</v>
      </c>
      <c r="U29" s="375">
        <v>31977</v>
      </c>
      <c r="V29" s="375">
        <v>445</v>
      </c>
      <c r="W29" s="375">
        <v>0</v>
      </c>
      <c r="X29" s="375">
        <v>3145</v>
      </c>
      <c r="Y29" s="375">
        <v>608400</v>
      </c>
      <c r="Z29" s="375">
        <v>371400</v>
      </c>
      <c r="AA29" s="375">
        <v>237000</v>
      </c>
      <c r="AB29" s="375" t="s">
        <v>301</v>
      </c>
      <c r="AC29" s="375" t="s">
        <v>301</v>
      </c>
      <c r="AD29" s="375">
        <v>42000</v>
      </c>
      <c r="AE29" s="375">
        <v>195000</v>
      </c>
      <c r="AF29" s="375">
        <v>89000</v>
      </c>
      <c r="AG29" s="375" t="s">
        <v>301</v>
      </c>
      <c r="AH29" s="375" t="s">
        <v>301</v>
      </c>
      <c r="AI29" s="375" t="s">
        <v>301</v>
      </c>
      <c r="AJ29" s="375">
        <v>1908</v>
      </c>
      <c r="AK29" s="375">
        <v>35122</v>
      </c>
      <c r="AL29" s="375">
        <v>32873</v>
      </c>
      <c r="AM29" s="375">
        <v>0</v>
      </c>
      <c r="AN29" s="375">
        <v>0</v>
      </c>
      <c r="AO29" s="375">
        <v>340</v>
      </c>
      <c r="AP29" s="375">
        <v>0</v>
      </c>
      <c r="AQ29" s="375">
        <v>0</v>
      </c>
      <c r="AR29" s="375">
        <v>1527</v>
      </c>
      <c r="AS29" s="375">
        <v>382</v>
      </c>
      <c r="AT29" s="375">
        <v>29961</v>
      </c>
      <c r="AU29" s="375">
        <v>28803</v>
      </c>
      <c r="AV29" s="375">
        <v>64</v>
      </c>
      <c r="AW29" s="375">
        <v>46318</v>
      </c>
      <c r="AX29" s="375">
        <v>952580</v>
      </c>
      <c r="AY29" s="375" t="s">
        <v>301</v>
      </c>
      <c r="AZ29" s="375">
        <v>1958</v>
      </c>
      <c r="BA29" s="375">
        <v>1897</v>
      </c>
      <c r="BB29" s="375">
        <v>0</v>
      </c>
      <c r="BC29" s="375">
        <v>0</v>
      </c>
      <c r="BD29" s="375">
        <v>0</v>
      </c>
      <c r="BE29" s="375">
        <v>0</v>
      </c>
      <c r="BF29" s="375">
        <v>59</v>
      </c>
      <c r="BG29" s="375">
        <v>2</v>
      </c>
      <c r="BH29" s="375">
        <v>2307</v>
      </c>
      <c r="BI29" s="375">
        <v>32</v>
      </c>
      <c r="BJ29" s="375">
        <v>74</v>
      </c>
      <c r="BK29" s="375">
        <v>68</v>
      </c>
      <c r="BL29" s="375">
        <v>1204</v>
      </c>
      <c r="BM29" s="375">
        <v>49600</v>
      </c>
      <c r="BN29" s="375">
        <v>6519</v>
      </c>
      <c r="BO29" s="375">
        <v>4702</v>
      </c>
      <c r="BP29" s="375">
        <v>50</v>
      </c>
      <c r="BQ29" s="375">
        <v>0</v>
      </c>
      <c r="BR29" s="375">
        <v>0</v>
      </c>
      <c r="BS29" s="375">
        <v>0</v>
      </c>
      <c r="BT29" s="375">
        <v>0</v>
      </c>
      <c r="BU29" s="375">
        <v>0</v>
      </c>
      <c r="BV29" s="375" t="s">
        <v>301</v>
      </c>
      <c r="BW29" s="375" t="s">
        <v>301</v>
      </c>
      <c r="BX29" s="425">
        <v>11824</v>
      </c>
    </row>
    <row r="30" spans="1:76" s="134" customFormat="1" ht="12.75" customHeight="1" x14ac:dyDescent="0.2">
      <c r="A30" s="388" t="s">
        <v>313</v>
      </c>
      <c r="B30" s="369" t="s">
        <v>402</v>
      </c>
      <c r="C30" s="389"/>
      <c r="D30" s="390">
        <v>2327</v>
      </c>
      <c r="E30" s="390" t="s">
        <v>301</v>
      </c>
      <c r="F30" s="371">
        <v>12</v>
      </c>
      <c r="G30" s="371">
        <v>1</v>
      </c>
      <c r="H30" s="371">
        <v>7</v>
      </c>
      <c r="I30" s="371">
        <v>4</v>
      </c>
      <c r="J30" s="373">
        <v>7.4</v>
      </c>
      <c r="K30" s="374">
        <v>4.4000000000000004</v>
      </c>
      <c r="L30" s="374">
        <v>0.34</v>
      </c>
      <c r="M30" s="374">
        <v>1</v>
      </c>
      <c r="N30" s="375">
        <v>1</v>
      </c>
      <c r="O30" s="375">
        <v>991</v>
      </c>
      <c r="P30" s="375">
        <v>805</v>
      </c>
      <c r="Q30" s="375">
        <v>102</v>
      </c>
      <c r="R30" s="375">
        <v>4</v>
      </c>
      <c r="S30" s="375">
        <v>276</v>
      </c>
      <c r="T30" s="374">
        <v>68</v>
      </c>
      <c r="U30" s="375">
        <v>34800</v>
      </c>
      <c r="V30" s="375" t="s">
        <v>301</v>
      </c>
      <c r="W30" s="375">
        <v>0</v>
      </c>
      <c r="X30" s="375">
        <v>1803</v>
      </c>
      <c r="Y30" s="375">
        <v>817602</v>
      </c>
      <c r="Z30" s="375">
        <v>506299</v>
      </c>
      <c r="AA30" s="375">
        <v>311303</v>
      </c>
      <c r="AB30" s="375">
        <v>7520</v>
      </c>
      <c r="AC30" s="375" t="s">
        <v>301</v>
      </c>
      <c r="AD30" s="375">
        <v>39702</v>
      </c>
      <c r="AE30" s="375">
        <v>264081</v>
      </c>
      <c r="AF30" s="375">
        <v>154910</v>
      </c>
      <c r="AG30" s="375">
        <v>815160</v>
      </c>
      <c r="AH30" s="375">
        <v>0</v>
      </c>
      <c r="AI30" s="375">
        <v>0</v>
      </c>
      <c r="AJ30" s="375">
        <v>5053</v>
      </c>
      <c r="AK30" s="375">
        <v>36714</v>
      </c>
      <c r="AL30" s="375">
        <v>34236</v>
      </c>
      <c r="AM30" s="375">
        <v>0</v>
      </c>
      <c r="AN30" s="375">
        <v>0</v>
      </c>
      <c r="AO30" s="375">
        <v>0</v>
      </c>
      <c r="AP30" s="375">
        <v>0</v>
      </c>
      <c r="AQ30" s="375">
        <v>0</v>
      </c>
      <c r="AR30" s="375">
        <v>2441</v>
      </c>
      <c r="AS30" s="375">
        <v>37</v>
      </c>
      <c r="AT30" s="375">
        <v>29961</v>
      </c>
      <c r="AU30" s="375">
        <v>28803</v>
      </c>
      <c r="AV30" s="375">
        <v>64</v>
      </c>
      <c r="AW30" s="375">
        <v>46318</v>
      </c>
      <c r="AX30" s="375">
        <v>952580</v>
      </c>
      <c r="AY30" s="375">
        <v>0</v>
      </c>
      <c r="AZ30" s="375">
        <v>3995</v>
      </c>
      <c r="BA30" s="375">
        <v>3812</v>
      </c>
      <c r="BB30" s="375">
        <v>0</v>
      </c>
      <c r="BC30" s="375">
        <v>0</v>
      </c>
      <c r="BD30" s="375">
        <v>0</v>
      </c>
      <c r="BE30" s="375">
        <v>0</v>
      </c>
      <c r="BF30" s="375">
        <v>169</v>
      </c>
      <c r="BG30" s="375">
        <v>14</v>
      </c>
      <c r="BH30" s="375" t="s">
        <v>301</v>
      </c>
      <c r="BI30" s="375">
        <v>4</v>
      </c>
      <c r="BJ30" s="375">
        <v>54</v>
      </c>
      <c r="BK30" s="375" t="s">
        <v>301</v>
      </c>
      <c r="BL30" s="375">
        <v>1363</v>
      </c>
      <c r="BM30" s="375">
        <v>18536</v>
      </c>
      <c r="BN30" s="375" t="s">
        <v>301</v>
      </c>
      <c r="BO30" s="375" t="s">
        <v>301</v>
      </c>
      <c r="BP30" s="375">
        <v>0</v>
      </c>
      <c r="BQ30" s="375">
        <v>0</v>
      </c>
      <c r="BR30" s="375">
        <v>0</v>
      </c>
      <c r="BS30" s="375">
        <v>0</v>
      </c>
      <c r="BT30" s="375">
        <v>0</v>
      </c>
      <c r="BU30" s="375">
        <v>0</v>
      </c>
      <c r="BV30" s="375">
        <v>0</v>
      </c>
      <c r="BW30" s="375" t="s">
        <v>301</v>
      </c>
      <c r="BX30" s="425" t="s">
        <v>301</v>
      </c>
    </row>
    <row r="31" spans="1:76" s="134" customFormat="1" ht="12.75" customHeight="1" x14ac:dyDescent="0.2">
      <c r="A31" s="368" t="s">
        <v>314</v>
      </c>
      <c r="B31" s="369" t="s">
        <v>179</v>
      </c>
      <c r="C31" s="389"/>
      <c r="D31" s="371">
        <v>1904</v>
      </c>
      <c r="E31" s="371" t="s">
        <v>301</v>
      </c>
      <c r="F31" s="371">
        <v>5</v>
      </c>
      <c r="G31" s="371">
        <v>1</v>
      </c>
      <c r="H31" s="371">
        <v>3</v>
      </c>
      <c r="I31" s="371">
        <v>1</v>
      </c>
      <c r="J31" s="373">
        <v>3.2</v>
      </c>
      <c r="K31" s="374">
        <v>3.2</v>
      </c>
      <c r="L31" s="374">
        <v>0</v>
      </c>
      <c r="M31" s="374">
        <v>0</v>
      </c>
      <c r="N31" s="375">
        <v>1</v>
      </c>
      <c r="O31" s="375">
        <v>696</v>
      </c>
      <c r="P31" s="375">
        <v>606</v>
      </c>
      <c r="Q31" s="375">
        <v>72</v>
      </c>
      <c r="R31" s="375">
        <v>7</v>
      </c>
      <c r="S31" s="375">
        <v>232</v>
      </c>
      <c r="T31" s="374">
        <v>45</v>
      </c>
      <c r="U31" s="375">
        <v>41297</v>
      </c>
      <c r="V31" s="375">
        <v>300</v>
      </c>
      <c r="W31" s="375">
        <v>0</v>
      </c>
      <c r="X31" s="375">
        <v>5000</v>
      </c>
      <c r="Y31" s="375">
        <v>619370</v>
      </c>
      <c r="Z31" s="375">
        <v>402985</v>
      </c>
      <c r="AA31" s="375">
        <v>216385</v>
      </c>
      <c r="AB31" s="375">
        <v>13836</v>
      </c>
      <c r="AC31" s="375" t="s">
        <v>301</v>
      </c>
      <c r="AD31" s="375">
        <v>25449</v>
      </c>
      <c r="AE31" s="375">
        <v>177100</v>
      </c>
      <c r="AF31" s="375">
        <v>103100</v>
      </c>
      <c r="AG31" s="375">
        <v>617220</v>
      </c>
      <c r="AH31" s="375">
        <v>0</v>
      </c>
      <c r="AI31" s="375">
        <v>0</v>
      </c>
      <c r="AJ31" s="375">
        <v>2150</v>
      </c>
      <c r="AK31" s="375">
        <v>43381</v>
      </c>
      <c r="AL31" s="375">
        <v>41337</v>
      </c>
      <c r="AM31" s="375">
        <v>0</v>
      </c>
      <c r="AN31" s="375">
        <v>0</v>
      </c>
      <c r="AO31" s="375">
        <v>1382</v>
      </c>
      <c r="AP31" s="375">
        <v>0</v>
      </c>
      <c r="AQ31" s="375">
        <v>0</v>
      </c>
      <c r="AR31" s="375">
        <v>662</v>
      </c>
      <c r="AS31" s="375">
        <v>0</v>
      </c>
      <c r="AT31" s="375">
        <v>29961</v>
      </c>
      <c r="AU31" s="375">
        <v>28803</v>
      </c>
      <c r="AV31" s="375">
        <v>64</v>
      </c>
      <c r="AW31" s="375">
        <v>46318</v>
      </c>
      <c r="AX31" s="375">
        <v>952580</v>
      </c>
      <c r="AY31" s="375">
        <v>0</v>
      </c>
      <c r="AZ31" s="375">
        <v>1327</v>
      </c>
      <c r="BA31" s="375">
        <v>1280</v>
      </c>
      <c r="BB31" s="375">
        <v>0</v>
      </c>
      <c r="BC31" s="375">
        <v>3</v>
      </c>
      <c r="BD31" s="375">
        <v>0</v>
      </c>
      <c r="BE31" s="375">
        <v>0</v>
      </c>
      <c r="BF31" s="375">
        <v>44</v>
      </c>
      <c r="BG31" s="375">
        <v>0</v>
      </c>
      <c r="BH31" s="375" t="s">
        <v>301</v>
      </c>
      <c r="BI31" s="375">
        <v>4</v>
      </c>
      <c r="BJ31" s="375">
        <v>90</v>
      </c>
      <c r="BK31" s="375">
        <v>81</v>
      </c>
      <c r="BL31" s="375">
        <v>687</v>
      </c>
      <c r="BM31" s="375">
        <v>21692</v>
      </c>
      <c r="BN31" s="375">
        <v>3240</v>
      </c>
      <c r="BO31" s="375">
        <v>2689</v>
      </c>
      <c r="BP31" s="375">
        <v>0</v>
      </c>
      <c r="BQ31" s="375">
        <v>0</v>
      </c>
      <c r="BR31" s="375">
        <v>0</v>
      </c>
      <c r="BS31" s="375">
        <v>0</v>
      </c>
      <c r="BT31" s="375">
        <v>0</v>
      </c>
      <c r="BU31" s="375">
        <v>0</v>
      </c>
      <c r="BV31" s="375">
        <v>0</v>
      </c>
      <c r="BW31" s="375">
        <v>180</v>
      </c>
      <c r="BX31" s="425" t="s">
        <v>301</v>
      </c>
    </row>
    <row r="32" spans="1:76" s="134" customFormat="1" ht="12.75" customHeight="1" x14ac:dyDescent="0.2">
      <c r="A32" s="368" t="s">
        <v>315</v>
      </c>
      <c r="B32" s="369" t="s">
        <v>229</v>
      </c>
      <c r="C32" s="389"/>
      <c r="D32" s="371">
        <v>740</v>
      </c>
      <c r="E32" s="371" t="s">
        <v>301</v>
      </c>
      <c r="F32" s="371">
        <v>2</v>
      </c>
      <c r="G32" s="371">
        <v>0</v>
      </c>
      <c r="H32" s="371">
        <v>2</v>
      </c>
      <c r="I32" s="371">
        <v>0</v>
      </c>
      <c r="J32" s="373">
        <v>1.35</v>
      </c>
      <c r="K32" s="374">
        <v>1.35</v>
      </c>
      <c r="L32" s="374">
        <v>0</v>
      </c>
      <c r="M32" s="374">
        <v>0</v>
      </c>
      <c r="N32" s="375">
        <v>1</v>
      </c>
      <c r="O32" s="375">
        <v>320</v>
      </c>
      <c r="P32" s="375">
        <v>320</v>
      </c>
      <c r="Q32" s="375">
        <v>14</v>
      </c>
      <c r="R32" s="375">
        <v>2</v>
      </c>
      <c r="S32" s="375">
        <v>240</v>
      </c>
      <c r="T32" s="374">
        <v>50</v>
      </c>
      <c r="U32" s="375">
        <v>23322</v>
      </c>
      <c r="V32" s="375">
        <v>5997</v>
      </c>
      <c r="W32" s="375">
        <v>0</v>
      </c>
      <c r="X32" s="375">
        <v>704</v>
      </c>
      <c r="Y32" s="375">
        <v>286420</v>
      </c>
      <c r="Z32" s="375">
        <v>143000</v>
      </c>
      <c r="AA32" s="375">
        <v>143420</v>
      </c>
      <c r="AB32" s="375">
        <v>1000</v>
      </c>
      <c r="AC32" s="375" t="s">
        <v>301</v>
      </c>
      <c r="AD32" s="375">
        <v>18280</v>
      </c>
      <c r="AE32" s="375">
        <v>124140</v>
      </c>
      <c r="AF32" s="375">
        <v>35705</v>
      </c>
      <c r="AG32" s="375">
        <v>276420</v>
      </c>
      <c r="AH32" s="375">
        <v>0</v>
      </c>
      <c r="AI32" s="375">
        <v>10000</v>
      </c>
      <c r="AJ32" s="375">
        <v>1054</v>
      </c>
      <c r="AK32" s="375">
        <v>30439</v>
      </c>
      <c r="AL32" s="375">
        <v>29021</v>
      </c>
      <c r="AM32" s="375">
        <v>0</v>
      </c>
      <c r="AN32" s="375">
        <v>0</v>
      </c>
      <c r="AO32" s="375">
        <v>867</v>
      </c>
      <c r="AP32" s="375">
        <v>0</v>
      </c>
      <c r="AQ32" s="375">
        <v>0</v>
      </c>
      <c r="AR32" s="375">
        <v>544</v>
      </c>
      <c r="AS32" s="375">
        <v>7</v>
      </c>
      <c r="AT32" s="375">
        <v>29961</v>
      </c>
      <c r="AU32" s="375">
        <v>28803</v>
      </c>
      <c r="AV32" s="375">
        <v>64</v>
      </c>
      <c r="AW32" s="375">
        <v>46318</v>
      </c>
      <c r="AX32" s="375">
        <v>952580</v>
      </c>
      <c r="AY32" s="375">
        <v>0</v>
      </c>
      <c r="AZ32" s="375">
        <v>1061</v>
      </c>
      <c r="BA32" s="375">
        <v>985</v>
      </c>
      <c r="BB32" s="375">
        <v>0</v>
      </c>
      <c r="BC32" s="375">
        <v>61</v>
      </c>
      <c r="BD32" s="375">
        <v>0</v>
      </c>
      <c r="BE32" s="375">
        <v>0</v>
      </c>
      <c r="BF32" s="375">
        <v>11</v>
      </c>
      <c r="BG32" s="375">
        <v>4</v>
      </c>
      <c r="BH32" s="375" t="s">
        <v>301</v>
      </c>
      <c r="BI32" s="375">
        <v>2</v>
      </c>
      <c r="BJ32" s="375">
        <v>30</v>
      </c>
      <c r="BK32" s="375">
        <v>44</v>
      </c>
      <c r="BL32" s="375">
        <v>250</v>
      </c>
      <c r="BM32" s="375">
        <v>5581</v>
      </c>
      <c r="BN32" s="375">
        <v>1398</v>
      </c>
      <c r="BO32" s="375">
        <v>898</v>
      </c>
      <c r="BP32" s="375">
        <v>0</v>
      </c>
      <c r="BQ32" s="375">
        <v>0</v>
      </c>
      <c r="BR32" s="375">
        <v>0</v>
      </c>
      <c r="BS32" s="375">
        <v>0</v>
      </c>
      <c r="BT32" s="375">
        <v>0</v>
      </c>
      <c r="BU32" s="375">
        <v>0</v>
      </c>
      <c r="BV32" s="375">
        <v>0</v>
      </c>
      <c r="BW32" s="375" t="s">
        <v>301</v>
      </c>
      <c r="BX32" s="425">
        <v>13777</v>
      </c>
    </row>
    <row r="33" spans="1:76" s="134" customFormat="1" ht="12.75" customHeight="1" x14ac:dyDescent="0.2">
      <c r="A33" s="340"/>
      <c r="B33" s="413" t="s">
        <v>156</v>
      </c>
      <c r="C33" s="414"/>
      <c r="D33" s="415">
        <v>8167</v>
      </c>
      <c r="E33" s="415" t="s">
        <v>357</v>
      </c>
      <c r="F33" s="415">
        <v>25</v>
      </c>
      <c r="G33" s="415">
        <v>5</v>
      </c>
      <c r="H33" s="415">
        <v>14</v>
      </c>
      <c r="I33" s="415">
        <v>6</v>
      </c>
      <c r="J33" s="446">
        <v>15.950000000000001</v>
      </c>
      <c r="K33" s="446">
        <v>11.950000000000001</v>
      </c>
      <c r="L33" s="446">
        <v>0.34</v>
      </c>
      <c r="M33" s="446">
        <v>2</v>
      </c>
      <c r="N33" s="415">
        <v>5</v>
      </c>
      <c r="O33" s="415">
        <v>2671</v>
      </c>
      <c r="P33" s="415">
        <v>2347</v>
      </c>
      <c r="Q33" s="415">
        <v>274</v>
      </c>
      <c r="R33" s="415">
        <v>21</v>
      </c>
      <c r="S33" s="415">
        <v>999</v>
      </c>
      <c r="T33" s="446">
        <v>198</v>
      </c>
      <c r="U33" s="415">
        <v>131396</v>
      </c>
      <c r="V33" s="415">
        <v>6742</v>
      </c>
      <c r="W33" s="415">
        <v>0</v>
      </c>
      <c r="X33" s="415">
        <v>10652</v>
      </c>
      <c r="Y33" s="415">
        <v>2331792</v>
      </c>
      <c r="Z33" s="415">
        <v>1423684</v>
      </c>
      <c r="AA33" s="415">
        <v>908108</v>
      </c>
      <c r="AB33" s="415">
        <v>22356</v>
      </c>
      <c r="AC33" s="415" t="s">
        <v>357</v>
      </c>
      <c r="AD33" s="415">
        <v>125431</v>
      </c>
      <c r="AE33" s="415">
        <v>760321</v>
      </c>
      <c r="AF33" s="415">
        <v>382715</v>
      </c>
      <c r="AG33" s="415">
        <v>1708800</v>
      </c>
      <c r="AH33" s="415">
        <v>0</v>
      </c>
      <c r="AI33" s="415">
        <v>10000</v>
      </c>
      <c r="AJ33" s="415">
        <v>10165</v>
      </c>
      <c r="AK33" s="415">
        <v>145656</v>
      </c>
      <c r="AL33" s="415">
        <v>137467</v>
      </c>
      <c r="AM33" s="415">
        <v>0</v>
      </c>
      <c r="AN33" s="415">
        <v>0</v>
      </c>
      <c r="AO33" s="415">
        <v>2589</v>
      </c>
      <c r="AP33" s="415">
        <v>0</v>
      </c>
      <c r="AQ33" s="415">
        <v>0</v>
      </c>
      <c r="AR33" s="415">
        <v>5174</v>
      </c>
      <c r="AS33" s="415">
        <v>426</v>
      </c>
      <c r="AT33" s="415" t="s">
        <v>495</v>
      </c>
      <c r="AU33" s="415" t="s">
        <v>495</v>
      </c>
      <c r="AV33" s="415" t="s">
        <v>495</v>
      </c>
      <c r="AW33" s="415" t="s">
        <v>495</v>
      </c>
      <c r="AX33" s="415" t="s">
        <v>495</v>
      </c>
      <c r="AY33" s="415">
        <v>0</v>
      </c>
      <c r="AZ33" s="415">
        <v>8341</v>
      </c>
      <c r="BA33" s="415">
        <v>7974</v>
      </c>
      <c r="BB33" s="415">
        <v>0</v>
      </c>
      <c r="BC33" s="415">
        <v>64</v>
      </c>
      <c r="BD33" s="415">
        <v>0</v>
      </c>
      <c r="BE33" s="415">
        <v>0</v>
      </c>
      <c r="BF33" s="415">
        <v>283</v>
      </c>
      <c r="BG33" s="415">
        <v>20</v>
      </c>
      <c r="BH33" s="415">
        <v>2307</v>
      </c>
      <c r="BI33" s="415">
        <v>42</v>
      </c>
      <c r="BJ33" s="415">
        <v>248</v>
      </c>
      <c r="BK33" s="415">
        <v>193</v>
      </c>
      <c r="BL33" s="415">
        <v>3504</v>
      </c>
      <c r="BM33" s="415">
        <v>95409</v>
      </c>
      <c r="BN33" s="415">
        <v>11157</v>
      </c>
      <c r="BO33" s="415">
        <v>8289</v>
      </c>
      <c r="BP33" s="415">
        <v>50</v>
      </c>
      <c r="BQ33" s="415">
        <v>0</v>
      </c>
      <c r="BR33" s="415">
        <v>0</v>
      </c>
      <c r="BS33" s="415">
        <v>0</v>
      </c>
      <c r="BT33" s="415">
        <v>0</v>
      </c>
      <c r="BU33" s="415">
        <v>0</v>
      </c>
      <c r="BV33" s="415">
        <v>0</v>
      </c>
      <c r="BW33" s="415">
        <v>180</v>
      </c>
      <c r="BX33" s="445">
        <v>25601</v>
      </c>
    </row>
    <row r="34" spans="1:76" s="134" customFormat="1" ht="12.75" customHeight="1" x14ac:dyDescent="0.2">
      <c r="A34" s="386"/>
      <c r="B34" s="406" t="s">
        <v>150</v>
      </c>
      <c r="C34" s="416">
        <v>4</v>
      </c>
      <c r="D34" s="407">
        <v>4</v>
      </c>
      <c r="E34" s="407">
        <v>4</v>
      </c>
      <c r="F34" s="407">
        <v>4</v>
      </c>
      <c r="G34" s="407">
        <v>4</v>
      </c>
      <c r="H34" s="407">
        <v>4</v>
      </c>
      <c r="I34" s="407">
        <v>4</v>
      </c>
      <c r="J34" s="407">
        <v>4</v>
      </c>
      <c r="K34" s="407">
        <v>4</v>
      </c>
      <c r="L34" s="407">
        <v>4</v>
      </c>
      <c r="M34" s="407">
        <v>4</v>
      </c>
      <c r="N34" s="407">
        <v>4</v>
      </c>
      <c r="O34" s="407">
        <v>4</v>
      </c>
      <c r="P34" s="407">
        <v>4</v>
      </c>
      <c r="Q34" s="407">
        <v>4</v>
      </c>
      <c r="R34" s="407">
        <v>4</v>
      </c>
      <c r="S34" s="407">
        <v>4</v>
      </c>
      <c r="T34" s="407">
        <v>4</v>
      </c>
      <c r="U34" s="407">
        <v>4</v>
      </c>
      <c r="V34" s="407">
        <v>4</v>
      </c>
      <c r="W34" s="407">
        <v>4</v>
      </c>
      <c r="X34" s="407">
        <v>4</v>
      </c>
      <c r="Y34" s="407">
        <v>4</v>
      </c>
      <c r="Z34" s="407">
        <v>4</v>
      </c>
      <c r="AA34" s="407">
        <v>4</v>
      </c>
      <c r="AB34" s="407">
        <v>4</v>
      </c>
      <c r="AC34" s="407">
        <v>4</v>
      </c>
      <c r="AD34" s="407">
        <v>4</v>
      </c>
      <c r="AE34" s="407">
        <v>4</v>
      </c>
      <c r="AF34" s="407">
        <v>4</v>
      </c>
      <c r="AG34" s="407">
        <v>4</v>
      </c>
      <c r="AH34" s="407">
        <v>4</v>
      </c>
      <c r="AI34" s="407">
        <v>4</v>
      </c>
      <c r="AJ34" s="407">
        <v>4</v>
      </c>
      <c r="AK34" s="407">
        <v>4</v>
      </c>
      <c r="AL34" s="407">
        <v>4</v>
      </c>
      <c r="AM34" s="407">
        <v>4</v>
      </c>
      <c r="AN34" s="407">
        <v>4</v>
      </c>
      <c r="AO34" s="407">
        <v>4</v>
      </c>
      <c r="AP34" s="407">
        <v>4</v>
      </c>
      <c r="AQ34" s="407">
        <v>4</v>
      </c>
      <c r="AR34" s="407">
        <v>4</v>
      </c>
      <c r="AS34" s="407">
        <v>4</v>
      </c>
      <c r="AT34" s="407">
        <v>4</v>
      </c>
      <c r="AU34" s="407">
        <v>4</v>
      </c>
      <c r="AV34" s="407">
        <v>4</v>
      </c>
      <c r="AW34" s="407">
        <v>4</v>
      </c>
      <c r="AX34" s="407">
        <v>4</v>
      </c>
      <c r="AY34" s="407">
        <v>4</v>
      </c>
      <c r="AZ34" s="407">
        <v>4</v>
      </c>
      <c r="BA34" s="407">
        <v>4</v>
      </c>
      <c r="BB34" s="407">
        <v>4</v>
      </c>
      <c r="BC34" s="407">
        <v>4</v>
      </c>
      <c r="BD34" s="407">
        <v>4</v>
      </c>
      <c r="BE34" s="407">
        <v>4</v>
      </c>
      <c r="BF34" s="407">
        <v>4</v>
      </c>
      <c r="BG34" s="407">
        <v>4</v>
      </c>
      <c r="BH34" s="407">
        <v>4</v>
      </c>
      <c r="BI34" s="407">
        <v>4</v>
      </c>
      <c r="BJ34" s="407">
        <v>4</v>
      </c>
      <c r="BK34" s="407">
        <v>4</v>
      </c>
      <c r="BL34" s="407">
        <v>4</v>
      </c>
      <c r="BM34" s="407">
        <v>4</v>
      </c>
      <c r="BN34" s="407">
        <v>4</v>
      </c>
      <c r="BO34" s="407">
        <v>4</v>
      </c>
      <c r="BP34" s="407">
        <v>4</v>
      </c>
      <c r="BQ34" s="407">
        <v>4</v>
      </c>
      <c r="BR34" s="407">
        <v>4</v>
      </c>
      <c r="BS34" s="407">
        <v>4</v>
      </c>
      <c r="BT34" s="407">
        <v>4</v>
      </c>
      <c r="BU34" s="407">
        <v>4</v>
      </c>
      <c r="BV34" s="407">
        <v>4</v>
      </c>
      <c r="BW34" s="407">
        <v>4</v>
      </c>
      <c r="BX34" s="447">
        <v>4</v>
      </c>
    </row>
    <row r="35" spans="1:76" s="134" customFormat="1" ht="12.75" customHeight="1" x14ac:dyDescent="0.2">
      <c r="A35" s="386"/>
      <c r="B35" s="406" t="s">
        <v>151</v>
      </c>
      <c r="C35" s="417">
        <v>4</v>
      </c>
      <c r="D35" s="417">
        <v>4</v>
      </c>
      <c r="E35" s="417">
        <v>0</v>
      </c>
      <c r="F35" s="417">
        <v>4</v>
      </c>
      <c r="G35" s="417">
        <v>4</v>
      </c>
      <c r="H35" s="417">
        <v>4</v>
      </c>
      <c r="I35" s="417">
        <v>4</v>
      </c>
      <c r="J35" s="417">
        <v>4</v>
      </c>
      <c r="K35" s="417">
        <v>4</v>
      </c>
      <c r="L35" s="417">
        <v>4</v>
      </c>
      <c r="M35" s="417">
        <v>4</v>
      </c>
      <c r="N35" s="417">
        <v>4</v>
      </c>
      <c r="O35" s="417">
        <v>4</v>
      </c>
      <c r="P35" s="417">
        <v>4</v>
      </c>
      <c r="Q35" s="417">
        <v>4</v>
      </c>
      <c r="R35" s="417">
        <v>4</v>
      </c>
      <c r="S35" s="417">
        <v>4</v>
      </c>
      <c r="T35" s="417">
        <v>4</v>
      </c>
      <c r="U35" s="417">
        <v>4</v>
      </c>
      <c r="V35" s="417">
        <v>3</v>
      </c>
      <c r="W35" s="417">
        <v>4</v>
      </c>
      <c r="X35" s="417">
        <v>4</v>
      </c>
      <c r="Y35" s="417">
        <v>4</v>
      </c>
      <c r="Z35" s="417">
        <v>4</v>
      </c>
      <c r="AA35" s="417">
        <v>4</v>
      </c>
      <c r="AB35" s="417">
        <v>3</v>
      </c>
      <c r="AC35" s="417">
        <v>0</v>
      </c>
      <c r="AD35" s="417">
        <v>4</v>
      </c>
      <c r="AE35" s="417">
        <v>4</v>
      </c>
      <c r="AF35" s="417">
        <v>4</v>
      </c>
      <c r="AG35" s="417">
        <v>3</v>
      </c>
      <c r="AH35" s="417">
        <v>3</v>
      </c>
      <c r="AI35" s="417">
        <v>3</v>
      </c>
      <c r="AJ35" s="417">
        <v>4</v>
      </c>
      <c r="AK35" s="417">
        <v>4</v>
      </c>
      <c r="AL35" s="417">
        <v>4</v>
      </c>
      <c r="AM35" s="417">
        <v>4</v>
      </c>
      <c r="AN35" s="417">
        <v>4</v>
      </c>
      <c r="AO35" s="417">
        <v>4</v>
      </c>
      <c r="AP35" s="417">
        <v>4</v>
      </c>
      <c r="AQ35" s="417">
        <v>4</v>
      </c>
      <c r="AR35" s="417">
        <v>4</v>
      </c>
      <c r="AS35" s="417">
        <v>4</v>
      </c>
      <c r="AT35" s="417">
        <v>4</v>
      </c>
      <c r="AU35" s="417">
        <v>4</v>
      </c>
      <c r="AV35" s="417">
        <v>4</v>
      </c>
      <c r="AW35" s="417">
        <v>4</v>
      </c>
      <c r="AX35" s="417">
        <v>4</v>
      </c>
      <c r="AY35" s="417">
        <v>3</v>
      </c>
      <c r="AZ35" s="417">
        <v>4</v>
      </c>
      <c r="BA35" s="417">
        <v>4</v>
      </c>
      <c r="BB35" s="417">
        <v>4</v>
      </c>
      <c r="BC35" s="417">
        <v>4</v>
      </c>
      <c r="BD35" s="417">
        <v>4</v>
      </c>
      <c r="BE35" s="417">
        <v>4</v>
      </c>
      <c r="BF35" s="417">
        <v>4</v>
      </c>
      <c r="BG35" s="417">
        <v>4</v>
      </c>
      <c r="BH35" s="417">
        <v>1</v>
      </c>
      <c r="BI35" s="417">
        <v>4</v>
      </c>
      <c r="BJ35" s="417">
        <v>4</v>
      </c>
      <c r="BK35" s="417">
        <v>3</v>
      </c>
      <c r="BL35" s="417">
        <v>4</v>
      </c>
      <c r="BM35" s="417">
        <v>4</v>
      </c>
      <c r="BN35" s="417">
        <v>3</v>
      </c>
      <c r="BO35" s="417">
        <v>3</v>
      </c>
      <c r="BP35" s="417">
        <v>4</v>
      </c>
      <c r="BQ35" s="417">
        <v>4</v>
      </c>
      <c r="BR35" s="417">
        <v>4</v>
      </c>
      <c r="BS35" s="417">
        <v>4</v>
      </c>
      <c r="BT35" s="417">
        <v>4</v>
      </c>
      <c r="BU35" s="417">
        <v>4</v>
      </c>
      <c r="BV35" s="417">
        <v>3</v>
      </c>
      <c r="BW35" s="417">
        <v>1</v>
      </c>
      <c r="BX35" s="428">
        <v>2</v>
      </c>
    </row>
    <row r="36" spans="1:76" s="134" customFormat="1" ht="12.75" customHeight="1" x14ac:dyDescent="0.2">
      <c r="A36" s="387"/>
      <c r="B36" s="410" t="s">
        <v>149</v>
      </c>
      <c r="C36" s="411">
        <v>1</v>
      </c>
      <c r="D36" s="411">
        <v>1</v>
      </c>
      <c r="E36" s="411">
        <v>0</v>
      </c>
      <c r="F36" s="411">
        <v>1</v>
      </c>
      <c r="G36" s="411">
        <v>1</v>
      </c>
      <c r="H36" s="411">
        <v>1</v>
      </c>
      <c r="I36" s="411">
        <v>1</v>
      </c>
      <c r="J36" s="411">
        <v>1</v>
      </c>
      <c r="K36" s="411">
        <v>1</v>
      </c>
      <c r="L36" s="411">
        <v>1</v>
      </c>
      <c r="M36" s="411">
        <v>1</v>
      </c>
      <c r="N36" s="411">
        <v>1</v>
      </c>
      <c r="O36" s="411">
        <v>1</v>
      </c>
      <c r="P36" s="411">
        <v>1</v>
      </c>
      <c r="Q36" s="411">
        <v>1</v>
      </c>
      <c r="R36" s="411">
        <v>1</v>
      </c>
      <c r="S36" s="411">
        <v>1</v>
      </c>
      <c r="T36" s="411">
        <v>1</v>
      </c>
      <c r="U36" s="411">
        <v>1</v>
      </c>
      <c r="V36" s="411">
        <v>0.75</v>
      </c>
      <c r="W36" s="411">
        <v>1</v>
      </c>
      <c r="X36" s="411">
        <v>1</v>
      </c>
      <c r="Y36" s="411">
        <v>1</v>
      </c>
      <c r="Z36" s="411">
        <v>1</v>
      </c>
      <c r="AA36" s="411">
        <v>1</v>
      </c>
      <c r="AB36" s="411">
        <v>0.75</v>
      </c>
      <c r="AC36" s="411">
        <v>0</v>
      </c>
      <c r="AD36" s="411">
        <v>1</v>
      </c>
      <c r="AE36" s="411">
        <v>1</v>
      </c>
      <c r="AF36" s="411">
        <v>1</v>
      </c>
      <c r="AG36" s="411">
        <v>0.75</v>
      </c>
      <c r="AH36" s="411">
        <v>0.75</v>
      </c>
      <c r="AI36" s="411">
        <v>0.75</v>
      </c>
      <c r="AJ36" s="411">
        <v>1</v>
      </c>
      <c r="AK36" s="411">
        <v>1</v>
      </c>
      <c r="AL36" s="411">
        <v>1</v>
      </c>
      <c r="AM36" s="411">
        <v>1</v>
      </c>
      <c r="AN36" s="411">
        <v>1</v>
      </c>
      <c r="AO36" s="411">
        <v>1</v>
      </c>
      <c r="AP36" s="411">
        <v>1</v>
      </c>
      <c r="AQ36" s="411">
        <v>1</v>
      </c>
      <c r="AR36" s="411">
        <v>1</v>
      </c>
      <c r="AS36" s="411">
        <v>1</v>
      </c>
      <c r="AT36" s="411">
        <v>1</v>
      </c>
      <c r="AU36" s="411">
        <v>1</v>
      </c>
      <c r="AV36" s="411">
        <v>1</v>
      </c>
      <c r="AW36" s="411">
        <v>1</v>
      </c>
      <c r="AX36" s="411">
        <v>1</v>
      </c>
      <c r="AY36" s="411">
        <v>0.75</v>
      </c>
      <c r="AZ36" s="411">
        <v>1</v>
      </c>
      <c r="BA36" s="411">
        <v>1</v>
      </c>
      <c r="BB36" s="411">
        <v>1</v>
      </c>
      <c r="BC36" s="411">
        <v>1</v>
      </c>
      <c r="BD36" s="411">
        <v>1</v>
      </c>
      <c r="BE36" s="411">
        <v>1</v>
      </c>
      <c r="BF36" s="411">
        <v>1</v>
      </c>
      <c r="BG36" s="411">
        <v>1</v>
      </c>
      <c r="BH36" s="411">
        <v>0.25</v>
      </c>
      <c r="BI36" s="411">
        <v>1</v>
      </c>
      <c r="BJ36" s="411">
        <v>1</v>
      </c>
      <c r="BK36" s="411">
        <v>0.75</v>
      </c>
      <c r="BL36" s="411">
        <v>1</v>
      </c>
      <c r="BM36" s="411">
        <v>1</v>
      </c>
      <c r="BN36" s="411">
        <v>0.75</v>
      </c>
      <c r="BO36" s="411">
        <v>0.75</v>
      </c>
      <c r="BP36" s="411">
        <v>1</v>
      </c>
      <c r="BQ36" s="411">
        <v>1</v>
      </c>
      <c r="BR36" s="411">
        <v>1</v>
      </c>
      <c r="BS36" s="411">
        <v>1</v>
      </c>
      <c r="BT36" s="411">
        <v>1</v>
      </c>
      <c r="BU36" s="411">
        <v>1</v>
      </c>
      <c r="BV36" s="411">
        <v>0.75</v>
      </c>
      <c r="BW36" s="411">
        <v>0.25</v>
      </c>
      <c r="BX36" s="429">
        <v>0.5</v>
      </c>
    </row>
    <row r="37" spans="1:76" s="134" customFormat="1" ht="12.75" customHeight="1" x14ac:dyDescent="0.2">
      <c r="A37" s="388" t="s">
        <v>316</v>
      </c>
      <c r="B37" s="391" t="s">
        <v>432</v>
      </c>
      <c r="C37" s="389"/>
      <c r="D37" s="390">
        <v>2728</v>
      </c>
      <c r="E37" s="390" t="s">
        <v>301</v>
      </c>
      <c r="F37" s="371">
        <v>5</v>
      </c>
      <c r="G37" s="371">
        <v>0</v>
      </c>
      <c r="H37" s="371">
        <v>5</v>
      </c>
      <c r="I37" s="371">
        <v>0</v>
      </c>
      <c r="J37" s="373">
        <v>2.92</v>
      </c>
      <c r="K37" s="374">
        <v>2.4700000000000002</v>
      </c>
      <c r="L37" s="374">
        <v>0.45</v>
      </c>
      <c r="M37" s="374">
        <v>0</v>
      </c>
      <c r="N37" s="375">
        <v>1</v>
      </c>
      <c r="O37" s="375">
        <v>345</v>
      </c>
      <c r="P37" s="375">
        <v>275</v>
      </c>
      <c r="Q37" s="375">
        <v>38</v>
      </c>
      <c r="R37" s="375">
        <v>4</v>
      </c>
      <c r="S37" s="375">
        <v>245</v>
      </c>
      <c r="T37" s="374">
        <v>50</v>
      </c>
      <c r="U37" s="375">
        <v>35008</v>
      </c>
      <c r="V37" s="375">
        <v>602</v>
      </c>
      <c r="W37" s="375">
        <v>0</v>
      </c>
      <c r="X37" s="375">
        <v>13123</v>
      </c>
      <c r="Y37" s="375">
        <v>713464</v>
      </c>
      <c r="Z37" s="375">
        <v>308126</v>
      </c>
      <c r="AA37" s="375">
        <v>405338</v>
      </c>
      <c r="AB37" s="375">
        <v>23207</v>
      </c>
      <c r="AC37" s="375">
        <v>102631</v>
      </c>
      <c r="AD37" s="375">
        <v>31322</v>
      </c>
      <c r="AE37" s="375">
        <v>248178</v>
      </c>
      <c r="AF37" s="375">
        <v>117127</v>
      </c>
      <c r="AG37" s="375">
        <v>713464</v>
      </c>
      <c r="AH37" s="375">
        <v>0</v>
      </c>
      <c r="AI37" s="375">
        <v>0</v>
      </c>
      <c r="AJ37" s="375">
        <v>5836</v>
      </c>
      <c r="AK37" s="375">
        <v>42244</v>
      </c>
      <c r="AL37" s="375">
        <v>41106</v>
      </c>
      <c r="AM37" s="375">
        <v>0</v>
      </c>
      <c r="AN37" s="375">
        <v>0</v>
      </c>
      <c r="AO37" s="375">
        <v>102</v>
      </c>
      <c r="AP37" s="375">
        <v>0</v>
      </c>
      <c r="AQ37" s="375">
        <v>0</v>
      </c>
      <c r="AR37" s="375">
        <v>1036</v>
      </c>
      <c r="AS37" s="375">
        <v>0</v>
      </c>
      <c r="AT37" s="375">
        <v>88683</v>
      </c>
      <c r="AU37" s="375">
        <v>28757</v>
      </c>
      <c r="AV37" s="375">
        <v>62</v>
      </c>
      <c r="AW37" s="375">
        <v>36743</v>
      </c>
      <c r="AX37" s="375" t="s">
        <v>301</v>
      </c>
      <c r="AY37" s="375">
        <v>925580</v>
      </c>
      <c r="AZ37" s="375">
        <v>2472</v>
      </c>
      <c r="BA37" s="375">
        <v>2463</v>
      </c>
      <c r="BB37" s="375">
        <v>0</v>
      </c>
      <c r="BC37" s="375">
        <v>0</v>
      </c>
      <c r="BD37" s="375">
        <v>0</v>
      </c>
      <c r="BE37" s="375">
        <v>0</v>
      </c>
      <c r="BF37" s="375">
        <v>9</v>
      </c>
      <c r="BG37" s="375">
        <v>0</v>
      </c>
      <c r="BH37" s="375">
        <v>5600</v>
      </c>
      <c r="BI37" s="375">
        <v>0</v>
      </c>
      <c r="BJ37" s="375">
        <v>13</v>
      </c>
      <c r="BK37" s="375">
        <v>21</v>
      </c>
      <c r="BL37" s="375">
        <v>577</v>
      </c>
      <c r="BM37" s="375">
        <v>21338</v>
      </c>
      <c r="BN37" s="375">
        <v>14</v>
      </c>
      <c r="BO37" s="375">
        <v>184</v>
      </c>
      <c r="BP37" s="375">
        <v>0</v>
      </c>
      <c r="BQ37" s="375">
        <v>0</v>
      </c>
      <c r="BR37" s="375">
        <v>0</v>
      </c>
      <c r="BS37" s="375">
        <v>0</v>
      </c>
      <c r="BT37" s="375">
        <v>0</v>
      </c>
      <c r="BU37" s="375">
        <v>0</v>
      </c>
      <c r="BV37" s="375">
        <v>0</v>
      </c>
      <c r="BW37" s="375" t="s">
        <v>301</v>
      </c>
      <c r="BX37" s="425">
        <v>3025</v>
      </c>
    </row>
    <row r="38" spans="1:76" s="134" customFormat="1" ht="12.75" customHeight="1" x14ac:dyDescent="0.2">
      <c r="A38" s="388" t="s">
        <v>317</v>
      </c>
      <c r="B38" s="369" t="s">
        <v>433</v>
      </c>
      <c r="C38" s="389"/>
      <c r="D38" s="390">
        <v>2109</v>
      </c>
      <c r="E38" s="390" t="s">
        <v>301</v>
      </c>
      <c r="F38" s="371">
        <v>4</v>
      </c>
      <c r="G38" s="371">
        <v>0</v>
      </c>
      <c r="H38" s="371">
        <v>3</v>
      </c>
      <c r="I38" s="371">
        <v>1</v>
      </c>
      <c r="J38" s="373">
        <v>1.9</v>
      </c>
      <c r="K38" s="374">
        <v>1.9</v>
      </c>
      <c r="L38" s="374">
        <v>0</v>
      </c>
      <c r="M38" s="374">
        <v>0</v>
      </c>
      <c r="N38" s="375">
        <v>1</v>
      </c>
      <c r="O38" s="375">
        <v>300</v>
      </c>
      <c r="P38" s="375">
        <v>285</v>
      </c>
      <c r="Q38" s="375">
        <v>16</v>
      </c>
      <c r="R38" s="375">
        <v>2</v>
      </c>
      <c r="S38" s="375">
        <v>230</v>
      </c>
      <c r="T38" s="374">
        <v>35</v>
      </c>
      <c r="U38" s="375">
        <v>22306</v>
      </c>
      <c r="V38" s="375">
        <v>1226</v>
      </c>
      <c r="W38" s="375">
        <v>0</v>
      </c>
      <c r="X38" s="375">
        <v>7868</v>
      </c>
      <c r="Y38" s="375">
        <v>353458</v>
      </c>
      <c r="Z38" s="375">
        <v>228496</v>
      </c>
      <c r="AA38" s="375">
        <v>124962</v>
      </c>
      <c r="AB38" s="375">
        <v>10062</v>
      </c>
      <c r="AC38" s="375">
        <v>162905</v>
      </c>
      <c r="AD38" s="375">
        <v>23345</v>
      </c>
      <c r="AE38" s="375">
        <v>91555</v>
      </c>
      <c r="AF38" s="375">
        <v>16757</v>
      </c>
      <c r="AG38" s="375">
        <v>353458</v>
      </c>
      <c r="AH38" s="375">
        <v>0</v>
      </c>
      <c r="AI38" s="375">
        <v>0</v>
      </c>
      <c r="AJ38" s="375">
        <v>2000</v>
      </c>
      <c r="AK38" s="375">
        <v>31400</v>
      </c>
      <c r="AL38" s="375">
        <v>30711</v>
      </c>
      <c r="AM38" s="375">
        <v>0</v>
      </c>
      <c r="AN38" s="375">
        <v>0</v>
      </c>
      <c r="AO38" s="375">
        <v>0</v>
      </c>
      <c r="AP38" s="375">
        <v>0</v>
      </c>
      <c r="AQ38" s="375">
        <v>0</v>
      </c>
      <c r="AR38" s="375">
        <v>689</v>
      </c>
      <c r="AS38" s="375">
        <v>0</v>
      </c>
      <c r="AT38" s="375">
        <v>88687</v>
      </c>
      <c r="AU38" s="375">
        <v>28761</v>
      </c>
      <c r="AV38" s="375">
        <v>63</v>
      </c>
      <c r="AW38" s="375">
        <v>31242</v>
      </c>
      <c r="AX38" s="375">
        <v>987580</v>
      </c>
      <c r="AY38" s="375" t="s">
        <v>301</v>
      </c>
      <c r="AZ38" s="375">
        <v>2299</v>
      </c>
      <c r="BA38" s="375">
        <v>2144</v>
      </c>
      <c r="BB38" s="375">
        <v>0</v>
      </c>
      <c r="BC38" s="375">
        <v>0</v>
      </c>
      <c r="BD38" s="375">
        <v>0</v>
      </c>
      <c r="BE38" s="375">
        <v>0</v>
      </c>
      <c r="BF38" s="375">
        <v>155</v>
      </c>
      <c r="BG38" s="375">
        <v>0</v>
      </c>
      <c r="BH38" s="375">
        <v>198</v>
      </c>
      <c r="BI38" s="375">
        <v>6</v>
      </c>
      <c r="BJ38" s="375">
        <v>30</v>
      </c>
      <c r="BK38" s="375">
        <v>20</v>
      </c>
      <c r="BL38" s="375">
        <v>300</v>
      </c>
      <c r="BM38" s="375">
        <v>25238</v>
      </c>
      <c r="BN38" s="375" t="s">
        <v>301</v>
      </c>
      <c r="BO38" s="375" t="s">
        <v>301</v>
      </c>
      <c r="BP38" s="375" t="s">
        <v>301</v>
      </c>
      <c r="BQ38" s="375">
        <v>0</v>
      </c>
      <c r="BR38" s="375">
        <v>0</v>
      </c>
      <c r="BS38" s="375">
        <v>0</v>
      </c>
      <c r="BT38" s="375">
        <v>0</v>
      </c>
      <c r="BU38" s="375">
        <v>0</v>
      </c>
      <c r="BV38" s="375">
        <v>0</v>
      </c>
      <c r="BW38" s="375">
        <v>300</v>
      </c>
      <c r="BX38" s="425" t="s">
        <v>301</v>
      </c>
    </row>
    <row r="39" spans="1:76" s="134" customFormat="1" ht="12.75" customHeight="1" x14ac:dyDescent="0.2">
      <c r="A39" s="388" t="s">
        <v>318</v>
      </c>
      <c r="B39" s="369" t="s">
        <v>434</v>
      </c>
      <c r="C39" s="389"/>
      <c r="D39" s="390">
        <v>2706</v>
      </c>
      <c r="E39" s="390" t="s">
        <v>301</v>
      </c>
      <c r="F39" s="371">
        <v>6</v>
      </c>
      <c r="G39" s="371">
        <v>1</v>
      </c>
      <c r="H39" s="371">
        <v>3</v>
      </c>
      <c r="I39" s="371">
        <v>2</v>
      </c>
      <c r="J39" s="373">
        <v>3.6</v>
      </c>
      <c r="K39" s="374">
        <v>2.6</v>
      </c>
      <c r="L39" s="374">
        <v>0</v>
      </c>
      <c r="M39" s="374">
        <v>1</v>
      </c>
      <c r="N39" s="375">
        <v>1</v>
      </c>
      <c r="O39" s="375">
        <v>243</v>
      </c>
      <c r="P39" s="375">
        <v>208</v>
      </c>
      <c r="Q39" s="375">
        <v>26</v>
      </c>
      <c r="R39" s="375">
        <v>4</v>
      </c>
      <c r="S39" s="375">
        <v>230</v>
      </c>
      <c r="T39" s="374">
        <v>52.5</v>
      </c>
      <c r="U39" s="375">
        <v>11440</v>
      </c>
      <c r="V39" s="375">
        <v>3215</v>
      </c>
      <c r="W39" s="375">
        <v>0</v>
      </c>
      <c r="X39" s="375">
        <v>39</v>
      </c>
      <c r="Y39" s="375">
        <v>488223</v>
      </c>
      <c r="Z39" s="375">
        <v>278831</v>
      </c>
      <c r="AA39" s="375">
        <v>209392</v>
      </c>
      <c r="AB39" s="375">
        <v>11589</v>
      </c>
      <c r="AC39" s="375">
        <v>82738</v>
      </c>
      <c r="AD39" s="375">
        <v>28236</v>
      </c>
      <c r="AE39" s="375">
        <v>86829</v>
      </c>
      <c r="AF39" s="375">
        <v>65900</v>
      </c>
      <c r="AG39" s="375">
        <v>487317</v>
      </c>
      <c r="AH39" s="375">
        <v>0</v>
      </c>
      <c r="AI39" s="375">
        <v>0</v>
      </c>
      <c r="AJ39" s="375">
        <v>2258</v>
      </c>
      <c r="AK39" s="375">
        <v>14708</v>
      </c>
      <c r="AL39" s="375">
        <v>13646</v>
      </c>
      <c r="AM39" s="375">
        <v>0</v>
      </c>
      <c r="AN39" s="375">
        <v>0</v>
      </c>
      <c r="AO39" s="375">
        <v>0</v>
      </c>
      <c r="AP39" s="375">
        <v>0</v>
      </c>
      <c r="AQ39" s="375">
        <v>0</v>
      </c>
      <c r="AR39" s="375">
        <v>1051</v>
      </c>
      <c r="AS39" s="375">
        <v>11</v>
      </c>
      <c r="AT39" s="375">
        <v>88788</v>
      </c>
      <c r="AU39" s="375">
        <v>28862</v>
      </c>
      <c r="AV39" s="375">
        <v>63</v>
      </c>
      <c r="AW39" s="375">
        <v>31381</v>
      </c>
      <c r="AX39" s="375">
        <v>925580</v>
      </c>
      <c r="AY39" s="375" t="s">
        <v>301</v>
      </c>
      <c r="AZ39" s="375">
        <v>793</v>
      </c>
      <c r="BA39" s="375">
        <v>729</v>
      </c>
      <c r="BB39" s="375">
        <v>0</v>
      </c>
      <c r="BC39" s="375">
        <v>0</v>
      </c>
      <c r="BD39" s="375">
        <v>0</v>
      </c>
      <c r="BE39" s="375">
        <v>0</v>
      </c>
      <c r="BF39" s="375">
        <v>64</v>
      </c>
      <c r="BG39" s="375">
        <v>0</v>
      </c>
      <c r="BH39" s="375">
        <v>1511</v>
      </c>
      <c r="BI39" s="375">
        <v>2</v>
      </c>
      <c r="BJ39" s="375">
        <v>84</v>
      </c>
      <c r="BK39" s="375" t="s">
        <v>301</v>
      </c>
      <c r="BL39" s="375" t="s">
        <v>301</v>
      </c>
      <c r="BM39" s="375">
        <v>26379</v>
      </c>
      <c r="BN39" s="375">
        <v>71</v>
      </c>
      <c r="BO39" s="375">
        <v>212</v>
      </c>
      <c r="BP39" s="375">
        <v>0</v>
      </c>
      <c r="BQ39" s="375">
        <v>0</v>
      </c>
      <c r="BR39" s="375">
        <v>0</v>
      </c>
      <c r="BS39" s="375">
        <v>0</v>
      </c>
      <c r="BT39" s="375">
        <v>0</v>
      </c>
      <c r="BU39" s="375">
        <v>0</v>
      </c>
      <c r="BV39" s="375" t="s">
        <v>301</v>
      </c>
      <c r="BW39" s="375" t="s">
        <v>301</v>
      </c>
      <c r="BX39" s="425">
        <v>15116</v>
      </c>
    </row>
    <row r="40" spans="1:76" s="134" customFormat="1" ht="12.75" customHeight="1" x14ac:dyDescent="0.2">
      <c r="A40" s="388" t="s">
        <v>319</v>
      </c>
      <c r="B40" s="369" t="s">
        <v>435</v>
      </c>
      <c r="C40" s="389"/>
      <c r="D40" s="390">
        <v>2305</v>
      </c>
      <c r="E40" s="390" t="s">
        <v>301</v>
      </c>
      <c r="F40" s="371">
        <v>9</v>
      </c>
      <c r="G40" s="371">
        <v>1</v>
      </c>
      <c r="H40" s="371">
        <v>5</v>
      </c>
      <c r="I40" s="371">
        <v>3</v>
      </c>
      <c r="J40" s="373">
        <v>5</v>
      </c>
      <c r="K40" s="374">
        <v>5</v>
      </c>
      <c r="L40" s="374">
        <v>0</v>
      </c>
      <c r="M40" s="374">
        <v>0</v>
      </c>
      <c r="N40" s="375">
        <v>1</v>
      </c>
      <c r="O40" s="375">
        <v>405</v>
      </c>
      <c r="P40" s="375">
        <v>304</v>
      </c>
      <c r="Q40" s="375">
        <v>40</v>
      </c>
      <c r="R40" s="375">
        <v>13</v>
      </c>
      <c r="S40" s="375">
        <v>238</v>
      </c>
      <c r="T40" s="374">
        <v>49</v>
      </c>
      <c r="U40" s="375">
        <v>55810</v>
      </c>
      <c r="V40" s="375">
        <v>2700</v>
      </c>
      <c r="W40" s="375">
        <v>21741</v>
      </c>
      <c r="X40" s="375">
        <v>56508</v>
      </c>
      <c r="Y40" s="375">
        <v>890819</v>
      </c>
      <c r="Z40" s="375">
        <v>600645</v>
      </c>
      <c r="AA40" s="375">
        <v>290174</v>
      </c>
      <c r="AB40" s="375">
        <v>5587</v>
      </c>
      <c r="AC40" s="375">
        <v>158301</v>
      </c>
      <c r="AD40" s="375">
        <v>51394</v>
      </c>
      <c r="AE40" s="375">
        <v>74892</v>
      </c>
      <c r="AF40" s="375">
        <v>26347</v>
      </c>
      <c r="AG40" s="375">
        <v>820491</v>
      </c>
      <c r="AH40" s="375">
        <v>47000</v>
      </c>
      <c r="AI40" s="375">
        <v>0</v>
      </c>
      <c r="AJ40" s="375">
        <v>23328</v>
      </c>
      <c r="AK40" s="375">
        <v>135453</v>
      </c>
      <c r="AL40" s="375">
        <v>81579</v>
      </c>
      <c r="AM40" s="375">
        <v>890</v>
      </c>
      <c r="AN40" s="375">
        <v>5</v>
      </c>
      <c r="AO40" s="375">
        <v>0</v>
      </c>
      <c r="AP40" s="375">
        <v>0</v>
      </c>
      <c r="AQ40" s="375">
        <v>0</v>
      </c>
      <c r="AR40" s="375">
        <v>52984</v>
      </c>
      <c r="AS40" s="375" t="s">
        <v>301</v>
      </c>
      <c r="AT40" s="375">
        <v>88692</v>
      </c>
      <c r="AU40" s="375">
        <v>28766</v>
      </c>
      <c r="AV40" s="375">
        <v>71</v>
      </c>
      <c r="AW40" s="375">
        <v>21691</v>
      </c>
      <c r="AX40" s="375">
        <v>1080467</v>
      </c>
      <c r="AY40" s="375" t="s">
        <v>301</v>
      </c>
      <c r="AZ40" s="375">
        <v>6012</v>
      </c>
      <c r="BA40" s="375">
        <v>3020</v>
      </c>
      <c r="BB40" s="375">
        <v>28</v>
      </c>
      <c r="BC40" s="375">
        <v>0</v>
      </c>
      <c r="BD40" s="375">
        <v>0</v>
      </c>
      <c r="BE40" s="375">
        <v>0</v>
      </c>
      <c r="BF40" s="375">
        <v>2964</v>
      </c>
      <c r="BG40" s="375">
        <v>0</v>
      </c>
      <c r="BH40" s="375">
        <v>320</v>
      </c>
      <c r="BI40" s="375">
        <v>2</v>
      </c>
      <c r="BJ40" s="375">
        <v>40</v>
      </c>
      <c r="BK40" s="375">
        <v>70</v>
      </c>
      <c r="BL40" s="375">
        <v>539</v>
      </c>
      <c r="BM40" s="375">
        <v>44355</v>
      </c>
      <c r="BN40" s="375">
        <v>21</v>
      </c>
      <c r="BO40" s="375">
        <v>190</v>
      </c>
      <c r="BP40" s="375">
        <v>2</v>
      </c>
      <c r="BQ40" s="375">
        <v>1481</v>
      </c>
      <c r="BR40" s="375" t="s">
        <v>301</v>
      </c>
      <c r="BS40" s="375">
        <v>0</v>
      </c>
      <c r="BT40" s="375">
        <v>0</v>
      </c>
      <c r="BU40" s="375">
        <v>1481</v>
      </c>
      <c r="BV40" s="375">
        <v>30</v>
      </c>
      <c r="BW40" s="375">
        <v>318</v>
      </c>
      <c r="BX40" s="425">
        <v>23983</v>
      </c>
    </row>
    <row r="41" spans="1:76" s="134" customFormat="1" ht="12.75" customHeight="1" x14ac:dyDescent="0.2">
      <c r="A41" s="368" t="s">
        <v>489</v>
      </c>
      <c r="B41" s="369" t="s">
        <v>490</v>
      </c>
      <c r="C41" s="389"/>
      <c r="D41" s="390">
        <v>3399</v>
      </c>
      <c r="E41" s="390">
        <v>38414</v>
      </c>
      <c r="F41" s="371">
        <v>6</v>
      </c>
      <c r="G41" s="371">
        <v>0</v>
      </c>
      <c r="H41" s="371">
        <v>3</v>
      </c>
      <c r="I41" s="371">
        <v>3</v>
      </c>
      <c r="J41" s="373">
        <v>3</v>
      </c>
      <c r="K41" s="374">
        <v>3</v>
      </c>
      <c r="L41" s="374">
        <v>0</v>
      </c>
      <c r="M41" s="374">
        <v>0</v>
      </c>
      <c r="N41" s="375">
        <v>1</v>
      </c>
      <c r="O41" s="375">
        <v>630</v>
      </c>
      <c r="P41" s="375">
        <v>600</v>
      </c>
      <c r="Q41" s="375">
        <v>90</v>
      </c>
      <c r="R41" s="375">
        <v>6</v>
      </c>
      <c r="S41" s="375">
        <v>271</v>
      </c>
      <c r="T41" s="374">
        <v>57</v>
      </c>
      <c r="U41" s="375">
        <v>15941</v>
      </c>
      <c r="V41" s="375">
        <v>4658</v>
      </c>
      <c r="W41" s="375">
        <v>0</v>
      </c>
      <c r="X41" s="375">
        <v>6610</v>
      </c>
      <c r="Y41" s="375">
        <v>820335</v>
      </c>
      <c r="Z41" s="375">
        <v>323840</v>
      </c>
      <c r="AA41" s="375">
        <v>496495</v>
      </c>
      <c r="AB41" s="375">
        <v>7850</v>
      </c>
      <c r="AC41" s="375">
        <v>293600</v>
      </c>
      <c r="AD41" s="375">
        <v>13555</v>
      </c>
      <c r="AE41" s="375">
        <v>181490</v>
      </c>
      <c r="AF41" s="375">
        <v>94873</v>
      </c>
      <c r="AG41" s="375">
        <v>815189</v>
      </c>
      <c r="AH41" s="375">
        <v>0</v>
      </c>
      <c r="AI41" s="375">
        <v>0</v>
      </c>
      <c r="AJ41" s="375">
        <v>10585</v>
      </c>
      <c r="AK41" s="375">
        <v>19082</v>
      </c>
      <c r="AL41" s="375">
        <v>19082</v>
      </c>
      <c r="AM41" s="375">
        <v>0</v>
      </c>
      <c r="AN41" s="375">
        <v>0</v>
      </c>
      <c r="AO41" s="375">
        <v>0</v>
      </c>
      <c r="AP41" s="375">
        <v>0</v>
      </c>
      <c r="AQ41" s="375">
        <v>0</v>
      </c>
      <c r="AR41" s="375">
        <v>0</v>
      </c>
      <c r="AS41" s="375">
        <v>0</v>
      </c>
      <c r="AT41" s="375">
        <v>88684</v>
      </c>
      <c r="AU41" s="375">
        <v>28758</v>
      </c>
      <c r="AV41" s="375">
        <v>62</v>
      </c>
      <c r="AW41" s="375">
        <v>31906</v>
      </c>
      <c r="AX41" s="375">
        <v>925580</v>
      </c>
      <c r="AY41" s="375">
        <v>0</v>
      </c>
      <c r="AZ41" s="375">
        <v>3034</v>
      </c>
      <c r="BA41" s="375">
        <v>3034</v>
      </c>
      <c r="BB41" s="375">
        <v>0</v>
      </c>
      <c r="BC41" s="375">
        <v>0</v>
      </c>
      <c r="BD41" s="375">
        <v>0</v>
      </c>
      <c r="BE41" s="375">
        <v>0</v>
      </c>
      <c r="BF41" s="375">
        <v>0</v>
      </c>
      <c r="BG41" s="375">
        <v>0</v>
      </c>
      <c r="BH41" s="375" t="s">
        <v>301</v>
      </c>
      <c r="BI41" s="375">
        <v>0</v>
      </c>
      <c r="BJ41" s="375">
        <v>37</v>
      </c>
      <c r="BK41" s="375">
        <v>68</v>
      </c>
      <c r="BL41" s="375">
        <v>778</v>
      </c>
      <c r="BM41" s="375">
        <v>24141</v>
      </c>
      <c r="BN41" s="375">
        <v>165</v>
      </c>
      <c r="BO41" s="375">
        <v>146</v>
      </c>
      <c r="BP41" s="375">
        <v>52</v>
      </c>
      <c r="BQ41" s="375">
        <v>30</v>
      </c>
      <c r="BR41" s="375">
        <v>0</v>
      </c>
      <c r="BS41" s="375">
        <v>0</v>
      </c>
      <c r="BT41" s="375">
        <v>0</v>
      </c>
      <c r="BU41" s="375">
        <v>30</v>
      </c>
      <c r="BV41" s="375">
        <v>0</v>
      </c>
      <c r="BW41" s="375">
        <v>91</v>
      </c>
      <c r="BX41" s="425" t="s">
        <v>301</v>
      </c>
    </row>
    <row r="42" spans="1:76" s="134" customFormat="1" ht="12.75" customHeight="1" x14ac:dyDescent="0.2">
      <c r="A42" s="368" t="s">
        <v>503</v>
      </c>
      <c r="B42" s="369" t="s">
        <v>504</v>
      </c>
      <c r="C42" s="389"/>
      <c r="D42" s="390">
        <v>253</v>
      </c>
      <c r="E42" s="390" t="s">
        <v>301</v>
      </c>
      <c r="F42" s="371">
        <v>4</v>
      </c>
      <c r="G42" s="371">
        <v>0</v>
      </c>
      <c r="H42" s="371">
        <v>0</v>
      </c>
      <c r="I42" s="371">
        <v>4</v>
      </c>
      <c r="J42" s="373">
        <v>1.4</v>
      </c>
      <c r="K42" s="374">
        <v>1.4</v>
      </c>
      <c r="L42" s="374">
        <v>0</v>
      </c>
      <c r="M42" s="374">
        <v>0</v>
      </c>
      <c r="N42" s="375">
        <v>1</v>
      </c>
      <c r="O42" s="375">
        <v>67</v>
      </c>
      <c r="P42" s="375">
        <v>48</v>
      </c>
      <c r="Q42" s="375">
        <v>0</v>
      </c>
      <c r="R42" s="375">
        <v>0</v>
      </c>
      <c r="S42" s="375" t="s">
        <v>301</v>
      </c>
      <c r="T42" s="374">
        <v>15</v>
      </c>
      <c r="U42" s="375">
        <v>1016</v>
      </c>
      <c r="V42" s="375">
        <v>311</v>
      </c>
      <c r="W42" s="375">
        <v>0</v>
      </c>
      <c r="X42" s="375">
        <v>0</v>
      </c>
      <c r="Y42" s="375">
        <v>65635</v>
      </c>
      <c r="Z42" s="375" t="s">
        <v>301</v>
      </c>
      <c r="AA42" s="375">
        <v>65635</v>
      </c>
      <c r="AB42" s="375" t="s">
        <v>301</v>
      </c>
      <c r="AC42" s="375" t="s">
        <v>301</v>
      </c>
      <c r="AD42" s="375" t="s">
        <v>301</v>
      </c>
      <c r="AE42" s="375">
        <v>65635</v>
      </c>
      <c r="AF42" s="375">
        <v>14185</v>
      </c>
      <c r="AG42" s="375" t="s">
        <v>301</v>
      </c>
      <c r="AH42" s="375" t="s">
        <v>301</v>
      </c>
      <c r="AI42" s="375" t="s">
        <v>301</v>
      </c>
      <c r="AJ42" s="375" t="s">
        <v>301</v>
      </c>
      <c r="AK42" s="375" t="s">
        <v>301</v>
      </c>
      <c r="AL42" s="375" t="s">
        <v>301</v>
      </c>
      <c r="AM42" s="375" t="s">
        <v>301</v>
      </c>
      <c r="AN42" s="375" t="s">
        <v>301</v>
      </c>
      <c r="AO42" s="375" t="s">
        <v>301</v>
      </c>
      <c r="AP42" s="375" t="s">
        <v>301</v>
      </c>
      <c r="AQ42" s="375" t="s">
        <v>301</v>
      </c>
      <c r="AR42" s="375" t="s">
        <v>301</v>
      </c>
      <c r="AS42" s="375" t="s">
        <v>301</v>
      </c>
      <c r="AT42" s="375">
        <v>88682</v>
      </c>
      <c r="AU42" s="375">
        <v>28756</v>
      </c>
      <c r="AV42" s="375">
        <v>60</v>
      </c>
      <c r="AW42" s="375">
        <v>40011</v>
      </c>
      <c r="AX42" s="375">
        <v>925580</v>
      </c>
      <c r="AY42" s="375" t="s">
        <v>301</v>
      </c>
      <c r="AZ42" s="375">
        <v>740</v>
      </c>
      <c r="BA42" s="375">
        <v>651</v>
      </c>
      <c r="BB42" s="375" t="s">
        <v>301</v>
      </c>
      <c r="BC42" s="375" t="s">
        <v>301</v>
      </c>
      <c r="BD42" s="375" t="s">
        <v>301</v>
      </c>
      <c r="BE42" s="375" t="s">
        <v>301</v>
      </c>
      <c r="BF42" s="375">
        <v>89</v>
      </c>
      <c r="BG42" s="375" t="s">
        <v>301</v>
      </c>
      <c r="BH42" s="375">
        <v>0</v>
      </c>
      <c r="BI42" s="375">
        <v>0</v>
      </c>
      <c r="BJ42" s="375">
        <v>3</v>
      </c>
      <c r="BK42" s="375">
        <v>4</v>
      </c>
      <c r="BL42" s="375">
        <v>359</v>
      </c>
      <c r="BM42" s="375">
        <v>968</v>
      </c>
      <c r="BN42" s="375">
        <v>11</v>
      </c>
      <c r="BO42" s="375">
        <v>13</v>
      </c>
      <c r="BP42" s="375">
        <v>0</v>
      </c>
      <c r="BQ42" s="375">
        <v>0</v>
      </c>
      <c r="BR42" s="375">
        <v>0</v>
      </c>
      <c r="BS42" s="375">
        <v>0</v>
      </c>
      <c r="BT42" s="375">
        <v>0</v>
      </c>
      <c r="BU42" s="375">
        <v>0</v>
      </c>
      <c r="BV42" s="375">
        <v>0</v>
      </c>
      <c r="BW42" s="375">
        <v>12</v>
      </c>
      <c r="BX42" s="425" t="s">
        <v>301</v>
      </c>
    </row>
    <row r="43" spans="1:76" s="134" customFormat="1" ht="12.75" customHeight="1" x14ac:dyDescent="0.2">
      <c r="A43" s="340"/>
      <c r="B43" s="413" t="s">
        <v>157</v>
      </c>
      <c r="C43" s="414"/>
      <c r="D43" s="415">
        <v>13500</v>
      </c>
      <c r="E43" s="415">
        <v>38414</v>
      </c>
      <c r="F43" s="415">
        <v>34</v>
      </c>
      <c r="G43" s="415">
        <v>2</v>
      </c>
      <c r="H43" s="415">
        <v>19</v>
      </c>
      <c r="I43" s="415">
        <v>13</v>
      </c>
      <c r="J43" s="446">
        <v>17.82</v>
      </c>
      <c r="K43" s="446">
        <v>16.37</v>
      </c>
      <c r="L43" s="446">
        <v>0.45</v>
      </c>
      <c r="M43" s="446">
        <v>1</v>
      </c>
      <c r="N43" s="415">
        <v>6</v>
      </c>
      <c r="O43" s="415">
        <v>1990</v>
      </c>
      <c r="P43" s="415">
        <v>1720</v>
      </c>
      <c r="Q43" s="415">
        <v>210</v>
      </c>
      <c r="R43" s="415">
        <v>29</v>
      </c>
      <c r="S43" s="415">
        <v>1214</v>
      </c>
      <c r="T43" s="446">
        <v>258.5</v>
      </c>
      <c r="U43" s="415">
        <v>141521</v>
      </c>
      <c r="V43" s="415">
        <v>12712</v>
      </c>
      <c r="W43" s="415">
        <v>21741</v>
      </c>
      <c r="X43" s="415">
        <v>84148</v>
      </c>
      <c r="Y43" s="415">
        <v>3331934</v>
      </c>
      <c r="Z43" s="415">
        <v>1739938</v>
      </c>
      <c r="AA43" s="415">
        <v>1591996</v>
      </c>
      <c r="AB43" s="415">
        <v>58295</v>
      </c>
      <c r="AC43" s="415">
        <v>800175</v>
      </c>
      <c r="AD43" s="415">
        <v>147852</v>
      </c>
      <c r="AE43" s="415">
        <v>748579</v>
      </c>
      <c r="AF43" s="415">
        <v>335189</v>
      </c>
      <c r="AG43" s="415">
        <v>3189919</v>
      </c>
      <c r="AH43" s="415">
        <v>47000</v>
      </c>
      <c r="AI43" s="415">
        <v>0</v>
      </c>
      <c r="AJ43" s="415">
        <v>44007</v>
      </c>
      <c r="AK43" s="415">
        <v>242887</v>
      </c>
      <c r="AL43" s="415">
        <v>186124</v>
      </c>
      <c r="AM43" s="415">
        <v>890</v>
      </c>
      <c r="AN43" s="415">
        <v>5</v>
      </c>
      <c r="AO43" s="415">
        <v>102</v>
      </c>
      <c r="AP43" s="415">
        <v>0</v>
      </c>
      <c r="AQ43" s="415">
        <v>0</v>
      </c>
      <c r="AR43" s="415">
        <v>55760</v>
      </c>
      <c r="AS43" s="415">
        <v>11</v>
      </c>
      <c r="AT43" s="415" t="s">
        <v>495</v>
      </c>
      <c r="AU43" s="415" t="s">
        <v>495</v>
      </c>
      <c r="AV43" s="415" t="s">
        <v>495</v>
      </c>
      <c r="AW43" s="415" t="s">
        <v>495</v>
      </c>
      <c r="AX43" s="415" t="s">
        <v>495</v>
      </c>
      <c r="AY43" s="415">
        <v>925580</v>
      </c>
      <c r="AZ43" s="415">
        <v>15350</v>
      </c>
      <c r="BA43" s="415">
        <v>12041</v>
      </c>
      <c r="BB43" s="415">
        <v>28</v>
      </c>
      <c r="BC43" s="415">
        <v>0</v>
      </c>
      <c r="BD43" s="415">
        <v>0</v>
      </c>
      <c r="BE43" s="415">
        <v>0</v>
      </c>
      <c r="BF43" s="415">
        <v>3281</v>
      </c>
      <c r="BG43" s="415">
        <v>0</v>
      </c>
      <c r="BH43" s="415">
        <v>7629</v>
      </c>
      <c r="BI43" s="415">
        <v>10</v>
      </c>
      <c r="BJ43" s="415">
        <v>207</v>
      </c>
      <c r="BK43" s="415">
        <v>183</v>
      </c>
      <c r="BL43" s="415">
        <v>2553</v>
      </c>
      <c r="BM43" s="415">
        <v>142419</v>
      </c>
      <c r="BN43" s="415">
        <v>282</v>
      </c>
      <c r="BO43" s="415">
        <v>745</v>
      </c>
      <c r="BP43" s="415">
        <v>54</v>
      </c>
      <c r="BQ43" s="415">
        <v>1511</v>
      </c>
      <c r="BR43" s="415">
        <v>0</v>
      </c>
      <c r="BS43" s="415">
        <v>0</v>
      </c>
      <c r="BT43" s="415">
        <v>0</v>
      </c>
      <c r="BU43" s="415">
        <v>1511</v>
      </c>
      <c r="BV43" s="415">
        <v>30</v>
      </c>
      <c r="BW43" s="415">
        <v>721</v>
      </c>
      <c r="BX43" s="445">
        <v>42124</v>
      </c>
    </row>
    <row r="44" spans="1:76" s="134" customFormat="1" ht="12.75" customHeight="1" x14ac:dyDescent="0.2">
      <c r="A44" s="386"/>
      <c r="B44" s="406" t="s">
        <v>150</v>
      </c>
      <c r="C44" s="416">
        <v>6</v>
      </c>
      <c r="D44" s="407">
        <v>6</v>
      </c>
      <c r="E44" s="407">
        <v>6</v>
      </c>
      <c r="F44" s="407">
        <v>6</v>
      </c>
      <c r="G44" s="407">
        <v>6</v>
      </c>
      <c r="H44" s="407">
        <v>6</v>
      </c>
      <c r="I44" s="407">
        <v>6</v>
      </c>
      <c r="J44" s="407">
        <v>6</v>
      </c>
      <c r="K44" s="407">
        <v>6</v>
      </c>
      <c r="L44" s="407">
        <v>6</v>
      </c>
      <c r="M44" s="407">
        <v>6</v>
      </c>
      <c r="N44" s="407">
        <v>6</v>
      </c>
      <c r="O44" s="407">
        <v>6</v>
      </c>
      <c r="P44" s="407">
        <v>6</v>
      </c>
      <c r="Q44" s="407">
        <v>6</v>
      </c>
      <c r="R44" s="407">
        <v>6</v>
      </c>
      <c r="S44" s="407">
        <v>6</v>
      </c>
      <c r="T44" s="407">
        <v>6</v>
      </c>
      <c r="U44" s="407">
        <v>6</v>
      </c>
      <c r="V44" s="407">
        <v>6</v>
      </c>
      <c r="W44" s="407">
        <v>6</v>
      </c>
      <c r="X44" s="407">
        <v>6</v>
      </c>
      <c r="Y44" s="407">
        <v>6</v>
      </c>
      <c r="Z44" s="407">
        <v>6</v>
      </c>
      <c r="AA44" s="407">
        <v>6</v>
      </c>
      <c r="AB44" s="407">
        <v>6</v>
      </c>
      <c r="AC44" s="407">
        <v>6</v>
      </c>
      <c r="AD44" s="407">
        <v>6</v>
      </c>
      <c r="AE44" s="407">
        <v>6</v>
      </c>
      <c r="AF44" s="407">
        <v>6</v>
      </c>
      <c r="AG44" s="407">
        <v>6</v>
      </c>
      <c r="AH44" s="407">
        <v>6</v>
      </c>
      <c r="AI44" s="407">
        <v>6</v>
      </c>
      <c r="AJ44" s="407">
        <v>6</v>
      </c>
      <c r="AK44" s="407">
        <v>6</v>
      </c>
      <c r="AL44" s="407">
        <v>6</v>
      </c>
      <c r="AM44" s="407">
        <v>6</v>
      </c>
      <c r="AN44" s="407">
        <v>6</v>
      </c>
      <c r="AO44" s="407">
        <v>6</v>
      </c>
      <c r="AP44" s="407">
        <v>6</v>
      </c>
      <c r="AQ44" s="407">
        <v>6</v>
      </c>
      <c r="AR44" s="407">
        <v>6</v>
      </c>
      <c r="AS44" s="407">
        <v>6</v>
      </c>
      <c r="AT44" s="407">
        <v>6</v>
      </c>
      <c r="AU44" s="407">
        <v>6</v>
      </c>
      <c r="AV44" s="407">
        <v>6</v>
      </c>
      <c r="AW44" s="407">
        <v>6</v>
      </c>
      <c r="AX44" s="407">
        <v>6</v>
      </c>
      <c r="AY44" s="407">
        <v>6</v>
      </c>
      <c r="AZ44" s="407">
        <v>6</v>
      </c>
      <c r="BA44" s="407">
        <v>6</v>
      </c>
      <c r="BB44" s="407">
        <v>6</v>
      </c>
      <c r="BC44" s="407">
        <v>6</v>
      </c>
      <c r="BD44" s="407">
        <v>6</v>
      </c>
      <c r="BE44" s="407">
        <v>6</v>
      </c>
      <c r="BF44" s="407">
        <v>6</v>
      </c>
      <c r="BG44" s="407">
        <v>6</v>
      </c>
      <c r="BH44" s="407">
        <v>6</v>
      </c>
      <c r="BI44" s="407">
        <v>6</v>
      </c>
      <c r="BJ44" s="407">
        <v>6</v>
      </c>
      <c r="BK44" s="407">
        <v>6</v>
      </c>
      <c r="BL44" s="407">
        <v>6</v>
      </c>
      <c r="BM44" s="407">
        <v>6</v>
      </c>
      <c r="BN44" s="407">
        <v>6</v>
      </c>
      <c r="BO44" s="407">
        <v>6</v>
      </c>
      <c r="BP44" s="407">
        <v>6</v>
      </c>
      <c r="BQ44" s="407">
        <v>6</v>
      </c>
      <c r="BR44" s="407">
        <v>6</v>
      </c>
      <c r="BS44" s="407">
        <v>6</v>
      </c>
      <c r="BT44" s="407">
        <v>6</v>
      </c>
      <c r="BU44" s="407">
        <v>6</v>
      </c>
      <c r="BV44" s="407">
        <v>6</v>
      </c>
      <c r="BW44" s="407">
        <v>6</v>
      </c>
      <c r="BX44" s="447">
        <v>6</v>
      </c>
    </row>
    <row r="45" spans="1:76" s="134" customFormat="1" ht="12.75" customHeight="1" x14ac:dyDescent="0.2">
      <c r="A45" s="386"/>
      <c r="B45" s="406" t="s">
        <v>151</v>
      </c>
      <c r="C45" s="417">
        <v>6</v>
      </c>
      <c r="D45" s="417">
        <v>6</v>
      </c>
      <c r="E45" s="417">
        <v>1</v>
      </c>
      <c r="F45" s="417">
        <v>6</v>
      </c>
      <c r="G45" s="417">
        <v>6</v>
      </c>
      <c r="H45" s="417">
        <v>6</v>
      </c>
      <c r="I45" s="417">
        <v>6</v>
      </c>
      <c r="J45" s="417">
        <v>6</v>
      </c>
      <c r="K45" s="417">
        <v>6</v>
      </c>
      <c r="L45" s="417">
        <v>6</v>
      </c>
      <c r="M45" s="417">
        <v>6</v>
      </c>
      <c r="N45" s="417">
        <v>6</v>
      </c>
      <c r="O45" s="417">
        <v>6</v>
      </c>
      <c r="P45" s="417">
        <v>6</v>
      </c>
      <c r="Q45" s="417">
        <v>6</v>
      </c>
      <c r="R45" s="417">
        <v>6</v>
      </c>
      <c r="S45" s="417">
        <v>5</v>
      </c>
      <c r="T45" s="417">
        <v>6</v>
      </c>
      <c r="U45" s="417">
        <v>6</v>
      </c>
      <c r="V45" s="417">
        <v>6</v>
      </c>
      <c r="W45" s="417">
        <v>6</v>
      </c>
      <c r="X45" s="417">
        <v>6</v>
      </c>
      <c r="Y45" s="417">
        <v>6</v>
      </c>
      <c r="Z45" s="417">
        <v>5</v>
      </c>
      <c r="AA45" s="417">
        <v>6</v>
      </c>
      <c r="AB45" s="417">
        <v>5</v>
      </c>
      <c r="AC45" s="417">
        <v>5</v>
      </c>
      <c r="AD45" s="417">
        <v>5</v>
      </c>
      <c r="AE45" s="417">
        <v>6</v>
      </c>
      <c r="AF45" s="417">
        <v>6</v>
      </c>
      <c r="AG45" s="417">
        <v>5</v>
      </c>
      <c r="AH45" s="417">
        <v>5</v>
      </c>
      <c r="AI45" s="417">
        <v>5</v>
      </c>
      <c r="AJ45" s="417">
        <v>5</v>
      </c>
      <c r="AK45" s="417">
        <v>5</v>
      </c>
      <c r="AL45" s="417">
        <v>5</v>
      </c>
      <c r="AM45" s="417">
        <v>5</v>
      </c>
      <c r="AN45" s="417">
        <v>5</v>
      </c>
      <c r="AO45" s="417">
        <v>5</v>
      </c>
      <c r="AP45" s="417">
        <v>5</v>
      </c>
      <c r="AQ45" s="417">
        <v>5</v>
      </c>
      <c r="AR45" s="417">
        <v>5</v>
      </c>
      <c r="AS45" s="417">
        <v>4</v>
      </c>
      <c r="AT45" s="417">
        <v>6</v>
      </c>
      <c r="AU45" s="417">
        <v>6</v>
      </c>
      <c r="AV45" s="417">
        <v>6</v>
      </c>
      <c r="AW45" s="417">
        <v>6</v>
      </c>
      <c r="AX45" s="417">
        <v>5</v>
      </c>
      <c r="AY45" s="417">
        <v>2</v>
      </c>
      <c r="AZ45" s="417">
        <v>6</v>
      </c>
      <c r="BA45" s="417">
        <v>6</v>
      </c>
      <c r="BB45" s="417">
        <v>5</v>
      </c>
      <c r="BC45" s="417">
        <v>5</v>
      </c>
      <c r="BD45" s="417">
        <v>5</v>
      </c>
      <c r="BE45" s="417">
        <v>5</v>
      </c>
      <c r="BF45" s="417">
        <v>6</v>
      </c>
      <c r="BG45" s="417">
        <v>5</v>
      </c>
      <c r="BH45" s="417">
        <v>5</v>
      </c>
      <c r="BI45" s="417">
        <v>6</v>
      </c>
      <c r="BJ45" s="417">
        <v>6</v>
      </c>
      <c r="BK45" s="417">
        <v>5</v>
      </c>
      <c r="BL45" s="417">
        <v>5</v>
      </c>
      <c r="BM45" s="417">
        <v>6</v>
      </c>
      <c r="BN45" s="417">
        <v>5</v>
      </c>
      <c r="BO45" s="417">
        <v>5</v>
      </c>
      <c r="BP45" s="417">
        <v>5</v>
      </c>
      <c r="BQ45" s="417">
        <v>6</v>
      </c>
      <c r="BR45" s="417">
        <v>5</v>
      </c>
      <c r="BS45" s="417">
        <v>6</v>
      </c>
      <c r="BT45" s="417">
        <v>6</v>
      </c>
      <c r="BU45" s="417">
        <v>6</v>
      </c>
      <c r="BV45" s="417">
        <v>5</v>
      </c>
      <c r="BW45" s="417">
        <v>4</v>
      </c>
      <c r="BX45" s="428">
        <v>3</v>
      </c>
    </row>
    <row r="46" spans="1:76" s="134" customFormat="1" ht="12.75" customHeight="1" x14ac:dyDescent="0.2">
      <c r="A46" s="387"/>
      <c r="B46" s="410" t="s">
        <v>149</v>
      </c>
      <c r="C46" s="411">
        <v>1</v>
      </c>
      <c r="D46" s="411">
        <v>1</v>
      </c>
      <c r="E46" s="411">
        <v>0.16666666666666666</v>
      </c>
      <c r="F46" s="411">
        <v>1</v>
      </c>
      <c r="G46" s="411">
        <v>1</v>
      </c>
      <c r="H46" s="411">
        <v>1</v>
      </c>
      <c r="I46" s="411">
        <v>1</v>
      </c>
      <c r="J46" s="411">
        <v>1</v>
      </c>
      <c r="K46" s="411">
        <v>1</v>
      </c>
      <c r="L46" s="411">
        <v>1</v>
      </c>
      <c r="M46" s="411">
        <v>1</v>
      </c>
      <c r="N46" s="411">
        <v>1</v>
      </c>
      <c r="O46" s="411">
        <v>1</v>
      </c>
      <c r="P46" s="411">
        <v>1</v>
      </c>
      <c r="Q46" s="411">
        <v>1</v>
      </c>
      <c r="R46" s="411">
        <v>1</v>
      </c>
      <c r="S46" s="411">
        <v>0.83333333333333337</v>
      </c>
      <c r="T46" s="411">
        <v>1</v>
      </c>
      <c r="U46" s="411">
        <v>1</v>
      </c>
      <c r="V46" s="411">
        <v>1</v>
      </c>
      <c r="W46" s="411">
        <v>1</v>
      </c>
      <c r="X46" s="411">
        <v>1</v>
      </c>
      <c r="Y46" s="411">
        <v>1</v>
      </c>
      <c r="Z46" s="411">
        <v>0.83333333333333337</v>
      </c>
      <c r="AA46" s="411">
        <v>1</v>
      </c>
      <c r="AB46" s="411">
        <v>0.83333333333333337</v>
      </c>
      <c r="AC46" s="411">
        <v>0.83333333333333337</v>
      </c>
      <c r="AD46" s="411">
        <v>0.83333333333333337</v>
      </c>
      <c r="AE46" s="411">
        <v>1</v>
      </c>
      <c r="AF46" s="411">
        <v>1</v>
      </c>
      <c r="AG46" s="411">
        <v>0.83333333333333337</v>
      </c>
      <c r="AH46" s="411">
        <v>0.83333333333333337</v>
      </c>
      <c r="AI46" s="411">
        <v>0.83333333333333337</v>
      </c>
      <c r="AJ46" s="411">
        <v>0.83333333333333337</v>
      </c>
      <c r="AK46" s="411">
        <v>0.83333333333333337</v>
      </c>
      <c r="AL46" s="411">
        <v>0.83333333333333337</v>
      </c>
      <c r="AM46" s="411">
        <v>0.83333333333333337</v>
      </c>
      <c r="AN46" s="411">
        <v>0.83333333333333337</v>
      </c>
      <c r="AO46" s="411">
        <v>0.83333333333333337</v>
      </c>
      <c r="AP46" s="411">
        <v>0.83333333333333337</v>
      </c>
      <c r="AQ46" s="411">
        <v>0.83333333333333337</v>
      </c>
      <c r="AR46" s="411">
        <v>0.83333333333333337</v>
      </c>
      <c r="AS46" s="411">
        <v>0.66666666666666663</v>
      </c>
      <c r="AT46" s="411">
        <v>1</v>
      </c>
      <c r="AU46" s="411">
        <v>1</v>
      </c>
      <c r="AV46" s="411">
        <v>1</v>
      </c>
      <c r="AW46" s="411">
        <v>1</v>
      </c>
      <c r="AX46" s="411">
        <v>0.83333333333333337</v>
      </c>
      <c r="AY46" s="411">
        <v>0.33333333333333331</v>
      </c>
      <c r="AZ46" s="411">
        <v>1</v>
      </c>
      <c r="BA46" s="411">
        <v>1</v>
      </c>
      <c r="BB46" s="411">
        <v>0.83333333333333337</v>
      </c>
      <c r="BC46" s="411">
        <v>0.83333333333333337</v>
      </c>
      <c r="BD46" s="411">
        <v>0.83333333333333337</v>
      </c>
      <c r="BE46" s="411">
        <v>0.83333333333333337</v>
      </c>
      <c r="BF46" s="411">
        <v>1</v>
      </c>
      <c r="BG46" s="411">
        <v>0.83333333333333337</v>
      </c>
      <c r="BH46" s="411">
        <v>0.83333333333333337</v>
      </c>
      <c r="BI46" s="411">
        <v>1</v>
      </c>
      <c r="BJ46" s="411">
        <v>1</v>
      </c>
      <c r="BK46" s="411">
        <v>0.83333333333333337</v>
      </c>
      <c r="BL46" s="411">
        <v>0.83333333333333337</v>
      </c>
      <c r="BM46" s="411">
        <v>1</v>
      </c>
      <c r="BN46" s="411">
        <v>0.83333333333333337</v>
      </c>
      <c r="BO46" s="411">
        <v>0.83333333333333337</v>
      </c>
      <c r="BP46" s="411">
        <v>0.83333333333333337</v>
      </c>
      <c r="BQ46" s="411">
        <v>1</v>
      </c>
      <c r="BR46" s="411">
        <v>0.83333333333333337</v>
      </c>
      <c r="BS46" s="411">
        <v>1</v>
      </c>
      <c r="BT46" s="411">
        <v>1</v>
      </c>
      <c r="BU46" s="411">
        <v>1</v>
      </c>
      <c r="BV46" s="411">
        <v>0.83333333333333337</v>
      </c>
      <c r="BW46" s="411">
        <v>0.66666666666666663</v>
      </c>
      <c r="BX46" s="429">
        <v>0.5</v>
      </c>
    </row>
    <row r="47" spans="1:76" s="134" customFormat="1" ht="12.75" customHeight="1" x14ac:dyDescent="0.2">
      <c r="A47" s="388" t="s">
        <v>320</v>
      </c>
      <c r="B47" s="369" t="s">
        <v>462</v>
      </c>
      <c r="C47" s="389"/>
      <c r="D47" s="390">
        <v>5776</v>
      </c>
      <c r="E47" s="390" t="s">
        <v>301</v>
      </c>
      <c r="F47" s="371">
        <v>7</v>
      </c>
      <c r="G47" s="371">
        <v>1</v>
      </c>
      <c r="H47" s="371">
        <v>5</v>
      </c>
      <c r="I47" s="371">
        <v>1</v>
      </c>
      <c r="J47" s="373">
        <v>4.8</v>
      </c>
      <c r="K47" s="374">
        <v>4.8</v>
      </c>
      <c r="L47" s="374">
        <v>0</v>
      </c>
      <c r="M47" s="374">
        <v>0</v>
      </c>
      <c r="N47" s="375">
        <v>1</v>
      </c>
      <c r="O47" s="375">
        <v>613</v>
      </c>
      <c r="P47" s="375">
        <v>573</v>
      </c>
      <c r="Q47" s="375">
        <v>52</v>
      </c>
      <c r="R47" s="375">
        <v>2</v>
      </c>
      <c r="S47" s="375">
        <v>290</v>
      </c>
      <c r="T47" s="374">
        <v>49</v>
      </c>
      <c r="U47" s="375">
        <v>44589</v>
      </c>
      <c r="V47" s="375" t="s">
        <v>301</v>
      </c>
      <c r="W47" s="375" t="s">
        <v>301</v>
      </c>
      <c r="X47" s="375" t="s">
        <v>301</v>
      </c>
      <c r="Y47" s="375">
        <v>192000</v>
      </c>
      <c r="Z47" s="375" t="s">
        <v>301</v>
      </c>
      <c r="AA47" s="375">
        <v>192000</v>
      </c>
      <c r="AB47" s="375" t="s">
        <v>301</v>
      </c>
      <c r="AC47" s="375" t="s">
        <v>301</v>
      </c>
      <c r="AD47" s="375" t="s">
        <v>301</v>
      </c>
      <c r="AE47" s="375">
        <v>192000</v>
      </c>
      <c r="AF47" s="375" t="s">
        <v>301</v>
      </c>
      <c r="AG47" s="375" t="s">
        <v>301</v>
      </c>
      <c r="AH47" s="375" t="s">
        <v>301</v>
      </c>
      <c r="AI47" s="375" t="s">
        <v>301</v>
      </c>
      <c r="AJ47" s="375" t="s">
        <v>301</v>
      </c>
      <c r="AK47" s="375">
        <v>45329</v>
      </c>
      <c r="AL47" s="375">
        <v>44354</v>
      </c>
      <c r="AM47" s="375" t="s">
        <v>301</v>
      </c>
      <c r="AN47" s="375" t="s">
        <v>301</v>
      </c>
      <c r="AO47" s="375" t="s">
        <v>301</v>
      </c>
      <c r="AP47" s="375" t="s">
        <v>301</v>
      </c>
      <c r="AQ47" s="375" t="s">
        <v>301</v>
      </c>
      <c r="AR47" s="375">
        <v>975</v>
      </c>
      <c r="AS47" s="375" t="s">
        <v>301</v>
      </c>
      <c r="AT47" s="375">
        <v>94600</v>
      </c>
      <c r="AU47" s="375">
        <v>34412</v>
      </c>
      <c r="AV47" s="375">
        <v>72</v>
      </c>
      <c r="AW47" s="375">
        <v>59861</v>
      </c>
      <c r="AX47" s="375" t="s">
        <v>301</v>
      </c>
      <c r="AY47" s="375" t="s">
        <v>301</v>
      </c>
      <c r="AZ47" s="375">
        <v>2029</v>
      </c>
      <c r="BA47" s="375">
        <v>1984</v>
      </c>
      <c r="BB47" s="375" t="s">
        <v>301</v>
      </c>
      <c r="BC47" s="375" t="s">
        <v>301</v>
      </c>
      <c r="BD47" s="375" t="s">
        <v>301</v>
      </c>
      <c r="BE47" s="375" t="s">
        <v>301</v>
      </c>
      <c r="BF47" s="375">
        <v>45</v>
      </c>
      <c r="BG47" s="375" t="s">
        <v>301</v>
      </c>
      <c r="BH47" s="375" t="s">
        <v>301</v>
      </c>
      <c r="BI47" s="375" t="s">
        <v>301</v>
      </c>
      <c r="BJ47" s="375">
        <v>58</v>
      </c>
      <c r="BK47" s="375" t="s">
        <v>301</v>
      </c>
      <c r="BL47" s="375" t="s">
        <v>301</v>
      </c>
      <c r="BM47" s="375">
        <v>81358</v>
      </c>
      <c r="BN47" s="375">
        <v>8480</v>
      </c>
      <c r="BO47" s="375">
        <v>15098</v>
      </c>
      <c r="BP47" s="375" t="s">
        <v>301</v>
      </c>
      <c r="BQ47" s="375">
        <v>0</v>
      </c>
      <c r="BR47" s="375" t="s">
        <v>301</v>
      </c>
      <c r="BS47" s="375" t="s">
        <v>301</v>
      </c>
      <c r="BT47" s="375" t="s">
        <v>301</v>
      </c>
      <c r="BU47" s="375" t="s">
        <v>301</v>
      </c>
      <c r="BV47" s="375" t="s">
        <v>301</v>
      </c>
      <c r="BW47" s="375" t="s">
        <v>301</v>
      </c>
      <c r="BX47" s="425">
        <v>40043</v>
      </c>
    </row>
    <row r="48" spans="1:76" s="134" customFormat="1" ht="12.75" customHeight="1" x14ac:dyDescent="0.2">
      <c r="A48" s="388" t="s">
        <v>321</v>
      </c>
      <c r="B48" s="369" t="s">
        <v>463</v>
      </c>
      <c r="C48" s="389"/>
      <c r="D48" s="390">
        <v>1333</v>
      </c>
      <c r="E48" s="390" t="s">
        <v>301</v>
      </c>
      <c r="F48" s="371">
        <v>6</v>
      </c>
      <c r="G48" s="371">
        <v>1</v>
      </c>
      <c r="H48" s="371">
        <v>3</v>
      </c>
      <c r="I48" s="371">
        <v>2</v>
      </c>
      <c r="J48" s="373">
        <v>3.6</v>
      </c>
      <c r="K48" s="374">
        <v>3.4</v>
      </c>
      <c r="L48" s="374">
        <v>0.2</v>
      </c>
      <c r="M48" s="374">
        <v>0</v>
      </c>
      <c r="N48" s="375">
        <v>1</v>
      </c>
      <c r="O48" s="375">
        <v>350</v>
      </c>
      <c r="P48" s="375">
        <v>300</v>
      </c>
      <c r="Q48" s="375">
        <v>36</v>
      </c>
      <c r="R48" s="375">
        <v>6</v>
      </c>
      <c r="S48" s="375" t="s">
        <v>301</v>
      </c>
      <c r="T48" s="374">
        <v>40</v>
      </c>
      <c r="U48" s="375">
        <v>30776</v>
      </c>
      <c r="V48" s="375" t="s">
        <v>301</v>
      </c>
      <c r="W48" s="375">
        <v>0</v>
      </c>
      <c r="X48" s="375" t="s">
        <v>301</v>
      </c>
      <c r="Y48" s="375" t="s">
        <v>301</v>
      </c>
      <c r="Z48" s="375" t="s">
        <v>301</v>
      </c>
      <c r="AA48" s="375" t="s">
        <v>301</v>
      </c>
      <c r="AB48" s="375" t="s">
        <v>301</v>
      </c>
      <c r="AC48" s="375" t="s">
        <v>301</v>
      </c>
      <c r="AD48" s="375" t="s">
        <v>301</v>
      </c>
      <c r="AE48" s="375" t="s">
        <v>301</v>
      </c>
      <c r="AF48" s="375" t="s">
        <v>301</v>
      </c>
      <c r="AG48" s="375" t="s">
        <v>301</v>
      </c>
      <c r="AH48" s="375" t="s">
        <v>301</v>
      </c>
      <c r="AI48" s="375" t="s">
        <v>301</v>
      </c>
      <c r="AJ48" s="375" t="s">
        <v>301</v>
      </c>
      <c r="AK48" s="375">
        <v>30724</v>
      </c>
      <c r="AL48" s="375">
        <v>30672</v>
      </c>
      <c r="AM48" s="375">
        <v>0</v>
      </c>
      <c r="AN48" s="375">
        <v>0</v>
      </c>
      <c r="AO48" s="375">
        <v>2</v>
      </c>
      <c r="AP48" s="375">
        <v>0</v>
      </c>
      <c r="AQ48" s="375">
        <v>0</v>
      </c>
      <c r="AR48" s="375">
        <v>50</v>
      </c>
      <c r="AS48" s="375">
        <v>0</v>
      </c>
      <c r="AT48" s="375">
        <v>94600</v>
      </c>
      <c r="AU48" s="375">
        <v>34412</v>
      </c>
      <c r="AV48" s="375">
        <v>72</v>
      </c>
      <c r="AW48" s="375">
        <v>59861</v>
      </c>
      <c r="AX48" s="375" t="s">
        <v>301</v>
      </c>
      <c r="AY48" s="375" t="s">
        <v>301</v>
      </c>
      <c r="AZ48" s="375">
        <v>777</v>
      </c>
      <c r="BA48" s="375">
        <v>777</v>
      </c>
      <c r="BB48" s="375">
        <v>0</v>
      </c>
      <c r="BC48" s="375">
        <v>0</v>
      </c>
      <c r="BD48" s="375">
        <v>0</v>
      </c>
      <c r="BE48" s="375">
        <v>0</v>
      </c>
      <c r="BF48" s="375">
        <v>0</v>
      </c>
      <c r="BG48" s="375">
        <v>0</v>
      </c>
      <c r="BH48" s="375">
        <v>2762</v>
      </c>
      <c r="BI48" s="375">
        <v>0</v>
      </c>
      <c r="BJ48" s="375">
        <v>16</v>
      </c>
      <c r="BK48" s="375">
        <v>28</v>
      </c>
      <c r="BL48" s="375">
        <v>468</v>
      </c>
      <c r="BM48" s="375">
        <v>13185</v>
      </c>
      <c r="BN48" s="375">
        <v>2102</v>
      </c>
      <c r="BO48" s="375">
        <v>2624</v>
      </c>
      <c r="BP48" s="375">
        <v>0</v>
      </c>
      <c r="BQ48" s="375">
        <v>0</v>
      </c>
      <c r="BR48" s="375" t="s">
        <v>301</v>
      </c>
      <c r="BS48" s="375" t="s">
        <v>301</v>
      </c>
      <c r="BT48" s="375" t="s">
        <v>301</v>
      </c>
      <c r="BU48" s="375" t="s">
        <v>301</v>
      </c>
      <c r="BV48" s="375">
        <v>0</v>
      </c>
      <c r="BW48" s="375" t="s">
        <v>301</v>
      </c>
      <c r="BX48" s="425" t="s">
        <v>301</v>
      </c>
    </row>
    <row r="49" spans="1:76" s="134" customFormat="1" ht="12.75" customHeight="1" x14ac:dyDescent="0.2">
      <c r="A49" s="388" t="s">
        <v>322</v>
      </c>
      <c r="B49" s="369" t="s">
        <v>505</v>
      </c>
      <c r="C49" s="389"/>
      <c r="D49" s="390">
        <v>1577</v>
      </c>
      <c r="E49" s="390" t="s">
        <v>301</v>
      </c>
      <c r="F49" s="371">
        <v>3</v>
      </c>
      <c r="G49" s="371">
        <v>1</v>
      </c>
      <c r="H49" s="371">
        <v>0</v>
      </c>
      <c r="I49" s="371">
        <v>2</v>
      </c>
      <c r="J49" s="373">
        <v>1.7</v>
      </c>
      <c r="K49" s="374">
        <v>0.7</v>
      </c>
      <c r="L49" s="374">
        <v>1</v>
      </c>
      <c r="M49" s="374">
        <v>0</v>
      </c>
      <c r="N49" s="375">
        <v>1</v>
      </c>
      <c r="O49" s="375">
        <v>800</v>
      </c>
      <c r="P49" s="375">
        <v>770</v>
      </c>
      <c r="Q49" s="375">
        <v>25</v>
      </c>
      <c r="R49" s="375">
        <v>3</v>
      </c>
      <c r="S49" s="375">
        <v>235</v>
      </c>
      <c r="T49" s="374">
        <v>40</v>
      </c>
      <c r="U49" s="375">
        <v>35680</v>
      </c>
      <c r="V49" s="375">
        <v>2205</v>
      </c>
      <c r="W49" s="375">
        <v>0</v>
      </c>
      <c r="X49" s="375">
        <v>3350</v>
      </c>
      <c r="Y49" s="375">
        <v>50000</v>
      </c>
      <c r="Z49" s="375" t="s">
        <v>301</v>
      </c>
      <c r="AA49" s="375">
        <v>50000</v>
      </c>
      <c r="AB49" s="375" t="s">
        <v>301</v>
      </c>
      <c r="AC49" s="375" t="s">
        <v>301</v>
      </c>
      <c r="AD49" s="375" t="s">
        <v>301</v>
      </c>
      <c r="AE49" s="375">
        <v>50000</v>
      </c>
      <c r="AF49" s="375" t="s">
        <v>301</v>
      </c>
      <c r="AG49" s="375" t="s">
        <v>301</v>
      </c>
      <c r="AH49" s="375" t="s">
        <v>301</v>
      </c>
      <c r="AI49" s="375" t="s">
        <v>301</v>
      </c>
      <c r="AJ49" s="375" t="s">
        <v>301</v>
      </c>
      <c r="AK49" s="375">
        <v>41263</v>
      </c>
      <c r="AL49" s="375">
        <v>39300</v>
      </c>
      <c r="AM49" s="375">
        <v>0</v>
      </c>
      <c r="AN49" s="375">
        <v>0</v>
      </c>
      <c r="AO49" s="375">
        <v>8</v>
      </c>
      <c r="AP49" s="375">
        <v>0</v>
      </c>
      <c r="AQ49" s="375">
        <v>0</v>
      </c>
      <c r="AR49" s="375">
        <v>1924</v>
      </c>
      <c r="AS49" s="375">
        <v>31</v>
      </c>
      <c r="AT49" s="375">
        <v>94600</v>
      </c>
      <c r="AU49" s="375">
        <v>34412</v>
      </c>
      <c r="AV49" s="375">
        <v>72</v>
      </c>
      <c r="AW49" s="375">
        <v>59861</v>
      </c>
      <c r="AX49" s="375" t="s">
        <v>301</v>
      </c>
      <c r="AY49" s="375">
        <v>1565</v>
      </c>
      <c r="AZ49" s="375">
        <v>7033</v>
      </c>
      <c r="BA49" s="375">
        <v>6859</v>
      </c>
      <c r="BB49" s="375">
        <v>0</v>
      </c>
      <c r="BC49" s="375">
        <v>0</v>
      </c>
      <c r="BD49" s="375">
        <v>0</v>
      </c>
      <c r="BE49" s="375">
        <v>0</v>
      </c>
      <c r="BF49" s="375">
        <v>165</v>
      </c>
      <c r="BG49" s="375">
        <v>9</v>
      </c>
      <c r="BH49" s="375">
        <v>350</v>
      </c>
      <c r="BI49" s="375">
        <v>53</v>
      </c>
      <c r="BJ49" s="375">
        <v>23</v>
      </c>
      <c r="BK49" s="375">
        <v>45</v>
      </c>
      <c r="BL49" s="375">
        <v>545</v>
      </c>
      <c r="BM49" s="375">
        <v>9165</v>
      </c>
      <c r="BN49" s="375">
        <v>2202</v>
      </c>
      <c r="BO49" s="375">
        <v>2622</v>
      </c>
      <c r="BP49" s="375">
        <v>2</v>
      </c>
      <c r="BQ49" s="375">
        <v>230</v>
      </c>
      <c r="BR49" s="375">
        <v>0</v>
      </c>
      <c r="BS49" s="375">
        <v>0</v>
      </c>
      <c r="BT49" s="375">
        <v>0</v>
      </c>
      <c r="BU49" s="375">
        <v>230</v>
      </c>
      <c r="BV49" s="375">
        <v>0</v>
      </c>
      <c r="BW49" s="375">
        <v>185</v>
      </c>
      <c r="BX49" s="425" t="s">
        <v>301</v>
      </c>
    </row>
    <row r="50" spans="1:76" s="134" customFormat="1" ht="12.75" customHeight="1" x14ac:dyDescent="0.2">
      <c r="A50" s="388" t="s">
        <v>323</v>
      </c>
      <c r="B50" s="369" t="s">
        <v>464</v>
      </c>
      <c r="C50" s="389"/>
      <c r="D50" s="390">
        <v>6503</v>
      </c>
      <c r="E50" s="390" t="s">
        <v>301</v>
      </c>
      <c r="F50" s="371">
        <v>13</v>
      </c>
      <c r="G50" s="371">
        <v>8</v>
      </c>
      <c r="H50" s="371">
        <v>4</v>
      </c>
      <c r="I50" s="371">
        <v>1</v>
      </c>
      <c r="J50" s="373">
        <v>11.3</v>
      </c>
      <c r="K50" s="374">
        <v>9.4</v>
      </c>
      <c r="L50" s="374">
        <v>0.9</v>
      </c>
      <c r="M50" s="374">
        <v>1</v>
      </c>
      <c r="N50" s="375">
        <v>1</v>
      </c>
      <c r="O50" s="375">
        <v>2000</v>
      </c>
      <c r="P50" s="375">
        <v>1800</v>
      </c>
      <c r="Q50" s="375">
        <v>200</v>
      </c>
      <c r="R50" s="375">
        <v>13</v>
      </c>
      <c r="S50" s="375">
        <v>288</v>
      </c>
      <c r="T50" s="374">
        <v>61</v>
      </c>
      <c r="U50" s="375">
        <v>95109</v>
      </c>
      <c r="V50" s="375" t="s">
        <v>301</v>
      </c>
      <c r="W50" s="375" t="s">
        <v>301</v>
      </c>
      <c r="X50" s="375">
        <v>1474</v>
      </c>
      <c r="Y50" s="375" t="s">
        <v>301</v>
      </c>
      <c r="Z50" s="375" t="s">
        <v>301</v>
      </c>
      <c r="AA50" s="375" t="s">
        <v>301</v>
      </c>
      <c r="AB50" s="375" t="s">
        <v>301</v>
      </c>
      <c r="AC50" s="375" t="s">
        <v>301</v>
      </c>
      <c r="AD50" s="375" t="s">
        <v>301</v>
      </c>
      <c r="AE50" s="375" t="s">
        <v>301</v>
      </c>
      <c r="AF50" s="375" t="s">
        <v>301</v>
      </c>
      <c r="AG50" s="375" t="s">
        <v>301</v>
      </c>
      <c r="AH50" s="375" t="s">
        <v>301</v>
      </c>
      <c r="AI50" s="375" t="s">
        <v>301</v>
      </c>
      <c r="AJ50" s="375" t="s">
        <v>301</v>
      </c>
      <c r="AK50" s="375">
        <v>95109</v>
      </c>
      <c r="AL50" s="375">
        <v>89199</v>
      </c>
      <c r="AM50" s="375">
        <v>0</v>
      </c>
      <c r="AN50" s="375">
        <v>0</v>
      </c>
      <c r="AO50" s="375">
        <v>284</v>
      </c>
      <c r="AP50" s="375">
        <v>0</v>
      </c>
      <c r="AQ50" s="375">
        <v>0</v>
      </c>
      <c r="AR50" s="375">
        <v>4489</v>
      </c>
      <c r="AS50" s="375">
        <v>1137</v>
      </c>
      <c r="AT50" s="375">
        <v>94600</v>
      </c>
      <c r="AU50" s="375">
        <v>34312</v>
      </c>
      <c r="AV50" s="375">
        <v>72</v>
      </c>
      <c r="AW50" s="375">
        <v>59861</v>
      </c>
      <c r="AX50" s="375" t="s">
        <v>301</v>
      </c>
      <c r="AY50" s="375" t="s">
        <v>301</v>
      </c>
      <c r="AZ50" s="375">
        <v>3576</v>
      </c>
      <c r="BA50" s="375">
        <v>3422</v>
      </c>
      <c r="BB50" s="375">
        <v>0</v>
      </c>
      <c r="BC50" s="375">
        <v>0</v>
      </c>
      <c r="BD50" s="375">
        <v>0</v>
      </c>
      <c r="BE50" s="375">
        <v>0</v>
      </c>
      <c r="BF50" s="375">
        <v>135</v>
      </c>
      <c r="BG50" s="375">
        <v>19</v>
      </c>
      <c r="BH50" s="375">
        <v>5603</v>
      </c>
      <c r="BI50" s="375">
        <v>18</v>
      </c>
      <c r="BJ50" s="375">
        <v>80</v>
      </c>
      <c r="BK50" s="375">
        <v>117</v>
      </c>
      <c r="BL50" s="375">
        <v>1476</v>
      </c>
      <c r="BM50" s="375">
        <v>165790</v>
      </c>
      <c r="BN50" s="375">
        <v>14940</v>
      </c>
      <c r="BO50" s="375">
        <v>19914</v>
      </c>
      <c r="BP50" s="375" t="s">
        <v>301</v>
      </c>
      <c r="BQ50" s="375">
        <v>0</v>
      </c>
      <c r="BR50" s="375">
        <v>0</v>
      </c>
      <c r="BS50" s="375" t="s">
        <v>301</v>
      </c>
      <c r="BT50" s="375" t="s">
        <v>301</v>
      </c>
      <c r="BU50" s="375" t="s">
        <v>301</v>
      </c>
      <c r="BV50" s="375">
        <v>0</v>
      </c>
      <c r="BW50" s="375" t="s">
        <v>301</v>
      </c>
      <c r="BX50" s="425" t="s">
        <v>301</v>
      </c>
    </row>
    <row r="51" spans="1:76" s="134" customFormat="1" ht="12.75" customHeight="1" x14ac:dyDescent="0.2">
      <c r="A51" s="388" t="s">
        <v>324</v>
      </c>
      <c r="B51" s="369" t="s">
        <v>439</v>
      </c>
      <c r="C51" s="389"/>
      <c r="D51" s="390">
        <v>1311</v>
      </c>
      <c r="E51" s="390" t="s">
        <v>301</v>
      </c>
      <c r="F51" s="371">
        <v>3</v>
      </c>
      <c r="G51" s="371">
        <v>0</v>
      </c>
      <c r="H51" s="371">
        <v>0</v>
      </c>
      <c r="I51" s="371">
        <v>3</v>
      </c>
      <c r="J51" s="373">
        <v>0.75</v>
      </c>
      <c r="K51" s="374">
        <v>0.75</v>
      </c>
      <c r="L51" s="374">
        <v>0</v>
      </c>
      <c r="M51" s="374">
        <v>0</v>
      </c>
      <c r="N51" s="375">
        <v>1</v>
      </c>
      <c r="O51" s="375">
        <v>130</v>
      </c>
      <c r="P51" s="375">
        <v>130</v>
      </c>
      <c r="Q51" s="375">
        <v>10</v>
      </c>
      <c r="R51" s="375">
        <v>4</v>
      </c>
      <c r="S51" s="375">
        <v>220</v>
      </c>
      <c r="T51" s="374">
        <v>50</v>
      </c>
      <c r="U51" s="375" t="s">
        <v>301</v>
      </c>
      <c r="V51" s="375">
        <v>0</v>
      </c>
      <c r="W51" s="375">
        <v>0</v>
      </c>
      <c r="X51" s="375" t="s">
        <v>301</v>
      </c>
      <c r="Y51" s="375">
        <v>19600</v>
      </c>
      <c r="Z51" s="375" t="s">
        <v>301</v>
      </c>
      <c r="AA51" s="375">
        <v>19600</v>
      </c>
      <c r="AB51" s="375" t="s">
        <v>301</v>
      </c>
      <c r="AC51" s="375" t="s">
        <v>301</v>
      </c>
      <c r="AD51" s="375" t="s">
        <v>301</v>
      </c>
      <c r="AE51" s="375">
        <v>19600</v>
      </c>
      <c r="AF51" s="375">
        <v>0</v>
      </c>
      <c r="AG51" s="375" t="s">
        <v>301</v>
      </c>
      <c r="AH51" s="375" t="s">
        <v>301</v>
      </c>
      <c r="AI51" s="375">
        <v>0</v>
      </c>
      <c r="AJ51" s="375">
        <v>0</v>
      </c>
      <c r="AK51" s="375">
        <v>7580</v>
      </c>
      <c r="AL51" s="375">
        <v>7500</v>
      </c>
      <c r="AM51" s="375">
        <v>0</v>
      </c>
      <c r="AN51" s="375">
        <v>0</v>
      </c>
      <c r="AO51" s="375">
        <v>0</v>
      </c>
      <c r="AP51" s="375">
        <v>0</v>
      </c>
      <c r="AQ51" s="375">
        <v>0</v>
      </c>
      <c r="AR51" s="375">
        <v>80</v>
      </c>
      <c r="AS51" s="375" t="s">
        <v>301</v>
      </c>
      <c r="AT51" s="375">
        <v>94600</v>
      </c>
      <c r="AU51" s="375">
        <v>34412</v>
      </c>
      <c r="AV51" s="375">
        <v>72</v>
      </c>
      <c r="AW51" s="375">
        <v>59861</v>
      </c>
      <c r="AX51" s="375" t="s">
        <v>301</v>
      </c>
      <c r="AY51" s="375" t="s">
        <v>301</v>
      </c>
      <c r="AZ51" s="375">
        <v>390</v>
      </c>
      <c r="BA51" s="375">
        <v>390</v>
      </c>
      <c r="BB51" s="375">
        <v>0</v>
      </c>
      <c r="BC51" s="375">
        <v>0</v>
      </c>
      <c r="BD51" s="375">
        <v>0</v>
      </c>
      <c r="BE51" s="375">
        <v>0</v>
      </c>
      <c r="BF51" s="375">
        <v>0</v>
      </c>
      <c r="BG51" s="375" t="s">
        <v>301</v>
      </c>
      <c r="BH51" s="375" t="s">
        <v>301</v>
      </c>
      <c r="BI51" s="375">
        <v>2</v>
      </c>
      <c r="BJ51" s="375">
        <v>3</v>
      </c>
      <c r="BK51" s="375" t="s">
        <v>301</v>
      </c>
      <c r="BL51" s="375" t="s">
        <v>301</v>
      </c>
      <c r="BM51" s="375">
        <v>16494</v>
      </c>
      <c r="BN51" s="375">
        <v>2232</v>
      </c>
      <c r="BO51" s="375">
        <v>3016</v>
      </c>
      <c r="BP51" s="375" t="s">
        <v>301</v>
      </c>
      <c r="BQ51" s="375">
        <v>0</v>
      </c>
      <c r="BR51" s="375">
        <v>0</v>
      </c>
      <c r="BS51" s="375">
        <v>0</v>
      </c>
      <c r="BT51" s="375">
        <v>0</v>
      </c>
      <c r="BU51" s="375" t="s">
        <v>301</v>
      </c>
      <c r="BV51" s="375" t="s">
        <v>301</v>
      </c>
      <c r="BW51" s="375" t="s">
        <v>301</v>
      </c>
      <c r="BX51" s="425" t="s">
        <v>301</v>
      </c>
    </row>
    <row r="52" spans="1:76" s="134" customFormat="1" ht="12.75" customHeight="1" x14ac:dyDescent="0.2">
      <c r="A52" s="388" t="s">
        <v>325</v>
      </c>
      <c r="B52" s="369" t="s">
        <v>440</v>
      </c>
      <c r="C52" s="389"/>
      <c r="D52" s="390" t="s">
        <v>301</v>
      </c>
      <c r="E52" s="390" t="s">
        <v>301</v>
      </c>
      <c r="F52" s="371">
        <v>4</v>
      </c>
      <c r="G52" s="371">
        <v>0</v>
      </c>
      <c r="H52" s="371">
        <v>2</v>
      </c>
      <c r="I52" s="371">
        <v>1</v>
      </c>
      <c r="J52" s="373">
        <v>1.8</v>
      </c>
      <c r="K52" s="374">
        <v>1.8</v>
      </c>
      <c r="L52" s="374">
        <v>0</v>
      </c>
      <c r="M52" s="374">
        <v>0</v>
      </c>
      <c r="N52" s="375">
        <v>1</v>
      </c>
      <c r="O52" s="375">
        <v>470</v>
      </c>
      <c r="P52" s="375">
        <v>419</v>
      </c>
      <c r="Q52" s="375">
        <v>34</v>
      </c>
      <c r="R52" s="375">
        <v>2</v>
      </c>
      <c r="S52" s="375">
        <v>250</v>
      </c>
      <c r="T52" s="374">
        <v>40</v>
      </c>
      <c r="U52" s="375">
        <v>22828</v>
      </c>
      <c r="V52" s="375">
        <v>1750</v>
      </c>
      <c r="W52" s="375">
        <v>0</v>
      </c>
      <c r="X52" s="375">
        <v>2000</v>
      </c>
      <c r="Y52" s="375">
        <v>50750</v>
      </c>
      <c r="Z52" s="375" t="s">
        <v>301</v>
      </c>
      <c r="AA52" s="375">
        <v>50750</v>
      </c>
      <c r="AB52" s="375">
        <v>0</v>
      </c>
      <c r="AC52" s="375" t="s">
        <v>301</v>
      </c>
      <c r="AD52" s="375" t="s">
        <v>301</v>
      </c>
      <c r="AE52" s="375">
        <v>50750</v>
      </c>
      <c r="AF52" s="375">
        <v>30000</v>
      </c>
      <c r="AG52" s="375" t="s">
        <v>301</v>
      </c>
      <c r="AH52" s="375">
        <v>0</v>
      </c>
      <c r="AI52" s="375">
        <v>0</v>
      </c>
      <c r="AJ52" s="375">
        <v>0</v>
      </c>
      <c r="AK52" s="375">
        <v>26578</v>
      </c>
      <c r="AL52" s="375">
        <v>23700</v>
      </c>
      <c r="AM52" s="375">
        <v>0</v>
      </c>
      <c r="AN52" s="375">
        <v>0</v>
      </c>
      <c r="AO52" s="375">
        <v>87</v>
      </c>
      <c r="AP52" s="375">
        <v>0</v>
      </c>
      <c r="AQ52" s="375">
        <v>0</v>
      </c>
      <c r="AR52" s="375">
        <v>2206</v>
      </c>
      <c r="AS52" s="375">
        <v>585</v>
      </c>
      <c r="AT52" s="375">
        <v>94600</v>
      </c>
      <c r="AU52" s="375">
        <v>34412</v>
      </c>
      <c r="AV52" s="375">
        <v>72</v>
      </c>
      <c r="AW52" s="375">
        <v>59861</v>
      </c>
      <c r="AX52" s="375" t="s">
        <v>301</v>
      </c>
      <c r="AY52" s="375" t="s">
        <v>301</v>
      </c>
      <c r="AZ52" s="375">
        <v>1065</v>
      </c>
      <c r="BA52" s="375">
        <v>1000</v>
      </c>
      <c r="BB52" s="375">
        <v>0</v>
      </c>
      <c r="BC52" s="375">
        <v>0</v>
      </c>
      <c r="BD52" s="375">
        <v>0</v>
      </c>
      <c r="BE52" s="375">
        <v>0</v>
      </c>
      <c r="BF52" s="375">
        <v>50</v>
      </c>
      <c r="BG52" s="375">
        <v>15</v>
      </c>
      <c r="BH52" s="375">
        <v>4665</v>
      </c>
      <c r="BI52" s="375">
        <v>2</v>
      </c>
      <c r="BJ52" s="375">
        <v>18</v>
      </c>
      <c r="BK52" s="375">
        <v>36</v>
      </c>
      <c r="BL52" s="375">
        <v>260</v>
      </c>
      <c r="BM52" s="375">
        <v>59322</v>
      </c>
      <c r="BN52" s="375">
        <v>8291</v>
      </c>
      <c r="BO52" s="375">
        <v>4246</v>
      </c>
      <c r="BP52" s="375">
        <v>0</v>
      </c>
      <c r="BQ52" s="375">
        <v>0</v>
      </c>
      <c r="BR52" s="375">
        <v>0</v>
      </c>
      <c r="BS52" s="375">
        <v>0</v>
      </c>
      <c r="BT52" s="375">
        <v>0</v>
      </c>
      <c r="BU52" s="375">
        <v>0</v>
      </c>
      <c r="BV52" s="375">
        <v>0</v>
      </c>
      <c r="BW52" s="375">
        <v>600</v>
      </c>
      <c r="BX52" s="425" t="s">
        <v>301</v>
      </c>
    </row>
    <row r="53" spans="1:76" s="134" customFormat="1" ht="12.75" customHeight="1" x14ac:dyDescent="0.2">
      <c r="A53" s="388" t="s">
        <v>326</v>
      </c>
      <c r="B53" s="369" t="s">
        <v>441</v>
      </c>
      <c r="C53" s="389"/>
      <c r="D53" s="390">
        <v>2704</v>
      </c>
      <c r="E53" s="390" t="s">
        <v>301</v>
      </c>
      <c r="F53" s="371">
        <v>10</v>
      </c>
      <c r="G53" s="371">
        <v>2</v>
      </c>
      <c r="H53" s="371">
        <v>3</v>
      </c>
      <c r="I53" s="371">
        <v>5</v>
      </c>
      <c r="J53" s="373">
        <v>4.7</v>
      </c>
      <c r="K53" s="374">
        <v>3.5</v>
      </c>
      <c r="L53" s="374">
        <v>0.2</v>
      </c>
      <c r="M53" s="374">
        <v>1</v>
      </c>
      <c r="N53" s="375">
        <v>1</v>
      </c>
      <c r="O53" s="375">
        <v>648</v>
      </c>
      <c r="P53" s="375">
        <v>589</v>
      </c>
      <c r="Q53" s="375">
        <v>75</v>
      </c>
      <c r="R53" s="375">
        <v>11</v>
      </c>
      <c r="S53" s="375">
        <v>274</v>
      </c>
      <c r="T53" s="374">
        <v>48.5</v>
      </c>
      <c r="U53" s="375">
        <v>53280</v>
      </c>
      <c r="V53" s="375">
        <v>0</v>
      </c>
      <c r="W53" s="375">
        <v>0</v>
      </c>
      <c r="X53" s="375">
        <v>8600</v>
      </c>
      <c r="Y53" s="375">
        <v>73000</v>
      </c>
      <c r="Z53" s="375" t="s">
        <v>301</v>
      </c>
      <c r="AA53" s="375">
        <v>73000</v>
      </c>
      <c r="AB53" s="375">
        <v>5000</v>
      </c>
      <c r="AC53" s="375" t="s">
        <v>301</v>
      </c>
      <c r="AD53" s="375" t="s">
        <v>301</v>
      </c>
      <c r="AE53" s="375">
        <v>68000</v>
      </c>
      <c r="AF53" s="375">
        <v>7000</v>
      </c>
      <c r="AG53" s="375" t="s">
        <v>301</v>
      </c>
      <c r="AH53" s="375" t="s">
        <v>301</v>
      </c>
      <c r="AI53" s="375" t="s">
        <v>301</v>
      </c>
      <c r="AJ53" s="375" t="s">
        <v>301</v>
      </c>
      <c r="AK53" s="375">
        <v>61880</v>
      </c>
      <c r="AL53" s="375">
        <v>57272</v>
      </c>
      <c r="AM53" s="375">
        <v>0</v>
      </c>
      <c r="AN53" s="375">
        <v>0</v>
      </c>
      <c r="AO53" s="375">
        <v>96</v>
      </c>
      <c r="AP53" s="375">
        <v>0</v>
      </c>
      <c r="AQ53" s="375">
        <v>0</v>
      </c>
      <c r="AR53" s="375">
        <v>3125</v>
      </c>
      <c r="AS53" s="375">
        <v>1387</v>
      </c>
      <c r="AT53" s="375">
        <v>94600</v>
      </c>
      <c r="AU53" s="375">
        <v>34412</v>
      </c>
      <c r="AV53" s="375">
        <v>72</v>
      </c>
      <c r="AW53" s="375">
        <v>59861</v>
      </c>
      <c r="AX53" s="375" t="s">
        <v>301</v>
      </c>
      <c r="AY53" s="375" t="s">
        <v>301</v>
      </c>
      <c r="AZ53" s="375">
        <v>2277</v>
      </c>
      <c r="BA53" s="375">
        <v>2048</v>
      </c>
      <c r="BB53" s="375">
        <v>0</v>
      </c>
      <c r="BC53" s="375">
        <v>0</v>
      </c>
      <c r="BD53" s="375">
        <v>0</v>
      </c>
      <c r="BE53" s="375">
        <v>0</v>
      </c>
      <c r="BF53" s="375">
        <v>85</v>
      </c>
      <c r="BG53" s="375">
        <v>144</v>
      </c>
      <c r="BH53" s="375" t="s">
        <v>301</v>
      </c>
      <c r="BI53" s="375">
        <v>14</v>
      </c>
      <c r="BJ53" s="375">
        <v>15</v>
      </c>
      <c r="BK53" s="375" t="s">
        <v>301</v>
      </c>
      <c r="BL53" s="375" t="s">
        <v>301</v>
      </c>
      <c r="BM53" s="375">
        <v>84802</v>
      </c>
      <c r="BN53" s="375">
        <v>9954</v>
      </c>
      <c r="BO53" s="375">
        <v>6752</v>
      </c>
      <c r="BP53" s="375">
        <v>49</v>
      </c>
      <c r="BQ53" s="375">
        <v>0</v>
      </c>
      <c r="BR53" s="375">
        <v>0</v>
      </c>
      <c r="BS53" s="375">
        <v>0</v>
      </c>
      <c r="BT53" s="375">
        <v>0</v>
      </c>
      <c r="BU53" s="375">
        <v>0</v>
      </c>
      <c r="BV53" s="375">
        <v>49</v>
      </c>
      <c r="BW53" s="375" t="s">
        <v>301</v>
      </c>
      <c r="BX53" s="425" t="s">
        <v>301</v>
      </c>
    </row>
    <row r="54" spans="1:76" s="134" customFormat="1" ht="12.75" customHeight="1" x14ac:dyDescent="0.2">
      <c r="A54" s="388" t="s">
        <v>327</v>
      </c>
      <c r="B54" s="369" t="s">
        <v>442</v>
      </c>
      <c r="C54" s="389"/>
      <c r="D54" s="390" t="s">
        <v>301</v>
      </c>
      <c r="E54" s="390" t="s">
        <v>301</v>
      </c>
      <c r="F54" s="371">
        <v>2</v>
      </c>
      <c r="G54" s="371">
        <v>0</v>
      </c>
      <c r="H54" s="371">
        <v>1</v>
      </c>
      <c r="I54" s="371">
        <v>1</v>
      </c>
      <c r="J54" s="373">
        <v>0.7</v>
      </c>
      <c r="K54" s="374">
        <v>0.7</v>
      </c>
      <c r="L54" s="374">
        <v>0</v>
      </c>
      <c r="M54" s="374">
        <v>0</v>
      </c>
      <c r="N54" s="375">
        <v>1</v>
      </c>
      <c r="O54" s="375">
        <v>70</v>
      </c>
      <c r="P54" s="375">
        <v>70</v>
      </c>
      <c r="Q54" s="375">
        <v>1</v>
      </c>
      <c r="R54" s="375">
        <v>1</v>
      </c>
      <c r="S54" s="375">
        <v>220</v>
      </c>
      <c r="T54" s="374">
        <v>35</v>
      </c>
      <c r="U54" s="375">
        <v>12000</v>
      </c>
      <c r="V54" s="375">
        <v>360</v>
      </c>
      <c r="W54" s="375">
        <v>0</v>
      </c>
      <c r="X54" s="375">
        <v>4600</v>
      </c>
      <c r="Y54" s="375">
        <v>40000</v>
      </c>
      <c r="Z54" s="375" t="s">
        <v>301</v>
      </c>
      <c r="AA54" s="375">
        <v>40000</v>
      </c>
      <c r="AB54" s="375" t="s">
        <v>301</v>
      </c>
      <c r="AC54" s="375" t="s">
        <v>301</v>
      </c>
      <c r="AD54" s="375" t="s">
        <v>301</v>
      </c>
      <c r="AE54" s="375">
        <v>40000</v>
      </c>
      <c r="AF54" s="375" t="s">
        <v>301</v>
      </c>
      <c r="AG54" s="375" t="s">
        <v>301</v>
      </c>
      <c r="AH54" s="375" t="s">
        <v>301</v>
      </c>
      <c r="AI54" s="375" t="s">
        <v>301</v>
      </c>
      <c r="AJ54" s="375" t="s">
        <v>301</v>
      </c>
      <c r="AK54" s="375">
        <v>16960</v>
      </c>
      <c r="AL54" s="375">
        <v>16740</v>
      </c>
      <c r="AM54" s="375">
        <v>0</v>
      </c>
      <c r="AN54" s="375">
        <v>0</v>
      </c>
      <c r="AO54" s="375">
        <v>0</v>
      </c>
      <c r="AP54" s="375">
        <v>0</v>
      </c>
      <c r="AQ54" s="375">
        <v>0</v>
      </c>
      <c r="AR54" s="375">
        <v>220</v>
      </c>
      <c r="AS54" s="375">
        <v>0</v>
      </c>
      <c r="AT54" s="375">
        <v>94600</v>
      </c>
      <c r="AU54" s="375">
        <v>34412</v>
      </c>
      <c r="AV54" s="375">
        <v>72</v>
      </c>
      <c r="AW54" s="375">
        <v>59861</v>
      </c>
      <c r="AX54" s="375" t="s">
        <v>301</v>
      </c>
      <c r="AY54" s="375" t="s">
        <v>301</v>
      </c>
      <c r="AZ54" s="375">
        <v>463</v>
      </c>
      <c r="BA54" s="375">
        <v>459</v>
      </c>
      <c r="BB54" s="375">
        <v>0</v>
      </c>
      <c r="BC54" s="375">
        <v>0</v>
      </c>
      <c r="BD54" s="375">
        <v>0</v>
      </c>
      <c r="BE54" s="375">
        <v>0</v>
      </c>
      <c r="BF54" s="375">
        <v>4</v>
      </c>
      <c r="BG54" s="375">
        <v>0</v>
      </c>
      <c r="BH54" s="375">
        <v>1541</v>
      </c>
      <c r="BI54" s="375">
        <v>0</v>
      </c>
      <c r="BJ54" s="375">
        <v>3</v>
      </c>
      <c r="BK54" s="375">
        <v>2</v>
      </c>
      <c r="BL54" s="375" t="s">
        <v>301</v>
      </c>
      <c r="BM54" s="375">
        <v>11900</v>
      </c>
      <c r="BN54" s="375">
        <v>8</v>
      </c>
      <c r="BO54" s="375">
        <v>0</v>
      </c>
      <c r="BP54" s="375">
        <v>0</v>
      </c>
      <c r="BQ54" s="375">
        <v>0</v>
      </c>
      <c r="BR54" s="375">
        <v>0</v>
      </c>
      <c r="BS54" s="375">
        <v>0</v>
      </c>
      <c r="BT54" s="375">
        <v>0</v>
      </c>
      <c r="BU54" s="375">
        <v>0</v>
      </c>
      <c r="BV54" s="375">
        <v>0</v>
      </c>
      <c r="BW54" s="375" t="s">
        <v>301</v>
      </c>
      <c r="BX54" s="425" t="s">
        <v>301</v>
      </c>
    </row>
    <row r="55" spans="1:76" s="134" customFormat="1" ht="12.75" customHeight="1" x14ac:dyDescent="0.2">
      <c r="A55" s="388" t="s">
        <v>328</v>
      </c>
      <c r="B55" s="369" t="s">
        <v>439</v>
      </c>
      <c r="C55" s="389"/>
      <c r="D55" s="390">
        <v>1508</v>
      </c>
      <c r="E55" s="390" t="s">
        <v>301</v>
      </c>
      <c r="F55" s="371">
        <v>3</v>
      </c>
      <c r="G55" s="371">
        <v>0</v>
      </c>
      <c r="H55" s="371">
        <v>0</v>
      </c>
      <c r="I55" s="371">
        <v>3</v>
      </c>
      <c r="J55" s="373">
        <v>0.75</v>
      </c>
      <c r="K55" s="374">
        <v>0.75</v>
      </c>
      <c r="L55" s="374">
        <v>0</v>
      </c>
      <c r="M55" s="374">
        <v>0</v>
      </c>
      <c r="N55" s="375">
        <v>1</v>
      </c>
      <c r="O55" s="375">
        <v>50</v>
      </c>
      <c r="P55" s="375">
        <v>50</v>
      </c>
      <c r="Q55" s="375">
        <v>2</v>
      </c>
      <c r="R55" s="375">
        <v>1</v>
      </c>
      <c r="S55" s="375">
        <v>220</v>
      </c>
      <c r="T55" s="374">
        <v>20</v>
      </c>
      <c r="U55" s="375" t="s">
        <v>301</v>
      </c>
      <c r="V55" s="375">
        <v>0</v>
      </c>
      <c r="W55" s="375">
        <v>0</v>
      </c>
      <c r="X55" s="375" t="s">
        <v>301</v>
      </c>
      <c r="Y55" s="375">
        <v>24200</v>
      </c>
      <c r="Z55" s="375" t="s">
        <v>301</v>
      </c>
      <c r="AA55" s="375">
        <v>24200</v>
      </c>
      <c r="AB55" s="375" t="s">
        <v>301</v>
      </c>
      <c r="AC55" s="375" t="s">
        <v>301</v>
      </c>
      <c r="AD55" s="375" t="s">
        <v>301</v>
      </c>
      <c r="AE55" s="375">
        <v>24200</v>
      </c>
      <c r="AF55" s="375">
        <v>0</v>
      </c>
      <c r="AG55" s="375" t="s">
        <v>301</v>
      </c>
      <c r="AH55" s="375" t="s">
        <v>301</v>
      </c>
      <c r="AI55" s="375">
        <v>0</v>
      </c>
      <c r="AJ55" s="375">
        <v>0</v>
      </c>
      <c r="AK55" s="375">
        <v>11350</v>
      </c>
      <c r="AL55" s="375">
        <v>11000</v>
      </c>
      <c r="AM55" s="375">
        <v>0</v>
      </c>
      <c r="AN55" s="375" t="s">
        <v>301</v>
      </c>
      <c r="AO55" s="375">
        <v>0</v>
      </c>
      <c r="AP55" s="375">
        <v>0</v>
      </c>
      <c r="AQ55" s="375">
        <v>0</v>
      </c>
      <c r="AR55" s="375">
        <v>350</v>
      </c>
      <c r="AS55" s="375" t="s">
        <v>301</v>
      </c>
      <c r="AT55" s="375">
        <v>94600</v>
      </c>
      <c r="AU55" s="375">
        <v>34412</v>
      </c>
      <c r="AV55" s="375">
        <v>72</v>
      </c>
      <c r="AW55" s="375">
        <v>59861</v>
      </c>
      <c r="AX55" s="375" t="s">
        <v>301</v>
      </c>
      <c r="AY55" s="375" t="s">
        <v>301</v>
      </c>
      <c r="AZ55" s="375">
        <v>414</v>
      </c>
      <c r="BA55" s="375">
        <v>386</v>
      </c>
      <c r="BB55" s="375">
        <v>0</v>
      </c>
      <c r="BC55" s="375">
        <v>0</v>
      </c>
      <c r="BD55" s="375">
        <v>0</v>
      </c>
      <c r="BE55" s="375">
        <v>0</v>
      </c>
      <c r="BF55" s="375">
        <v>28</v>
      </c>
      <c r="BG55" s="375" t="s">
        <v>301</v>
      </c>
      <c r="BH55" s="375" t="s">
        <v>301</v>
      </c>
      <c r="BI55" s="375">
        <v>2</v>
      </c>
      <c r="BJ55" s="375">
        <v>3</v>
      </c>
      <c r="BK55" s="375" t="s">
        <v>301</v>
      </c>
      <c r="BL55" s="375" t="s">
        <v>301</v>
      </c>
      <c r="BM55" s="375">
        <v>15289</v>
      </c>
      <c r="BN55" s="375">
        <v>3308</v>
      </c>
      <c r="BO55" s="375">
        <v>1679</v>
      </c>
      <c r="BP55" s="375" t="s">
        <v>301</v>
      </c>
      <c r="BQ55" s="375">
        <v>0</v>
      </c>
      <c r="BR55" s="375">
        <v>0</v>
      </c>
      <c r="BS55" s="375">
        <v>0</v>
      </c>
      <c r="BT55" s="375">
        <v>0</v>
      </c>
      <c r="BU55" s="375">
        <v>0</v>
      </c>
      <c r="BV55" s="375" t="s">
        <v>301</v>
      </c>
      <c r="BW55" s="375" t="s">
        <v>301</v>
      </c>
      <c r="BX55" s="425" t="s">
        <v>301</v>
      </c>
    </row>
    <row r="56" spans="1:76" s="134" customFormat="1" ht="12.75" customHeight="1" x14ac:dyDescent="0.2">
      <c r="A56" s="340"/>
      <c r="B56" s="413" t="s">
        <v>158</v>
      </c>
      <c r="C56" s="414"/>
      <c r="D56" s="415">
        <v>20712</v>
      </c>
      <c r="E56" s="415" t="s">
        <v>357</v>
      </c>
      <c r="F56" s="415">
        <v>51</v>
      </c>
      <c r="G56" s="415">
        <v>13</v>
      </c>
      <c r="H56" s="415">
        <v>18</v>
      </c>
      <c r="I56" s="415">
        <v>19</v>
      </c>
      <c r="J56" s="446">
        <v>30.099999999999998</v>
      </c>
      <c r="K56" s="446">
        <v>25.799999999999997</v>
      </c>
      <c r="L56" s="446">
        <v>2.3000000000000003</v>
      </c>
      <c r="M56" s="446">
        <v>2</v>
      </c>
      <c r="N56" s="415">
        <v>9</v>
      </c>
      <c r="O56" s="415">
        <v>5131</v>
      </c>
      <c r="P56" s="415">
        <v>4701</v>
      </c>
      <c r="Q56" s="415">
        <v>435</v>
      </c>
      <c r="R56" s="415">
        <v>43</v>
      </c>
      <c r="S56" s="415">
        <v>1997</v>
      </c>
      <c r="T56" s="446">
        <v>383.5</v>
      </c>
      <c r="U56" s="415">
        <v>294262</v>
      </c>
      <c r="V56" s="415">
        <v>4315</v>
      </c>
      <c r="W56" s="415">
        <v>0</v>
      </c>
      <c r="X56" s="415">
        <v>20024</v>
      </c>
      <c r="Y56" s="415">
        <v>449550</v>
      </c>
      <c r="Z56" s="415" t="s">
        <v>357</v>
      </c>
      <c r="AA56" s="415">
        <v>449550</v>
      </c>
      <c r="AB56" s="415">
        <v>5000</v>
      </c>
      <c r="AC56" s="415" t="s">
        <v>357</v>
      </c>
      <c r="AD56" s="415" t="s">
        <v>357</v>
      </c>
      <c r="AE56" s="415">
        <v>444550</v>
      </c>
      <c r="AF56" s="415">
        <v>37000</v>
      </c>
      <c r="AG56" s="415" t="s">
        <v>357</v>
      </c>
      <c r="AH56" s="415">
        <v>0</v>
      </c>
      <c r="AI56" s="415">
        <v>0</v>
      </c>
      <c r="AJ56" s="415">
        <v>0</v>
      </c>
      <c r="AK56" s="415">
        <v>336773</v>
      </c>
      <c r="AL56" s="415">
        <v>319737</v>
      </c>
      <c r="AM56" s="415">
        <v>0</v>
      </c>
      <c r="AN56" s="415">
        <v>0</v>
      </c>
      <c r="AO56" s="415">
        <v>477</v>
      </c>
      <c r="AP56" s="415">
        <v>0</v>
      </c>
      <c r="AQ56" s="415">
        <v>0</v>
      </c>
      <c r="AR56" s="415">
        <v>13419</v>
      </c>
      <c r="AS56" s="415">
        <v>3140</v>
      </c>
      <c r="AT56" s="415" t="s">
        <v>495</v>
      </c>
      <c r="AU56" s="415" t="s">
        <v>495</v>
      </c>
      <c r="AV56" s="415" t="s">
        <v>495</v>
      </c>
      <c r="AW56" s="415" t="s">
        <v>495</v>
      </c>
      <c r="AX56" s="415" t="s">
        <v>495</v>
      </c>
      <c r="AY56" s="415">
        <v>1565</v>
      </c>
      <c r="AZ56" s="415">
        <v>18024</v>
      </c>
      <c r="BA56" s="415">
        <v>17325</v>
      </c>
      <c r="BB56" s="415">
        <v>0</v>
      </c>
      <c r="BC56" s="415">
        <v>0</v>
      </c>
      <c r="BD56" s="415">
        <v>0</v>
      </c>
      <c r="BE56" s="415">
        <v>0</v>
      </c>
      <c r="BF56" s="415">
        <v>512</v>
      </c>
      <c r="BG56" s="415">
        <v>187</v>
      </c>
      <c r="BH56" s="415">
        <v>14921</v>
      </c>
      <c r="BI56" s="415">
        <v>91</v>
      </c>
      <c r="BJ56" s="415">
        <v>219</v>
      </c>
      <c r="BK56" s="415">
        <v>228</v>
      </c>
      <c r="BL56" s="415">
        <v>2749</v>
      </c>
      <c r="BM56" s="415">
        <v>457305</v>
      </c>
      <c r="BN56" s="415">
        <v>51517</v>
      </c>
      <c r="BO56" s="415">
        <v>55951</v>
      </c>
      <c r="BP56" s="415">
        <v>51</v>
      </c>
      <c r="BQ56" s="415">
        <v>230</v>
      </c>
      <c r="BR56" s="415">
        <v>0</v>
      </c>
      <c r="BS56" s="415">
        <v>0</v>
      </c>
      <c r="BT56" s="415">
        <v>0</v>
      </c>
      <c r="BU56" s="415">
        <v>230</v>
      </c>
      <c r="BV56" s="415">
        <v>49</v>
      </c>
      <c r="BW56" s="415">
        <v>785</v>
      </c>
      <c r="BX56" s="445">
        <v>40043</v>
      </c>
    </row>
    <row r="57" spans="1:76" s="134" customFormat="1" ht="12.75" customHeight="1" x14ac:dyDescent="0.2">
      <c r="A57" s="386"/>
      <c r="B57" s="406" t="s">
        <v>150</v>
      </c>
      <c r="C57" s="416">
        <v>9</v>
      </c>
      <c r="D57" s="407">
        <v>9</v>
      </c>
      <c r="E57" s="407">
        <v>9</v>
      </c>
      <c r="F57" s="407">
        <v>9</v>
      </c>
      <c r="G57" s="407">
        <v>9</v>
      </c>
      <c r="H57" s="407">
        <v>9</v>
      </c>
      <c r="I57" s="407">
        <v>9</v>
      </c>
      <c r="J57" s="407">
        <v>9</v>
      </c>
      <c r="K57" s="407">
        <v>9</v>
      </c>
      <c r="L57" s="407">
        <v>9</v>
      </c>
      <c r="M57" s="407">
        <v>9</v>
      </c>
      <c r="N57" s="407">
        <v>9</v>
      </c>
      <c r="O57" s="407">
        <v>9</v>
      </c>
      <c r="P57" s="407">
        <v>9</v>
      </c>
      <c r="Q57" s="407">
        <v>9</v>
      </c>
      <c r="R57" s="407">
        <v>9</v>
      </c>
      <c r="S57" s="407">
        <v>9</v>
      </c>
      <c r="T57" s="407">
        <v>9</v>
      </c>
      <c r="U57" s="407">
        <v>9</v>
      </c>
      <c r="V57" s="407">
        <v>9</v>
      </c>
      <c r="W57" s="407">
        <v>9</v>
      </c>
      <c r="X57" s="407">
        <v>9</v>
      </c>
      <c r="Y57" s="407">
        <v>9</v>
      </c>
      <c r="Z57" s="407">
        <v>9</v>
      </c>
      <c r="AA57" s="407">
        <v>9</v>
      </c>
      <c r="AB57" s="407">
        <v>9</v>
      </c>
      <c r="AC57" s="407">
        <v>9</v>
      </c>
      <c r="AD57" s="407">
        <v>9</v>
      </c>
      <c r="AE57" s="407">
        <v>9</v>
      </c>
      <c r="AF57" s="407">
        <v>9</v>
      </c>
      <c r="AG57" s="407">
        <v>9</v>
      </c>
      <c r="AH57" s="407">
        <v>9</v>
      </c>
      <c r="AI57" s="407">
        <v>9</v>
      </c>
      <c r="AJ57" s="407">
        <v>9</v>
      </c>
      <c r="AK57" s="407">
        <v>9</v>
      </c>
      <c r="AL57" s="407">
        <v>9</v>
      </c>
      <c r="AM57" s="407">
        <v>9</v>
      </c>
      <c r="AN57" s="407">
        <v>9</v>
      </c>
      <c r="AO57" s="407">
        <v>9</v>
      </c>
      <c r="AP57" s="407">
        <v>9</v>
      </c>
      <c r="AQ57" s="407">
        <v>9</v>
      </c>
      <c r="AR57" s="407">
        <v>9</v>
      </c>
      <c r="AS57" s="407">
        <v>9</v>
      </c>
      <c r="AT57" s="407">
        <v>9</v>
      </c>
      <c r="AU57" s="407">
        <v>9</v>
      </c>
      <c r="AV57" s="407">
        <v>9</v>
      </c>
      <c r="AW57" s="407">
        <v>9</v>
      </c>
      <c r="AX57" s="407">
        <v>9</v>
      </c>
      <c r="AY57" s="407">
        <v>9</v>
      </c>
      <c r="AZ57" s="407">
        <v>9</v>
      </c>
      <c r="BA57" s="407">
        <v>9</v>
      </c>
      <c r="BB57" s="407">
        <v>9</v>
      </c>
      <c r="BC57" s="407">
        <v>9</v>
      </c>
      <c r="BD57" s="407">
        <v>9</v>
      </c>
      <c r="BE57" s="407">
        <v>9</v>
      </c>
      <c r="BF57" s="407">
        <v>9</v>
      </c>
      <c r="BG57" s="407">
        <v>9</v>
      </c>
      <c r="BH57" s="407">
        <v>9</v>
      </c>
      <c r="BI57" s="407">
        <v>9</v>
      </c>
      <c r="BJ57" s="407">
        <v>9</v>
      </c>
      <c r="BK57" s="407">
        <v>9</v>
      </c>
      <c r="BL57" s="407">
        <v>9</v>
      </c>
      <c r="BM57" s="407">
        <v>9</v>
      </c>
      <c r="BN57" s="407">
        <v>9</v>
      </c>
      <c r="BO57" s="407">
        <v>9</v>
      </c>
      <c r="BP57" s="407">
        <v>9</v>
      </c>
      <c r="BQ57" s="407">
        <v>9</v>
      </c>
      <c r="BR57" s="407">
        <v>9</v>
      </c>
      <c r="BS57" s="407">
        <v>9</v>
      </c>
      <c r="BT57" s="407">
        <v>9</v>
      </c>
      <c r="BU57" s="407">
        <v>9</v>
      </c>
      <c r="BV57" s="407">
        <v>9</v>
      </c>
      <c r="BW57" s="407">
        <v>9</v>
      </c>
      <c r="BX57" s="447">
        <v>9</v>
      </c>
    </row>
    <row r="58" spans="1:76" s="134" customFormat="1" ht="12.75" customHeight="1" x14ac:dyDescent="0.2">
      <c r="A58" s="386"/>
      <c r="B58" s="406" t="s">
        <v>151</v>
      </c>
      <c r="C58" s="417">
        <v>9</v>
      </c>
      <c r="D58" s="417">
        <v>7</v>
      </c>
      <c r="E58" s="417">
        <v>0</v>
      </c>
      <c r="F58" s="417">
        <v>9</v>
      </c>
      <c r="G58" s="417">
        <v>9</v>
      </c>
      <c r="H58" s="417">
        <v>9</v>
      </c>
      <c r="I58" s="417">
        <v>9</v>
      </c>
      <c r="J58" s="417">
        <v>9</v>
      </c>
      <c r="K58" s="417">
        <v>9</v>
      </c>
      <c r="L58" s="417">
        <v>9</v>
      </c>
      <c r="M58" s="417">
        <v>9</v>
      </c>
      <c r="N58" s="417">
        <v>9</v>
      </c>
      <c r="O58" s="417">
        <v>9</v>
      </c>
      <c r="P58" s="417">
        <v>9</v>
      </c>
      <c r="Q58" s="417">
        <v>9</v>
      </c>
      <c r="R58" s="417">
        <v>9</v>
      </c>
      <c r="S58" s="417">
        <v>8</v>
      </c>
      <c r="T58" s="417">
        <v>9</v>
      </c>
      <c r="U58" s="417">
        <v>7</v>
      </c>
      <c r="V58" s="417">
        <v>6</v>
      </c>
      <c r="W58" s="417">
        <v>7</v>
      </c>
      <c r="X58" s="417">
        <v>5</v>
      </c>
      <c r="Y58" s="417">
        <v>7</v>
      </c>
      <c r="Z58" s="417">
        <v>0</v>
      </c>
      <c r="AA58" s="417">
        <v>7</v>
      </c>
      <c r="AB58" s="417">
        <v>2</v>
      </c>
      <c r="AC58" s="417">
        <v>0</v>
      </c>
      <c r="AD58" s="417">
        <v>0</v>
      </c>
      <c r="AE58" s="417">
        <v>7</v>
      </c>
      <c r="AF58" s="417">
        <v>4</v>
      </c>
      <c r="AG58" s="417">
        <v>0</v>
      </c>
      <c r="AH58" s="417">
        <v>1</v>
      </c>
      <c r="AI58" s="417">
        <v>3</v>
      </c>
      <c r="AJ58" s="417">
        <v>3</v>
      </c>
      <c r="AK58" s="417">
        <v>9</v>
      </c>
      <c r="AL58" s="417">
        <v>9</v>
      </c>
      <c r="AM58" s="417">
        <v>8</v>
      </c>
      <c r="AN58" s="417">
        <v>7</v>
      </c>
      <c r="AO58" s="417">
        <v>8</v>
      </c>
      <c r="AP58" s="417">
        <v>8</v>
      </c>
      <c r="AQ58" s="417">
        <v>8</v>
      </c>
      <c r="AR58" s="417">
        <v>9</v>
      </c>
      <c r="AS58" s="417">
        <v>6</v>
      </c>
      <c r="AT58" s="417">
        <v>9</v>
      </c>
      <c r="AU58" s="417">
        <v>9</v>
      </c>
      <c r="AV58" s="417">
        <v>9</v>
      </c>
      <c r="AW58" s="417">
        <v>9</v>
      </c>
      <c r="AX58" s="417">
        <v>0</v>
      </c>
      <c r="AY58" s="417">
        <v>1</v>
      </c>
      <c r="AZ58" s="417">
        <v>9</v>
      </c>
      <c r="BA58" s="417">
        <v>9</v>
      </c>
      <c r="BB58" s="417">
        <v>8</v>
      </c>
      <c r="BC58" s="417">
        <v>8</v>
      </c>
      <c r="BD58" s="417">
        <v>8</v>
      </c>
      <c r="BE58" s="417">
        <v>8</v>
      </c>
      <c r="BF58" s="417">
        <v>9</v>
      </c>
      <c r="BG58" s="417">
        <v>6</v>
      </c>
      <c r="BH58" s="417">
        <v>5</v>
      </c>
      <c r="BI58" s="417">
        <v>8</v>
      </c>
      <c r="BJ58" s="417">
        <v>9</v>
      </c>
      <c r="BK58" s="417">
        <v>5</v>
      </c>
      <c r="BL58" s="417">
        <v>4</v>
      </c>
      <c r="BM58" s="417">
        <v>9</v>
      </c>
      <c r="BN58" s="417">
        <v>9</v>
      </c>
      <c r="BO58" s="417">
        <v>9</v>
      </c>
      <c r="BP58" s="417">
        <v>5</v>
      </c>
      <c r="BQ58" s="417">
        <v>9</v>
      </c>
      <c r="BR58" s="417">
        <v>7</v>
      </c>
      <c r="BS58" s="417">
        <v>6</v>
      </c>
      <c r="BT58" s="417">
        <v>6</v>
      </c>
      <c r="BU58" s="417">
        <v>5</v>
      </c>
      <c r="BV58" s="417">
        <v>6</v>
      </c>
      <c r="BW58" s="417">
        <v>2</v>
      </c>
      <c r="BX58" s="428">
        <v>1</v>
      </c>
    </row>
    <row r="59" spans="1:76" s="134" customFormat="1" ht="12.75" customHeight="1" x14ac:dyDescent="0.2">
      <c r="A59" s="387"/>
      <c r="B59" s="410" t="s">
        <v>149</v>
      </c>
      <c r="C59" s="411">
        <v>1</v>
      </c>
      <c r="D59" s="411">
        <v>0.77777777777777779</v>
      </c>
      <c r="E59" s="411">
        <v>0</v>
      </c>
      <c r="F59" s="411">
        <v>1</v>
      </c>
      <c r="G59" s="411">
        <v>1</v>
      </c>
      <c r="H59" s="411">
        <v>1</v>
      </c>
      <c r="I59" s="411">
        <v>1</v>
      </c>
      <c r="J59" s="411">
        <v>1</v>
      </c>
      <c r="K59" s="411">
        <v>1</v>
      </c>
      <c r="L59" s="411">
        <v>1</v>
      </c>
      <c r="M59" s="411">
        <v>1</v>
      </c>
      <c r="N59" s="411">
        <v>1</v>
      </c>
      <c r="O59" s="411">
        <v>1</v>
      </c>
      <c r="P59" s="411">
        <v>1</v>
      </c>
      <c r="Q59" s="411">
        <v>1</v>
      </c>
      <c r="R59" s="411">
        <v>1</v>
      </c>
      <c r="S59" s="411">
        <v>0.88888888888888884</v>
      </c>
      <c r="T59" s="411">
        <v>1</v>
      </c>
      <c r="U59" s="411">
        <v>0.77777777777777779</v>
      </c>
      <c r="V59" s="411">
        <v>0.66666666666666663</v>
      </c>
      <c r="W59" s="411">
        <v>0.77777777777777779</v>
      </c>
      <c r="X59" s="411">
        <v>0.55555555555555558</v>
      </c>
      <c r="Y59" s="411">
        <v>0.77777777777777779</v>
      </c>
      <c r="Z59" s="411">
        <v>0</v>
      </c>
      <c r="AA59" s="411">
        <v>0.77777777777777779</v>
      </c>
      <c r="AB59" s="411">
        <v>0.22222222222222221</v>
      </c>
      <c r="AC59" s="411">
        <v>0</v>
      </c>
      <c r="AD59" s="411">
        <v>0</v>
      </c>
      <c r="AE59" s="411">
        <v>0.77777777777777779</v>
      </c>
      <c r="AF59" s="411">
        <v>0.44444444444444442</v>
      </c>
      <c r="AG59" s="411">
        <v>0</v>
      </c>
      <c r="AH59" s="411">
        <v>0.1111111111111111</v>
      </c>
      <c r="AI59" s="411">
        <v>0.33333333333333331</v>
      </c>
      <c r="AJ59" s="411">
        <v>0.33333333333333331</v>
      </c>
      <c r="AK59" s="411">
        <v>1</v>
      </c>
      <c r="AL59" s="411">
        <v>1</v>
      </c>
      <c r="AM59" s="411">
        <v>0.88888888888888884</v>
      </c>
      <c r="AN59" s="411">
        <v>0.77777777777777779</v>
      </c>
      <c r="AO59" s="411">
        <v>0.88888888888888884</v>
      </c>
      <c r="AP59" s="411">
        <v>0.88888888888888884</v>
      </c>
      <c r="AQ59" s="411">
        <v>0.88888888888888884</v>
      </c>
      <c r="AR59" s="411">
        <v>1</v>
      </c>
      <c r="AS59" s="411">
        <v>0.66666666666666663</v>
      </c>
      <c r="AT59" s="411">
        <v>1</v>
      </c>
      <c r="AU59" s="411">
        <v>1</v>
      </c>
      <c r="AV59" s="411">
        <v>1</v>
      </c>
      <c r="AW59" s="411">
        <v>1</v>
      </c>
      <c r="AX59" s="411">
        <v>0</v>
      </c>
      <c r="AY59" s="411">
        <v>0.1111111111111111</v>
      </c>
      <c r="AZ59" s="411">
        <v>1</v>
      </c>
      <c r="BA59" s="411">
        <v>1</v>
      </c>
      <c r="BB59" s="411">
        <v>0.88888888888888884</v>
      </c>
      <c r="BC59" s="411">
        <v>0.88888888888888884</v>
      </c>
      <c r="BD59" s="411">
        <v>0.88888888888888884</v>
      </c>
      <c r="BE59" s="411">
        <v>0.88888888888888884</v>
      </c>
      <c r="BF59" s="411">
        <v>1</v>
      </c>
      <c r="BG59" s="411">
        <v>0.66666666666666663</v>
      </c>
      <c r="BH59" s="411">
        <v>0.55555555555555558</v>
      </c>
      <c r="BI59" s="411">
        <v>0.88888888888888884</v>
      </c>
      <c r="BJ59" s="411">
        <v>1</v>
      </c>
      <c r="BK59" s="411">
        <v>0.55555555555555558</v>
      </c>
      <c r="BL59" s="411">
        <v>0.44444444444444442</v>
      </c>
      <c r="BM59" s="411">
        <v>1</v>
      </c>
      <c r="BN59" s="411">
        <v>1</v>
      </c>
      <c r="BO59" s="411">
        <v>1</v>
      </c>
      <c r="BP59" s="411">
        <v>0.55555555555555558</v>
      </c>
      <c r="BQ59" s="411">
        <v>1</v>
      </c>
      <c r="BR59" s="411">
        <v>0.77777777777777779</v>
      </c>
      <c r="BS59" s="411">
        <v>0.66666666666666663</v>
      </c>
      <c r="BT59" s="411">
        <v>0.66666666666666663</v>
      </c>
      <c r="BU59" s="411">
        <v>0.55555555555555558</v>
      </c>
      <c r="BV59" s="411">
        <v>0.66666666666666663</v>
      </c>
      <c r="BW59" s="411">
        <v>0.22222222222222221</v>
      </c>
      <c r="BX59" s="429">
        <v>0.1111111111111111</v>
      </c>
    </row>
    <row r="60" spans="1:76" s="190" customFormat="1" ht="12.75" customHeight="1" x14ac:dyDescent="0.2">
      <c r="A60" s="392" t="s">
        <v>368</v>
      </c>
      <c r="B60" s="393" t="s">
        <v>416</v>
      </c>
      <c r="C60" s="394"/>
      <c r="D60" s="448"/>
      <c r="E60" s="438"/>
      <c r="F60" s="394"/>
      <c r="G60" s="394"/>
      <c r="H60" s="394"/>
      <c r="I60" s="394"/>
      <c r="J60" s="394"/>
      <c r="K60" s="394"/>
      <c r="L60" s="394"/>
      <c r="M60" s="394"/>
      <c r="N60" s="394"/>
      <c r="O60" s="394"/>
      <c r="P60" s="394"/>
      <c r="Q60" s="394"/>
      <c r="R60" s="394"/>
      <c r="S60" s="394"/>
      <c r="T60" s="394"/>
      <c r="U60" s="394"/>
      <c r="V60" s="394"/>
      <c r="W60" s="394"/>
      <c r="X60" s="394"/>
      <c r="Y60" s="371">
        <v>7112058</v>
      </c>
      <c r="Z60" s="371">
        <v>5160188</v>
      </c>
      <c r="AA60" s="371">
        <v>1951870</v>
      </c>
      <c r="AB60" s="371"/>
      <c r="AC60" s="448"/>
      <c r="AD60" s="394"/>
      <c r="AE60" s="394"/>
      <c r="AF60" s="394"/>
      <c r="AG60" s="394"/>
      <c r="AH60" s="394"/>
      <c r="AI60" s="394"/>
      <c r="AJ60" s="394"/>
      <c r="AK60" s="394"/>
      <c r="AL60" s="394"/>
      <c r="AM60" s="394"/>
      <c r="AN60" s="394"/>
      <c r="AO60" s="394"/>
      <c r="AP60" s="394"/>
      <c r="AQ60" s="394"/>
      <c r="AR60" s="394"/>
      <c r="AS60" s="394"/>
      <c r="AT60" s="394"/>
      <c r="AU60" s="394"/>
      <c r="AV60" s="394"/>
      <c r="AW60" s="394"/>
      <c r="AX60" s="394"/>
      <c r="AY60" s="394"/>
      <c r="AZ60" s="394"/>
      <c r="BA60" s="394"/>
      <c r="BB60" s="394"/>
      <c r="BC60" s="394"/>
      <c r="BD60" s="394"/>
      <c r="BE60" s="394"/>
      <c r="BF60" s="394"/>
      <c r="BG60" s="394"/>
      <c r="BH60" s="394"/>
      <c r="BI60" s="394"/>
      <c r="BJ60" s="394"/>
      <c r="BK60" s="394"/>
      <c r="BL60" s="394"/>
      <c r="BM60" s="394"/>
      <c r="BN60" s="394"/>
      <c r="BO60" s="394"/>
      <c r="BP60" s="394"/>
      <c r="BQ60" s="394"/>
      <c r="BR60" s="394"/>
      <c r="BS60" s="394"/>
      <c r="BT60" s="394"/>
      <c r="BU60" s="394"/>
      <c r="BV60" s="394"/>
      <c r="BW60" s="394"/>
      <c r="BX60" s="443"/>
    </row>
    <row r="61" spans="1:76" s="190" customFormat="1" ht="12.75" customHeight="1" x14ac:dyDescent="0.2">
      <c r="A61" s="395" t="s">
        <v>329</v>
      </c>
      <c r="B61" s="396" t="s">
        <v>194</v>
      </c>
      <c r="C61" s="397"/>
      <c r="D61" s="371">
        <v>668</v>
      </c>
      <c r="E61" s="371" t="s">
        <v>301</v>
      </c>
      <c r="F61" s="371">
        <v>5</v>
      </c>
      <c r="G61" s="371">
        <v>0</v>
      </c>
      <c r="H61" s="371">
        <v>1</v>
      </c>
      <c r="I61" s="371">
        <v>4</v>
      </c>
      <c r="J61" s="371">
        <v>1</v>
      </c>
      <c r="K61" s="371">
        <v>1</v>
      </c>
      <c r="L61" s="371">
        <v>0</v>
      </c>
      <c r="M61" s="371">
        <v>0</v>
      </c>
      <c r="N61" s="371">
        <v>1</v>
      </c>
      <c r="O61" s="371">
        <v>123</v>
      </c>
      <c r="P61" s="371">
        <v>117</v>
      </c>
      <c r="Q61" s="371">
        <v>23</v>
      </c>
      <c r="R61" s="371">
        <v>3</v>
      </c>
      <c r="S61" s="371">
        <v>212</v>
      </c>
      <c r="T61" s="371">
        <v>40</v>
      </c>
      <c r="U61" s="371">
        <v>8538</v>
      </c>
      <c r="V61" s="371">
        <v>320</v>
      </c>
      <c r="W61" s="371">
        <v>0</v>
      </c>
      <c r="X61" s="371">
        <v>666</v>
      </c>
      <c r="Y61" s="371"/>
      <c r="Z61" s="371"/>
      <c r="AA61" s="371"/>
      <c r="AB61" s="371"/>
      <c r="AC61" s="371"/>
      <c r="AD61" s="371"/>
      <c r="AE61" s="371"/>
      <c r="AF61" s="371"/>
      <c r="AG61" s="371" t="s">
        <v>301</v>
      </c>
      <c r="AH61" s="371">
        <v>0</v>
      </c>
      <c r="AI61" s="371">
        <v>0</v>
      </c>
      <c r="AJ61" s="371" t="s">
        <v>301</v>
      </c>
      <c r="AK61" s="371">
        <v>9204</v>
      </c>
      <c r="AL61" s="371">
        <v>8862</v>
      </c>
      <c r="AM61" s="371">
        <v>0</v>
      </c>
      <c r="AN61" s="371">
        <v>0</v>
      </c>
      <c r="AO61" s="371">
        <v>0</v>
      </c>
      <c r="AP61" s="371">
        <v>0</v>
      </c>
      <c r="AQ61" s="371">
        <v>0</v>
      </c>
      <c r="AR61" s="371">
        <v>342</v>
      </c>
      <c r="AS61" s="371">
        <v>0</v>
      </c>
      <c r="AT61" s="371" t="s">
        <v>301</v>
      </c>
      <c r="AU61" s="371" t="s">
        <v>301</v>
      </c>
      <c r="AV61" s="371" t="s">
        <v>301</v>
      </c>
      <c r="AW61" s="371" t="s">
        <v>301</v>
      </c>
      <c r="AX61" s="371" t="s">
        <v>301</v>
      </c>
      <c r="AY61" s="371" t="s">
        <v>301</v>
      </c>
      <c r="AZ61" s="371">
        <v>179</v>
      </c>
      <c r="BA61" s="371">
        <v>176</v>
      </c>
      <c r="BB61" s="371" t="s">
        <v>301</v>
      </c>
      <c r="BC61" s="371" t="s">
        <v>301</v>
      </c>
      <c r="BD61" s="371" t="s">
        <v>301</v>
      </c>
      <c r="BE61" s="371" t="s">
        <v>301</v>
      </c>
      <c r="BF61" s="371">
        <v>3</v>
      </c>
      <c r="BG61" s="371" t="s">
        <v>301</v>
      </c>
      <c r="BH61" s="371" t="s">
        <v>301</v>
      </c>
      <c r="BI61" s="371">
        <v>0</v>
      </c>
      <c r="BJ61" s="371" t="s">
        <v>301</v>
      </c>
      <c r="BK61" s="371" t="s">
        <v>301</v>
      </c>
      <c r="BL61" s="371" t="s">
        <v>301</v>
      </c>
      <c r="BM61" s="371">
        <v>3801</v>
      </c>
      <c r="BN61" s="371">
        <v>122</v>
      </c>
      <c r="BO61" s="371" t="s">
        <v>301</v>
      </c>
      <c r="BP61" s="371">
        <v>30</v>
      </c>
      <c r="BQ61" s="371">
        <v>0</v>
      </c>
      <c r="BR61" s="371">
        <v>0</v>
      </c>
      <c r="BS61" s="371">
        <v>0</v>
      </c>
      <c r="BT61" s="371">
        <v>0</v>
      </c>
      <c r="BU61" s="371">
        <v>0</v>
      </c>
      <c r="BV61" s="371">
        <v>0</v>
      </c>
      <c r="BW61" s="371" t="s">
        <v>301</v>
      </c>
      <c r="BX61" s="430" t="s">
        <v>301</v>
      </c>
    </row>
    <row r="62" spans="1:76" s="134" customFormat="1" ht="12.75" customHeight="1" x14ac:dyDescent="0.2">
      <c r="A62" s="368" t="s">
        <v>330</v>
      </c>
      <c r="B62" s="369" t="s">
        <v>465</v>
      </c>
      <c r="C62" s="389"/>
      <c r="D62" s="371">
        <v>400</v>
      </c>
      <c r="E62" s="371" t="s">
        <v>301</v>
      </c>
      <c r="F62" s="371">
        <v>4</v>
      </c>
      <c r="G62" s="371">
        <v>1</v>
      </c>
      <c r="H62" s="371">
        <v>2</v>
      </c>
      <c r="I62" s="371">
        <v>1</v>
      </c>
      <c r="J62" s="373">
        <v>2.2999999999999998</v>
      </c>
      <c r="K62" s="373">
        <v>1.3</v>
      </c>
      <c r="L62" s="374">
        <v>1</v>
      </c>
      <c r="M62" s="374">
        <v>0</v>
      </c>
      <c r="N62" s="374">
        <v>1</v>
      </c>
      <c r="O62" s="375">
        <v>380</v>
      </c>
      <c r="P62" s="375">
        <v>188</v>
      </c>
      <c r="Q62" s="375">
        <v>51</v>
      </c>
      <c r="R62" s="375">
        <v>30</v>
      </c>
      <c r="S62" s="375">
        <v>221</v>
      </c>
      <c r="T62" s="375">
        <v>49.5</v>
      </c>
      <c r="U62" s="375">
        <v>24576</v>
      </c>
      <c r="V62" s="375">
        <v>2532</v>
      </c>
      <c r="W62" s="375">
        <v>0</v>
      </c>
      <c r="X62" s="375">
        <v>0</v>
      </c>
      <c r="Y62" s="375"/>
      <c r="Z62" s="375"/>
      <c r="AA62" s="375"/>
      <c r="AB62" s="375"/>
      <c r="AC62" s="375"/>
      <c r="AD62" s="375"/>
      <c r="AE62" s="375"/>
      <c r="AF62" s="375"/>
      <c r="AG62" s="375" t="s">
        <v>301</v>
      </c>
      <c r="AH62" s="375" t="s">
        <v>301</v>
      </c>
      <c r="AI62" s="375" t="s">
        <v>301</v>
      </c>
      <c r="AJ62" s="375">
        <v>3706</v>
      </c>
      <c r="AK62" s="375">
        <v>24808</v>
      </c>
      <c r="AL62" s="375">
        <v>24576</v>
      </c>
      <c r="AM62" s="375">
        <v>0</v>
      </c>
      <c r="AN62" s="375">
        <v>0</v>
      </c>
      <c r="AO62" s="375">
        <v>0</v>
      </c>
      <c r="AP62" s="375">
        <v>0</v>
      </c>
      <c r="AQ62" s="375">
        <v>0</v>
      </c>
      <c r="AR62" s="375">
        <v>207</v>
      </c>
      <c r="AS62" s="375">
        <v>25</v>
      </c>
      <c r="AT62" s="375" t="s">
        <v>301</v>
      </c>
      <c r="AU62" s="375" t="s">
        <v>301</v>
      </c>
      <c r="AV62" s="375" t="s">
        <v>301</v>
      </c>
      <c r="AW62" s="375" t="s">
        <v>301</v>
      </c>
      <c r="AX62" s="375">
        <v>0</v>
      </c>
      <c r="AY62" s="375">
        <v>0</v>
      </c>
      <c r="AZ62" s="375">
        <v>1832</v>
      </c>
      <c r="BA62" s="375">
        <v>1813</v>
      </c>
      <c r="BB62" s="375">
        <v>0</v>
      </c>
      <c r="BC62" s="375">
        <v>0</v>
      </c>
      <c r="BD62" s="375">
        <v>0</v>
      </c>
      <c r="BE62" s="375">
        <v>0</v>
      </c>
      <c r="BF62" s="375">
        <v>16</v>
      </c>
      <c r="BG62" s="375">
        <v>3</v>
      </c>
      <c r="BH62" s="375">
        <v>274</v>
      </c>
      <c r="BI62" s="375">
        <v>2</v>
      </c>
      <c r="BJ62" s="375">
        <v>14</v>
      </c>
      <c r="BK62" s="375">
        <v>19</v>
      </c>
      <c r="BL62" s="375">
        <v>164</v>
      </c>
      <c r="BM62" s="375">
        <v>9152</v>
      </c>
      <c r="BN62" s="375">
        <v>438</v>
      </c>
      <c r="BO62" s="375">
        <v>11</v>
      </c>
      <c r="BP62" s="375">
        <v>10</v>
      </c>
      <c r="BQ62" s="375">
        <v>0</v>
      </c>
      <c r="BR62" s="375">
        <v>0</v>
      </c>
      <c r="BS62" s="375">
        <v>0</v>
      </c>
      <c r="BT62" s="375">
        <v>0</v>
      </c>
      <c r="BU62" s="375">
        <v>0</v>
      </c>
      <c r="BV62" s="375">
        <v>3</v>
      </c>
      <c r="BW62" s="375">
        <v>33</v>
      </c>
      <c r="BX62" s="425" t="s">
        <v>301</v>
      </c>
    </row>
    <row r="63" spans="1:76" s="134" customFormat="1" ht="12.75" customHeight="1" x14ac:dyDescent="0.2">
      <c r="A63" s="368" t="s">
        <v>331</v>
      </c>
      <c r="B63" s="369" t="s">
        <v>444</v>
      </c>
      <c r="C63" s="389"/>
      <c r="D63" s="371">
        <v>1687</v>
      </c>
      <c r="E63" s="371">
        <v>27590</v>
      </c>
      <c r="F63" s="371">
        <v>7</v>
      </c>
      <c r="G63" s="371">
        <v>3</v>
      </c>
      <c r="H63" s="371">
        <v>3</v>
      </c>
      <c r="I63" s="371">
        <v>1</v>
      </c>
      <c r="J63" s="373">
        <v>5.4</v>
      </c>
      <c r="K63" s="373">
        <v>2.5</v>
      </c>
      <c r="L63" s="374">
        <v>1.9</v>
      </c>
      <c r="M63" s="374">
        <v>1</v>
      </c>
      <c r="N63" s="375">
        <v>1</v>
      </c>
      <c r="O63" s="375">
        <v>608</v>
      </c>
      <c r="P63" s="375">
        <v>352</v>
      </c>
      <c r="Q63" s="375">
        <v>54</v>
      </c>
      <c r="R63" s="375">
        <v>18</v>
      </c>
      <c r="S63" s="375">
        <v>215</v>
      </c>
      <c r="T63" s="375">
        <v>37.5</v>
      </c>
      <c r="U63" s="375">
        <v>26018</v>
      </c>
      <c r="V63" s="375">
        <v>313</v>
      </c>
      <c r="W63" s="375">
        <v>0</v>
      </c>
      <c r="X63" s="375">
        <v>13951</v>
      </c>
      <c r="Y63" s="375"/>
      <c r="Z63" s="375"/>
      <c r="AA63" s="375"/>
      <c r="AB63" s="375"/>
      <c r="AC63" s="375"/>
      <c r="AD63" s="375"/>
      <c r="AE63" s="375"/>
      <c r="AF63" s="375"/>
      <c r="AG63" s="375">
        <v>88300</v>
      </c>
      <c r="AH63" s="375">
        <v>0</v>
      </c>
      <c r="AI63" s="375">
        <v>0</v>
      </c>
      <c r="AJ63" s="375">
        <v>6265</v>
      </c>
      <c r="AK63" s="375">
        <v>40282</v>
      </c>
      <c r="AL63" s="375">
        <v>33279</v>
      </c>
      <c r="AM63" s="375">
        <v>2027</v>
      </c>
      <c r="AN63" s="375" t="s">
        <v>301</v>
      </c>
      <c r="AO63" s="375">
        <v>0</v>
      </c>
      <c r="AP63" s="375">
        <v>0</v>
      </c>
      <c r="AQ63" s="375">
        <v>0</v>
      </c>
      <c r="AR63" s="375">
        <v>4976</v>
      </c>
      <c r="AS63" s="375">
        <v>0</v>
      </c>
      <c r="AT63" s="375" t="s">
        <v>301</v>
      </c>
      <c r="AU63" s="375" t="s">
        <v>301</v>
      </c>
      <c r="AV63" s="375" t="s">
        <v>301</v>
      </c>
      <c r="AW63" s="375" t="s">
        <v>301</v>
      </c>
      <c r="AX63" s="375" t="s">
        <v>301</v>
      </c>
      <c r="AY63" s="375" t="s">
        <v>301</v>
      </c>
      <c r="AZ63" s="375">
        <v>1424</v>
      </c>
      <c r="BA63" s="375">
        <v>1267</v>
      </c>
      <c r="BB63" s="375">
        <v>157</v>
      </c>
      <c r="BC63" s="375">
        <v>0</v>
      </c>
      <c r="BD63" s="375">
        <v>0</v>
      </c>
      <c r="BE63" s="375">
        <v>0</v>
      </c>
      <c r="BF63" s="375">
        <v>0</v>
      </c>
      <c r="BG63" s="375">
        <v>0</v>
      </c>
      <c r="BH63" s="375" t="s">
        <v>301</v>
      </c>
      <c r="BI63" s="375">
        <v>1</v>
      </c>
      <c r="BJ63" s="375">
        <v>24</v>
      </c>
      <c r="BK63" s="375">
        <v>27</v>
      </c>
      <c r="BL63" s="375">
        <v>975</v>
      </c>
      <c r="BM63" s="375">
        <v>20425</v>
      </c>
      <c r="BN63" s="375">
        <v>309</v>
      </c>
      <c r="BO63" s="375">
        <v>26</v>
      </c>
      <c r="BP63" s="375">
        <v>16</v>
      </c>
      <c r="BQ63" s="375">
        <v>0</v>
      </c>
      <c r="BR63" s="375">
        <v>0</v>
      </c>
      <c r="BS63" s="375">
        <v>0</v>
      </c>
      <c r="BT63" s="375">
        <v>0</v>
      </c>
      <c r="BU63" s="375">
        <v>0</v>
      </c>
      <c r="BV63" s="375">
        <v>14824</v>
      </c>
      <c r="BW63" s="375" t="s">
        <v>301</v>
      </c>
      <c r="BX63" s="425" t="s">
        <v>301</v>
      </c>
    </row>
    <row r="64" spans="1:76" s="134" customFormat="1" ht="12.75" customHeight="1" x14ac:dyDescent="0.2">
      <c r="A64" s="368" t="s">
        <v>332</v>
      </c>
      <c r="B64" s="369" t="s">
        <v>445</v>
      </c>
      <c r="C64" s="389"/>
      <c r="D64" s="371">
        <v>1412</v>
      </c>
      <c r="E64" s="371" t="s">
        <v>301</v>
      </c>
      <c r="F64" s="371">
        <v>10</v>
      </c>
      <c r="G64" s="371">
        <v>0</v>
      </c>
      <c r="H64" s="371">
        <v>5</v>
      </c>
      <c r="I64" s="371">
        <v>5</v>
      </c>
      <c r="J64" s="373">
        <v>3.9</v>
      </c>
      <c r="K64" s="373">
        <v>3.5</v>
      </c>
      <c r="L64" s="374">
        <v>0.4</v>
      </c>
      <c r="M64" s="374">
        <v>0</v>
      </c>
      <c r="N64" s="375">
        <v>1</v>
      </c>
      <c r="O64" s="375">
        <v>567</v>
      </c>
      <c r="P64" s="375">
        <v>500</v>
      </c>
      <c r="Q64" s="375">
        <v>136</v>
      </c>
      <c r="R64" s="375">
        <v>56</v>
      </c>
      <c r="S64" s="375">
        <v>225</v>
      </c>
      <c r="T64" s="375">
        <v>81</v>
      </c>
      <c r="U64" s="375">
        <v>15354</v>
      </c>
      <c r="V64" s="375">
        <v>715</v>
      </c>
      <c r="W64" s="375">
        <v>0</v>
      </c>
      <c r="X64" s="375">
        <v>600</v>
      </c>
      <c r="Y64" s="375"/>
      <c r="Z64" s="375"/>
      <c r="AA64" s="375"/>
      <c r="AB64" s="375"/>
      <c r="AC64" s="375"/>
      <c r="AD64" s="375"/>
      <c r="AE64" s="375"/>
      <c r="AF64" s="375"/>
      <c r="AG64" s="375" t="s">
        <v>301</v>
      </c>
      <c r="AH64" s="375" t="s">
        <v>301</v>
      </c>
      <c r="AI64" s="375" t="s">
        <v>301</v>
      </c>
      <c r="AJ64" s="375">
        <v>2181</v>
      </c>
      <c r="AK64" s="375">
        <v>15354</v>
      </c>
      <c r="AL64" s="375">
        <v>14407</v>
      </c>
      <c r="AM64" s="375">
        <v>0</v>
      </c>
      <c r="AN64" s="375">
        <v>0</v>
      </c>
      <c r="AO64" s="375">
        <v>0</v>
      </c>
      <c r="AP64" s="375">
        <v>0</v>
      </c>
      <c r="AQ64" s="375">
        <v>0</v>
      </c>
      <c r="AR64" s="375">
        <v>947</v>
      </c>
      <c r="AS64" s="375">
        <v>0</v>
      </c>
      <c r="AT64" s="375">
        <v>12000</v>
      </c>
      <c r="AU64" s="375">
        <v>80</v>
      </c>
      <c r="AV64" s="375">
        <v>6</v>
      </c>
      <c r="AW64" s="375">
        <v>1610</v>
      </c>
      <c r="AX64" s="375">
        <v>0</v>
      </c>
      <c r="AY64" s="375">
        <v>0</v>
      </c>
      <c r="AZ64" s="375">
        <v>749</v>
      </c>
      <c r="BA64" s="375">
        <v>729</v>
      </c>
      <c r="BB64" s="375">
        <v>0</v>
      </c>
      <c r="BC64" s="375">
        <v>0</v>
      </c>
      <c r="BD64" s="375">
        <v>0</v>
      </c>
      <c r="BE64" s="375">
        <v>0</v>
      </c>
      <c r="BF64" s="375">
        <v>20</v>
      </c>
      <c r="BG64" s="375">
        <v>0</v>
      </c>
      <c r="BH64" s="375">
        <v>300</v>
      </c>
      <c r="BI64" s="375">
        <v>20</v>
      </c>
      <c r="BJ64" s="375">
        <v>130</v>
      </c>
      <c r="BK64" s="375">
        <v>181</v>
      </c>
      <c r="BL64" s="375">
        <v>1545</v>
      </c>
      <c r="BM64" s="375">
        <v>12606</v>
      </c>
      <c r="BN64" s="375">
        <v>155</v>
      </c>
      <c r="BO64" s="375">
        <v>33</v>
      </c>
      <c r="BP64" s="375">
        <v>833</v>
      </c>
      <c r="BQ64" s="375">
        <v>0</v>
      </c>
      <c r="BR64" s="375">
        <v>0</v>
      </c>
      <c r="BS64" s="375">
        <v>0</v>
      </c>
      <c r="BT64" s="375">
        <v>0</v>
      </c>
      <c r="BU64" s="375">
        <v>0</v>
      </c>
      <c r="BV64" s="375">
        <v>0</v>
      </c>
      <c r="BW64" s="375">
        <v>408</v>
      </c>
      <c r="BX64" s="425" t="s">
        <v>301</v>
      </c>
    </row>
    <row r="65" spans="1:76" s="134" customFormat="1" ht="12.75" customHeight="1" x14ac:dyDescent="0.2">
      <c r="A65" s="368" t="s">
        <v>333</v>
      </c>
      <c r="B65" s="369" t="s">
        <v>198</v>
      </c>
      <c r="C65" s="389"/>
      <c r="D65" s="371">
        <v>1275</v>
      </c>
      <c r="E65" s="371" t="s">
        <v>301</v>
      </c>
      <c r="F65" s="371">
        <v>8</v>
      </c>
      <c r="G65" s="371">
        <v>1</v>
      </c>
      <c r="H65" s="371">
        <v>5</v>
      </c>
      <c r="I65" s="371">
        <v>2</v>
      </c>
      <c r="J65" s="373">
        <v>5</v>
      </c>
      <c r="K65" s="373">
        <v>4.0999999999999996</v>
      </c>
      <c r="L65" s="374">
        <v>0.9</v>
      </c>
      <c r="M65" s="374">
        <v>0</v>
      </c>
      <c r="N65" s="375">
        <v>1</v>
      </c>
      <c r="O65" s="375">
        <v>804</v>
      </c>
      <c r="P65" s="375">
        <v>695</v>
      </c>
      <c r="Q65" s="375">
        <v>110</v>
      </c>
      <c r="R65" s="375">
        <v>27</v>
      </c>
      <c r="S65" s="375">
        <v>225</v>
      </c>
      <c r="T65" s="375">
        <v>50</v>
      </c>
      <c r="U65" s="375">
        <v>36289</v>
      </c>
      <c r="V65" s="375">
        <v>668</v>
      </c>
      <c r="W65" s="375">
        <v>0</v>
      </c>
      <c r="X65" s="375">
        <v>5948</v>
      </c>
      <c r="Y65" s="375"/>
      <c r="Z65" s="375"/>
      <c r="AA65" s="375"/>
      <c r="AB65" s="375"/>
      <c r="AC65" s="375"/>
      <c r="AD65" s="375"/>
      <c r="AE65" s="375"/>
      <c r="AF65" s="375"/>
      <c r="AG65" s="375" t="s">
        <v>301</v>
      </c>
      <c r="AH65" s="375" t="s">
        <v>301</v>
      </c>
      <c r="AI65" s="375" t="s">
        <v>301</v>
      </c>
      <c r="AJ65" s="375">
        <v>4000</v>
      </c>
      <c r="AK65" s="375">
        <v>47266</v>
      </c>
      <c r="AL65" s="375">
        <v>43328</v>
      </c>
      <c r="AM65" s="375" t="s">
        <v>301</v>
      </c>
      <c r="AN65" s="375" t="s">
        <v>301</v>
      </c>
      <c r="AO65" s="375" t="s">
        <v>301</v>
      </c>
      <c r="AP65" s="375" t="s">
        <v>301</v>
      </c>
      <c r="AQ65" s="375" t="s">
        <v>301</v>
      </c>
      <c r="AR65" s="375">
        <v>3597</v>
      </c>
      <c r="AS65" s="375">
        <v>341</v>
      </c>
      <c r="AT65" s="375">
        <v>82</v>
      </c>
      <c r="AU65" s="375">
        <v>82</v>
      </c>
      <c r="AV65" s="375">
        <v>6</v>
      </c>
      <c r="AW65" s="375">
        <v>4150</v>
      </c>
      <c r="AX65" s="375" t="s">
        <v>301</v>
      </c>
      <c r="AY65" s="375" t="s">
        <v>301</v>
      </c>
      <c r="AZ65" s="375">
        <v>1657</v>
      </c>
      <c r="BA65" s="375">
        <v>1241</v>
      </c>
      <c r="BB65" s="375" t="s">
        <v>301</v>
      </c>
      <c r="BC65" s="375" t="s">
        <v>301</v>
      </c>
      <c r="BD65" s="375" t="s">
        <v>301</v>
      </c>
      <c r="BE65" s="375" t="s">
        <v>301</v>
      </c>
      <c r="BF65" s="375">
        <v>55</v>
      </c>
      <c r="BG65" s="375">
        <v>361</v>
      </c>
      <c r="BH65" s="375">
        <v>190</v>
      </c>
      <c r="BI65" s="375">
        <v>4</v>
      </c>
      <c r="BJ65" s="375">
        <v>50</v>
      </c>
      <c r="BK65" s="375">
        <v>62</v>
      </c>
      <c r="BL65" s="375">
        <v>1063</v>
      </c>
      <c r="BM65" s="375">
        <v>21760</v>
      </c>
      <c r="BN65" s="375">
        <v>56</v>
      </c>
      <c r="BO65" s="375">
        <v>104</v>
      </c>
      <c r="BP65" s="375">
        <v>55</v>
      </c>
      <c r="BQ65" s="375">
        <v>0</v>
      </c>
      <c r="BR65" s="375">
        <v>0</v>
      </c>
      <c r="BS65" s="375">
        <v>0</v>
      </c>
      <c r="BT65" s="375">
        <v>0</v>
      </c>
      <c r="BU65" s="375">
        <v>0</v>
      </c>
      <c r="BV65" s="375">
        <v>0</v>
      </c>
      <c r="BW65" s="375">
        <v>991</v>
      </c>
      <c r="BX65" s="425">
        <v>28402</v>
      </c>
    </row>
    <row r="66" spans="1:76" s="134" customFormat="1" ht="12.75" customHeight="1" x14ac:dyDescent="0.2">
      <c r="A66" s="368" t="s">
        <v>334</v>
      </c>
      <c r="B66" s="369" t="s">
        <v>446</v>
      </c>
      <c r="C66" s="389"/>
      <c r="D66" s="371">
        <v>1907</v>
      </c>
      <c r="E66" s="371" t="s">
        <v>301</v>
      </c>
      <c r="F66" s="371">
        <v>14</v>
      </c>
      <c r="G66" s="371">
        <v>4</v>
      </c>
      <c r="H66" s="371">
        <v>1</v>
      </c>
      <c r="I66" s="371">
        <v>9</v>
      </c>
      <c r="J66" s="373">
        <v>4.8499999999999996</v>
      </c>
      <c r="K66" s="373">
        <v>3.5</v>
      </c>
      <c r="L66" s="374">
        <v>1.35</v>
      </c>
      <c r="M66" s="374">
        <v>0</v>
      </c>
      <c r="N66" s="375">
        <v>1</v>
      </c>
      <c r="O66" s="375">
        <v>288</v>
      </c>
      <c r="P66" s="375">
        <v>218</v>
      </c>
      <c r="Q66" s="375">
        <v>76</v>
      </c>
      <c r="R66" s="375">
        <v>34</v>
      </c>
      <c r="S66" s="375">
        <v>271</v>
      </c>
      <c r="T66" s="374">
        <v>68.25</v>
      </c>
      <c r="U66" s="375">
        <v>14533</v>
      </c>
      <c r="V66" s="375">
        <v>1925</v>
      </c>
      <c r="W66" s="375">
        <v>0</v>
      </c>
      <c r="X66" s="375">
        <v>8630</v>
      </c>
      <c r="Y66" s="375"/>
      <c r="Z66" s="375"/>
      <c r="AA66" s="375"/>
      <c r="AB66" s="375"/>
      <c r="AC66" s="375"/>
      <c r="AD66" s="375"/>
      <c r="AE66" s="375"/>
      <c r="AF66" s="375"/>
      <c r="AG66" s="375" t="s">
        <v>301</v>
      </c>
      <c r="AH66" s="375" t="s">
        <v>301</v>
      </c>
      <c r="AI66" s="375" t="s">
        <v>301</v>
      </c>
      <c r="AJ66" s="375" t="s">
        <v>301</v>
      </c>
      <c r="AK66" s="375">
        <v>43368</v>
      </c>
      <c r="AL66" s="375">
        <v>21862</v>
      </c>
      <c r="AM66" s="375">
        <v>0</v>
      </c>
      <c r="AN66" s="375">
        <v>0</v>
      </c>
      <c r="AO66" s="375">
        <v>0</v>
      </c>
      <c r="AP66" s="375">
        <v>0</v>
      </c>
      <c r="AQ66" s="375">
        <v>0</v>
      </c>
      <c r="AR66" s="375">
        <v>1264</v>
      </c>
      <c r="AS66" s="375">
        <v>20242</v>
      </c>
      <c r="AT66" s="375">
        <v>35308</v>
      </c>
      <c r="AU66" s="375">
        <v>172</v>
      </c>
      <c r="AV66" s="375">
        <v>12</v>
      </c>
      <c r="AW66" s="375">
        <v>2355</v>
      </c>
      <c r="AX66" s="375">
        <v>291</v>
      </c>
      <c r="AY66" s="375">
        <v>723</v>
      </c>
      <c r="AZ66" s="375">
        <v>1877</v>
      </c>
      <c r="BA66" s="375">
        <v>1070</v>
      </c>
      <c r="BB66" s="375">
        <v>0</v>
      </c>
      <c r="BC66" s="375">
        <v>0</v>
      </c>
      <c r="BD66" s="375">
        <v>0</v>
      </c>
      <c r="BE66" s="375">
        <v>0</v>
      </c>
      <c r="BF66" s="375">
        <v>99</v>
      </c>
      <c r="BG66" s="375">
        <v>708</v>
      </c>
      <c r="BH66" s="375">
        <v>1933</v>
      </c>
      <c r="BI66" s="375">
        <v>1</v>
      </c>
      <c r="BJ66" s="375">
        <v>175</v>
      </c>
      <c r="BK66" s="375">
        <v>282</v>
      </c>
      <c r="BL66" s="375">
        <v>1446</v>
      </c>
      <c r="BM66" s="375">
        <v>8641</v>
      </c>
      <c r="BN66" s="375">
        <v>49</v>
      </c>
      <c r="BO66" s="375">
        <v>13</v>
      </c>
      <c r="BP66" s="375">
        <v>98</v>
      </c>
      <c r="BQ66" s="375">
        <v>0</v>
      </c>
      <c r="BR66" s="375">
        <v>0</v>
      </c>
      <c r="BS66" s="375">
        <v>0</v>
      </c>
      <c r="BT66" s="375">
        <v>0</v>
      </c>
      <c r="BU66" s="375">
        <v>0</v>
      </c>
      <c r="BV66" s="375" t="s">
        <v>301</v>
      </c>
      <c r="BW66" s="375" t="s">
        <v>301</v>
      </c>
      <c r="BX66" s="425">
        <v>13764</v>
      </c>
    </row>
    <row r="67" spans="1:76" s="134" customFormat="1" ht="12.75" customHeight="1" x14ac:dyDescent="0.2">
      <c r="A67" s="368" t="s">
        <v>335</v>
      </c>
      <c r="B67" s="369" t="s">
        <v>447</v>
      </c>
      <c r="C67" s="389"/>
      <c r="D67" s="371">
        <v>763</v>
      </c>
      <c r="E67" s="371">
        <v>9771</v>
      </c>
      <c r="F67" s="371">
        <v>5</v>
      </c>
      <c r="G67" s="371">
        <v>0</v>
      </c>
      <c r="H67" s="371">
        <v>5</v>
      </c>
      <c r="I67" s="371">
        <v>0</v>
      </c>
      <c r="J67" s="373">
        <v>3.15</v>
      </c>
      <c r="K67" s="373">
        <v>3.15</v>
      </c>
      <c r="L67" s="374">
        <v>0</v>
      </c>
      <c r="M67" s="374">
        <v>0</v>
      </c>
      <c r="N67" s="375">
        <v>1</v>
      </c>
      <c r="O67" s="375">
        <v>227</v>
      </c>
      <c r="P67" s="375">
        <v>160</v>
      </c>
      <c r="Q67" s="375">
        <v>54</v>
      </c>
      <c r="R67" s="375">
        <v>10</v>
      </c>
      <c r="S67" s="375">
        <v>240</v>
      </c>
      <c r="T67" s="374">
        <v>51</v>
      </c>
      <c r="U67" s="375">
        <v>9289</v>
      </c>
      <c r="V67" s="375">
        <v>139</v>
      </c>
      <c r="W67" s="375">
        <v>0</v>
      </c>
      <c r="X67" s="375">
        <v>707</v>
      </c>
      <c r="Y67" s="375"/>
      <c r="Z67" s="375"/>
      <c r="AA67" s="375"/>
      <c r="AB67" s="375"/>
      <c r="AC67" s="375"/>
      <c r="AD67" s="375"/>
      <c r="AE67" s="375"/>
      <c r="AF67" s="375"/>
      <c r="AG67" s="375" t="s">
        <v>301</v>
      </c>
      <c r="AH67" s="375" t="s">
        <v>301</v>
      </c>
      <c r="AI67" s="375" t="s">
        <v>301</v>
      </c>
      <c r="AJ67" s="375">
        <v>2800</v>
      </c>
      <c r="AK67" s="375">
        <v>11341</v>
      </c>
      <c r="AL67" s="375">
        <v>10497</v>
      </c>
      <c r="AM67" s="375">
        <v>0</v>
      </c>
      <c r="AN67" s="375">
        <v>0</v>
      </c>
      <c r="AO67" s="375">
        <v>0</v>
      </c>
      <c r="AP67" s="375">
        <v>0</v>
      </c>
      <c r="AQ67" s="375">
        <v>0</v>
      </c>
      <c r="AR67" s="375">
        <v>844</v>
      </c>
      <c r="AS67" s="375">
        <v>0</v>
      </c>
      <c r="AT67" s="375" t="s">
        <v>301</v>
      </c>
      <c r="AU67" s="375">
        <v>187</v>
      </c>
      <c r="AV67" s="375">
        <v>2</v>
      </c>
      <c r="AW67" s="375">
        <v>2019</v>
      </c>
      <c r="AX67" s="375">
        <v>0</v>
      </c>
      <c r="AY67" s="375">
        <v>0</v>
      </c>
      <c r="AZ67" s="375">
        <v>758</v>
      </c>
      <c r="BA67" s="375">
        <v>738</v>
      </c>
      <c r="BB67" s="375">
        <v>0</v>
      </c>
      <c r="BC67" s="375">
        <v>0</v>
      </c>
      <c r="BD67" s="375">
        <v>0</v>
      </c>
      <c r="BE67" s="375">
        <v>0</v>
      </c>
      <c r="BF67" s="375">
        <v>20</v>
      </c>
      <c r="BG67" s="375">
        <v>0</v>
      </c>
      <c r="BH67" s="375">
        <v>303</v>
      </c>
      <c r="BI67" s="375">
        <v>0</v>
      </c>
      <c r="BJ67" s="375">
        <v>122</v>
      </c>
      <c r="BK67" s="375">
        <v>185</v>
      </c>
      <c r="BL67" s="375">
        <v>1541</v>
      </c>
      <c r="BM67" s="375">
        <v>9268</v>
      </c>
      <c r="BN67" s="375">
        <v>24</v>
      </c>
      <c r="BO67" s="375">
        <v>26</v>
      </c>
      <c r="BP67" s="375">
        <v>429</v>
      </c>
      <c r="BQ67" s="375">
        <v>0</v>
      </c>
      <c r="BR67" s="375">
        <v>0</v>
      </c>
      <c r="BS67" s="375">
        <v>0</v>
      </c>
      <c r="BT67" s="375">
        <v>0</v>
      </c>
      <c r="BU67" s="375">
        <v>0</v>
      </c>
      <c r="BV67" s="375">
        <v>0</v>
      </c>
      <c r="BW67" s="375">
        <v>26</v>
      </c>
      <c r="BX67" s="425">
        <v>1373</v>
      </c>
    </row>
    <row r="68" spans="1:76" s="134" customFormat="1" ht="12.75" customHeight="1" x14ac:dyDescent="0.2">
      <c r="A68" s="368" t="s">
        <v>336</v>
      </c>
      <c r="B68" s="369" t="s">
        <v>201</v>
      </c>
      <c r="C68" s="389"/>
      <c r="D68" s="371" t="s">
        <v>301</v>
      </c>
      <c r="E68" s="371">
        <v>17050</v>
      </c>
      <c r="F68" s="371">
        <v>5</v>
      </c>
      <c r="G68" s="371">
        <v>0</v>
      </c>
      <c r="H68" s="371">
        <v>2</v>
      </c>
      <c r="I68" s="371">
        <v>3</v>
      </c>
      <c r="J68" s="373">
        <v>2.06</v>
      </c>
      <c r="K68" s="373">
        <v>2.06</v>
      </c>
      <c r="L68" s="374">
        <v>0</v>
      </c>
      <c r="M68" s="374">
        <v>0</v>
      </c>
      <c r="N68" s="375">
        <v>2</v>
      </c>
      <c r="O68" s="375">
        <v>234</v>
      </c>
      <c r="P68" s="375">
        <v>216</v>
      </c>
      <c r="Q68" s="375">
        <v>28</v>
      </c>
      <c r="R68" s="375">
        <v>11</v>
      </c>
      <c r="S68" s="375">
        <v>224</v>
      </c>
      <c r="T68" s="374">
        <v>45</v>
      </c>
      <c r="U68" s="375">
        <v>21210</v>
      </c>
      <c r="V68" s="375">
        <v>449</v>
      </c>
      <c r="W68" s="375">
        <v>0</v>
      </c>
      <c r="X68" s="375">
        <v>0</v>
      </c>
      <c r="Y68" s="375"/>
      <c r="Z68" s="375"/>
      <c r="AA68" s="375"/>
      <c r="AB68" s="375"/>
      <c r="AC68" s="375"/>
      <c r="AD68" s="375"/>
      <c r="AE68" s="375"/>
      <c r="AF68" s="375"/>
      <c r="AG68" s="375" t="s">
        <v>301</v>
      </c>
      <c r="AH68" s="375" t="s">
        <v>301</v>
      </c>
      <c r="AI68" s="375" t="s">
        <v>301</v>
      </c>
      <c r="AJ68" s="375" t="s">
        <v>301</v>
      </c>
      <c r="AK68" s="375">
        <v>21437</v>
      </c>
      <c r="AL68" s="375">
        <v>19443</v>
      </c>
      <c r="AM68" s="375">
        <v>1123</v>
      </c>
      <c r="AN68" s="375">
        <v>16</v>
      </c>
      <c r="AO68" s="375">
        <v>0</v>
      </c>
      <c r="AP68" s="375">
        <v>0</v>
      </c>
      <c r="AQ68" s="375">
        <v>0</v>
      </c>
      <c r="AR68" s="375">
        <v>871</v>
      </c>
      <c r="AS68" s="375">
        <v>0</v>
      </c>
      <c r="AT68" s="375">
        <v>233</v>
      </c>
      <c r="AU68" s="375">
        <v>176</v>
      </c>
      <c r="AV68" s="375">
        <v>5</v>
      </c>
      <c r="AW68" s="375">
        <v>1096</v>
      </c>
      <c r="AX68" s="375">
        <v>0</v>
      </c>
      <c r="AY68" s="375">
        <v>0</v>
      </c>
      <c r="AZ68" s="375">
        <v>1153</v>
      </c>
      <c r="BA68" s="375">
        <v>942</v>
      </c>
      <c r="BB68" s="375">
        <v>20</v>
      </c>
      <c r="BC68" s="375">
        <v>0</v>
      </c>
      <c r="BD68" s="375">
        <v>0</v>
      </c>
      <c r="BE68" s="375">
        <v>0</v>
      </c>
      <c r="BF68" s="375">
        <v>55</v>
      </c>
      <c r="BG68" s="375">
        <v>136</v>
      </c>
      <c r="BH68" s="375">
        <v>624</v>
      </c>
      <c r="BI68" s="375">
        <v>0</v>
      </c>
      <c r="BJ68" s="375">
        <v>40</v>
      </c>
      <c r="BK68" s="375">
        <v>45</v>
      </c>
      <c r="BL68" s="375">
        <v>563</v>
      </c>
      <c r="BM68" s="375">
        <v>14099</v>
      </c>
      <c r="BN68" s="375">
        <v>1229</v>
      </c>
      <c r="BO68" s="375">
        <v>905</v>
      </c>
      <c r="BP68" s="375">
        <v>219</v>
      </c>
      <c r="BQ68" s="375">
        <v>0</v>
      </c>
      <c r="BR68" s="375">
        <v>0</v>
      </c>
      <c r="BS68" s="375">
        <v>0</v>
      </c>
      <c r="BT68" s="375">
        <v>0</v>
      </c>
      <c r="BU68" s="375">
        <v>0</v>
      </c>
      <c r="BV68" s="375">
        <v>39</v>
      </c>
      <c r="BW68" s="375" t="s">
        <v>301</v>
      </c>
      <c r="BX68" s="425" t="s">
        <v>301</v>
      </c>
    </row>
    <row r="69" spans="1:76" s="134" customFormat="1" ht="12.75" customHeight="1" x14ac:dyDescent="0.2">
      <c r="A69" s="368" t="s">
        <v>337</v>
      </c>
      <c r="B69" s="369" t="s">
        <v>466</v>
      </c>
      <c r="C69" s="389"/>
      <c r="D69" s="371">
        <v>1077</v>
      </c>
      <c r="E69" s="371" t="s">
        <v>301</v>
      </c>
      <c r="F69" s="371">
        <v>3</v>
      </c>
      <c r="G69" s="371">
        <v>1</v>
      </c>
      <c r="H69" s="371">
        <v>2</v>
      </c>
      <c r="I69" s="371">
        <v>0</v>
      </c>
      <c r="J69" s="373">
        <v>2.1</v>
      </c>
      <c r="K69" s="373">
        <v>2.1</v>
      </c>
      <c r="L69" s="374">
        <v>0</v>
      </c>
      <c r="M69" s="374">
        <v>0</v>
      </c>
      <c r="N69" s="375">
        <v>1</v>
      </c>
      <c r="O69" s="375">
        <v>550</v>
      </c>
      <c r="P69" s="375">
        <v>460</v>
      </c>
      <c r="Q69" s="375">
        <v>70</v>
      </c>
      <c r="R69" s="375">
        <v>3</v>
      </c>
      <c r="S69" s="375">
        <v>226</v>
      </c>
      <c r="T69" s="374">
        <v>47</v>
      </c>
      <c r="U69" s="375">
        <v>26301</v>
      </c>
      <c r="V69" s="375">
        <v>653</v>
      </c>
      <c r="W69" s="375">
        <v>0</v>
      </c>
      <c r="X69" s="375">
        <v>0</v>
      </c>
      <c r="Y69" s="375"/>
      <c r="Z69" s="375"/>
      <c r="AA69" s="375"/>
      <c r="AB69" s="375"/>
      <c r="AC69" s="375"/>
      <c r="AD69" s="375"/>
      <c r="AE69" s="375"/>
      <c r="AF69" s="375"/>
      <c r="AG69" s="375" t="s">
        <v>301</v>
      </c>
      <c r="AH69" s="375">
        <v>0</v>
      </c>
      <c r="AI69" s="375">
        <v>0</v>
      </c>
      <c r="AJ69" s="375">
        <v>0</v>
      </c>
      <c r="AK69" s="375">
        <v>29538</v>
      </c>
      <c r="AL69" s="375">
        <v>29457</v>
      </c>
      <c r="AM69" s="375">
        <v>0</v>
      </c>
      <c r="AN69" s="375">
        <v>0</v>
      </c>
      <c r="AO69" s="375">
        <v>23</v>
      </c>
      <c r="AP69" s="375">
        <v>0</v>
      </c>
      <c r="AQ69" s="375">
        <v>0</v>
      </c>
      <c r="AR69" s="375">
        <v>58</v>
      </c>
      <c r="AS69" s="375">
        <v>0</v>
      </c>
      <c r="AT69" s="375">
        <v>15000</v>
      </c>
      <c r="AU69" s="375" t="s">
        <v>301</v>
      </c>
      <c r="AV69" s="375">
        <v>4</v>
      </c>
      <c r="AW69" s="375">
        <v>21476</v>
      </c>
      <c r="AX69" s="375">
        <v>0</v>
      </c>
      <c r="AY69" s="375">
        <v>0</v>
      </c>
      <c r="AZ69" s="375">
        <v>1636</v>
      </c>
      <c r="BA69" s="375">
        <v>1631</v>
      </c>
      <c r="BB69" s="375">
        <v>0</v>
      </c>
      <c r="BC69" s="375">
        <v>0</v>
      </c>
      <c r="BD69" s="375">
        <v>0</v>
      </c>
      <c r="BE69" s="375">
        <v>0</v>
      </c>
      <c r="BF69" s="375">
        <v>5</v>
      </c>
      <c r="BG69" s="375">
        <v>0</v>
      </c>
      <c r="BH69" s="375">
        <v>57</v>
      </c>
      <c r="BI69" s="375">
        <v>0</v>
      </c>
      <c r="BJ69" s="375">
        <v>12</v>
      </c>
      <c r="BK69" s="375">
        <v>15</v>
      </c>
      <c r="BL69" s="375">
        <v>299</v>
      </c>
      <c r="BM69" s="375">
        <v>4072</v>
      </c>
      <c r="BN69" s="375">
        <v>1106</v>
      </c>
      <c r="BO69" s="375">
        <v>2101</v>
      </c>
      <c r="BP69" s="375">
        <v>2</v>
      </c>
      <c r="BQ69" s="375">
        <v>0</v>
      </c>
      <c r="BR69" s="375">
        <v>0</v>
      </c>
      <c r="BS69" s="375">
        <v>0</v>
      </c>
      <c r="BT69" s="375">
        <v>0</v>
      </c>
      <c r="BU69" s="375">
        <v>0</v>
      </c>
      <c r="BV69" s="375">
        <v>0</v>
      </c>
      <c r="BW69" s="375">
        <v>527</v>
      </c>
      <c r="BX69" s="425">
        <v>5035</v>
      </c>
    </row>
    <row r="70" spans="1:76" s="134" customFormat="1" ht="12.75" customHeight="1" x14ac:dyDescent="0.2">
      <c r="A70" s="368" t="s">
        <v>338</v>
      </c>
      <c r="B70" s="369" t="s">
        <v>448</v>
      </c>
      <c r="C70" s="389"/>
      <c r="D70" s="371">
        <v>500</v>
      </c>
      <c r="E70" s="371" t="s">
        <v>301</v>
      </c>
      <c r="F70" s="371">
        <v>4</v>
      </c>
      <c r="G70" s="371">
        <v>0</v>
      </c>
      <c r="H70" s="371">
        <v>2</v>
      </c>
      <c r="I70" s="371">
        <v>2</v>
      </c>
      <c r="J70" s="373">
        <v>1.9</v>
      </c>
      <c r="K70" s="373">
        <v>0.8</v>
      </c>
      <c r="L70" s="374">
        <v>0.3</v>
      </c>
      <c r="M70" s="374">
        <v>0.8</v>
      </c>
      <c r="N70" s="375">
        <v>1</v>
      </c>
      <c r="O70" s="375">
        <v>600</v>
      </c>
      <c r="P70" s="375">
        <v>540</v>
      </c>
      <c r="Q70" s="375">
        <v>64</v>
      </c>
      <c r="R70" s="375">
        <v>2</v>
      </c>
      <c r="S70" s="375">
        <v>176</v>
      </c>
      <c r="T70" s="374">
        <v>45</v>
      </c>
      <c r="U70" s="375">
        <v>19352</v>
      </c>
      <c r="V70" s="375">
        <v>380</v>
      </c>
      <c r="W70" s="375" t="s">
        <v>301</v>
      </c>
      <c r="X70" s="375" t="s">
        <v>301</v>
      </c>
      <c r="Y70" s="375"/>
      <c r="Z70" s="375"/>
      <c r="AA70" s="375"/>
      <c r="AB70" s="375"/>
      <c r="AC70" s="375"/>
      <c r="AD70" s="375"/>
      <c r="AE70" s="375"/>
      <c r="AF70" s="375"/>
      <c r="AG70" s="375" t="s">
        <v>301</v>
      </c>
      <c r="AH70" s="375" t="s">
        <v>301</v>
      </c>
      <c r="AI70" s="375">
        <v>0</v>
      </c>
      <c r="AJ70" s="375">
        <v>0</v>
      </c>
      <c r="AK70" s="375">
        <v>20443</v>
      </c>
      <c r="AL70" s="375">
        <v>19352</v>
      </c>
      <c r="AM70" s="375">
        <v>0</v>
      </c>
      <c r="AN70" s="375">
        <v>0</v>
      </c>
      <c r="AO70" s="375">
        <v>4</v>
      </c>
      <c r="AP70" s="375">
        <v>0</v>
      </c>
      <c r="AQ70" s="375">
        <v>0</v>
      </c>
      <c r="AR70" s="375">
        <v>1077</v>
      </c>
      <c r="AS70" s="375">
        <v>10</v>
      </c>
      <c r="AT70" s="375">
        <v>80</v>
      </c>
      <c r="AU70" s="375" t="s">
        <v>301</v>
      </c>
      <c r="AV70" s="375" t="s">
        <v>301</v>
      </c>
      <c r="AW70" s="375">
        <v>46</v>
      </c>
      <c r="AX70" s="375" t="s">
        <v>301</v>
      </c>
      <c r="AY70" s="375">
        <v>17</v>
      </c>
      <c r="AZ70" s="375">
        <v>1637</v>
      </c>
      <c r="BA70" s="375">
        <v>1562</v>
      </c>
      <c r="BB70" s="375">
        <v>0</v>
      </c>
      <c r="BC70" s="375">
        <v>4</v>
      </c>
      <c r="BD70" s="375">
        <v>0</v>
      </c>
      <c r="BE70" s="375">
        <v>0</v>
      </c>
      <c r="BF70" s="375">
        <v>70</v>
      </c>
      <c r="BG70" s="375">
        <v>1</v>
      </c>
      <c r="BH70" s="375" t="s">
        <v>301</v>
      </c>
      <c r="BI70" s="375">
        <v>1</v>
      </c>
      <c r="BJ70" s="375">
        <v>24</v>
      </c>
      <c r="BK70" s="375" t="s">
        <v>301</v>
      </c>
      <c r="BL70" s="375" t="s">
        <v>301</v>
      </c>
      <c r="BM70" s="375">
        <v>1367</v>
      </c>
      <c r="BN70" s="375">
        <v>0</v>
      </c>
      <c r="BO70" s="375">
        <v>125</v>
      </c>
      <c r="BP70" s="375">
        <v>3</v>
      </c>
      <c r="BQ70" s="375">
        <v>0</v>
      </c>
      <c r="BR70" s="375">
        <v>0</v>
      </c>
      <c r="BS70" s="375">
        <v>0</v>
      </c>
      <c r="BT70" s="375">
        <v>0</v>
      </c>
      <c r="BU70" s="375">
        <v>0</v>
      </c>
      <c r="BV70" s="375">
        <v>37300</v>
      </c>
      <c r="BW70" s="375" t="s">
        <v>301</v>
      </c>
      <c r="BX70" s="425" t="s">
        <v>301</v>
      </c>
    </row>
    <row r="71" spans="1:76" s="134" customFormat="1" ht="12.75" customHeight="1" x14ac:dyDescent="0.2">
      <c r="A71" s="368" t="s">
        <v>361</v>
      </c>
      <c r="B71" s="369" t="s">
        <v>204</v>
      </c>
      <c r="C71" s="389"/>
      <c r="D71" s="371" t="s">
        <v>301</v>
      </c>
      <c r="E71" s="371" t="s">
        <v>301</v>
      </c>
      <c r="F71" s="371">
        <v>1</v>
      </c>
      <c r="G71" s="371">
        <v>0</v>
      </c>
      <c r="H71" s="371">
        <v>0</v>
      </c>
      <c r="I71" s="371">
        <v>1</v>
      </c>
      <c r="J71" s="373">
        <v>0.4</v>
      </c>
      <c r="K71" s="373">
        <v>0.4</v>
      </c>
      <c r="L71" s="374">
        <v>0</v>
      </c>
      <c r="M71" s="374">
        <v>0</v>
      </c>
      <c r="N71" s="375">
        <v>1</v>
      </c>
      <c r="O71" s="375" t="s">
        <v>301</v>
      </c>
      <c r="P71" s="375" t="s">
        <v>301</v>
      </c>
      <c r="Q71" s="375" t="s">
        <v>301</v>
      </c>
      <c r="R71" s="375" t="s">
        <v>301</v>
      </c>
      <c r="S71" s="375">
        <v>138</v>
      </c>
      <c r="T71" s="374">
        <v>18</v>
      </c>
      <c r="U71" s="375" t="s">
        <v>301</v>
      </c>
      <c r="V71" s="375" t="s">
        <v>301</v>
      </c>
      <c r="W71" s="375" t="s">
        <v>301</v>
      </c>
      <c r="X71" s="375" t="s">
        <v>301</v>
      </c>
      <c r="Y71" s="375"/>
      <c r="Z71" s="375"/>
      <c r="AA71" s="375"/>
      <c r="AB71" s="375"/>
      <c r="AC71" s="375"/>
      <c r="AD71" s="375"/>
      <c r="AE71" s="375"/>
      <c r="AF71" s="375"/>
      <c r="AG71" s="375" t="s">
        <v>301</v>
      </c>
      <c r="AH71" s="375" t="s">
        <v>301</v>
      </c>
      <c r="AI71" s="375" t="s">
        <v>301</v>
      </c>
      <c r="AJ71" s="375" t="s">
        <v>301</v>
      </c>
      <c r="AK71" s="375" t="s">
        <v>301</v>
      </c>
      <c r="AL71" s="375" t="s">
        <v>301</v>
      </c>
      <c r="AM71" s="375" t="s">
        <v>301</v>
      </c>
      <c r="AN71" s="375" t="s">
        <v>301</v>
      </c>
      <c r="AO71" s="375" t="s">
        <v>301</v>
      </c>
      <c r="AP71" s="375" t="s">
        <v>301</v>
      </c>
      <c r="AQ71" s="375" t="s">
        <v>301</v>
      </c>
      <c r="AR71" s="375" t="s">
        <v>301</v>
      </c>
      <c r="AS71" s="375" t="s">
        <v>301</v>
      </c>
      <c r="AT71" s="375" t="s">
        <v>301</v>
      </c>
      <c r="AU71" s="375" t="s">
        <v>301</v>
      </c>
      <c r="AV71" s="375" t="s">
        <v>301</v>
      </c>
      <c r="AW71" s="375" t="s">
        <v>301</v>
      </c>
      <c r="AX71" s="375" t="s">
        <v>301</v>
      </c>
      <c r="AY71" s="375" t="s">
        <v>301</v>
      </c>
      <c r="AZ71" s="375">
        <v>0</v>
      </c>
      <c r="BA71" s="375">
        <v>0</v>
      </c>
      <c r="BB71" s="375">
        <v>0</v>
      </c>
      <c r="BC71" s="375">
        <v>0</v>
      </c>
      <c r="BD71" s="375">
        <v>0</v>
      </c>
      <c r="BE71" s="375">
        <v>0</v>
      </c>
      <c r="BF71" s="375">
        <v>0</v>
      </c>
      <c r="BG71" s="375">
        <v>0</v>
      </c>
      <c r="BH71" s="375" t="s">
        <v>301</v>
      </c>
      <c r="BI71" s="375">
        <v>0</v>
      </c>
      <c r="BJ71" s="375">
        <v>1</v>
      </c>
      <c r="BK71" s="375">
        <v>2</v>
      </c>
      <c r="BL71" s="375">
        <v>25</v>
      </c>
      <c r="BM71" s="375" t="s">
        <v>301</v>
      </c>
      <c r="BN71" s="375" t="s">
        <v>301</v>
      </c>
      <c r="BO71" s="375" t="s">
        <v>301</v>
      </c>
      <c r="BP71" s="375">
        <v>30</v>
      </c>
      <c r="BQ71" s="375">
        <v>0</v>
      </c>
      <c r="BR71" s="375">
        <v>0</v>
      </c>
      <c r="BS71" s="375">
        <v>0</v>
      </c>
      <c r="BT71" s="375">
        <v>0</v>
      </c>
      <c r="BU71" s="375">
        <v>0</v>
      </c>
      <c r="BV71" s="375" t="s">
        <v>301</v>
      </c>
      <c r="BW71" s="375" t="s">
        <v>301</v>
      </c>
      <c r="BX71" s="425" t="s">
        <v>301</v>
      </c>
    </row>
    <row r="72" spans="1:76" s="134" customFormat="1" ht="12.75" customHeight="1" x14ac:dyDescent="0.2">
      <c r="A72" s="368" t="s">
        <v>339</v>
      </c>
      <c r="B72" s="369" t="s">
        <v>449</v>
      </c>
      <c r="C72" s="389"/>
      <c r="D72" s="371">
        <v>1315</v>
      </c>
      <c r="E72" s="371" t="s">
        <v>301</v>
      </c>
      <c r="F72" s="371">
        <v>5</v>
      </c>
      <c r="G72" s="371">
        <v>1</v>
      </c>
      <c r="H72" s="371">
        <v>3</v>
      </c>
      <c r="I72" s="371">
        <v>0</v>
      </c>
      <c r="J72" s="373">
        <v>4.5</v>
      </c>
      <c r="K72" s="373">
        <v>2.7</v>
      </c>
      <c r="L72" s="374">
        <v>0.8</v>
      </c>
      <c r="M72" s="374">
        <v>0.75</v>
      </c>
      <c r="N72" s="375">
        <v>2</v>
      </c>
      <c r="O72" s="375">
        <v>300</v>
      </c>
      <c r="P72" s="375">
        <v>270</v>
      </c>
      <c r="Q72" s="375">
        <v>72</v>
      </c>
      <c r="R72" s="375">
        <v>8</v>
      </c>
      <c r="S72" s="375">
        <v>236</v>
      </c>
      <c r="T72" s="374">
        <v>50</v>
      </c>
      <c r="U72" s="375">
        <v>40591</v>
      </c>
      <c r="V72" s="375">
        <v>4376</v>
      </c>
      <c r="W72" s="375">
        <v>0</v>
      </c>
      <c r="X72" s="375">
        <v>2819</v>
      </c>
      <c r="Y72" s="375"/>
      <c r="Z72" s="375"/>
      <c r="AA72" s="375"/>
      <c r="AB72" s="375"/>
      <c r="AC72" s="375"/>
      <c r="AD72" s="375"/>
      <c r="AE72" s="375"/>
      <c r="AF72" s="375"/>
      <c r="AG72" s="375" t="s">
        <v>301</v>
      </c>
      <c r="AH72" s="375" t="s">
        <v>301</v>
      </c>
      <c r="AI72" s="375" t="s">
        <v>301</v>
      </c>
      <c r="AJ72" s="375" t="s">
        <v>301</v>
      </c>
      <c r="AK72" s="375">
        <v>35206</v>
      </c>
      <c r="AL72" s="375">
        <v>34451</v>
      </c>
      <c r="AM72" s="375">
        <v>0</v>
      </c>
      <c r="AN72" s="375">
        <v>0</v>
      </c>
      <c r="AO72" s="375">
        <v>0</v>
      </c>
      <c r="AP72" s="375">
        <v>0</v>
      </c>
      <c r="AQ72" s="375">
        <v>0</v>
      </c>
      <c r="AR72" s="375">
        <v>755</v>
      </c>
      <c r="AS72" s="375">
        <v>0</v>
      </c>
      <c r="AT72" s="375">
        <v>548</v>
      </c>
      <c r="AU72" s="375">
        <v>6</v>
      </c>
      <c r="AV72" s="375">
        <v>80</v>
      </c>
      <c r="AW72" s="375">
        <v>0</v>
      </c>
      <c r="AX72" s="375">
        <v>0</v>
      </c>
      <c r="AY72" s="375">
        <v>0</v>
      </c>
      <c r="AZ72" s="375">
        <v>3503</v>
      </c>
      <c r="BA72" s="375">
        <v>3450</v>
      </c>
      <c r="BB72" s="375">
        <v>0</v>
      </c>
      <c r="BC72" s="375">
        <v>0</v>
      </c>
      <c r="BD72" s="375">
        <v>0</v>
      </c>
      <c r="BE72" s="375">
        <v>0</v>
      </c>
      <c r="BF72" s="375">
        <v>53</v>
      </c>
      <c r="BG72" s="375">
        <v>0</v>
      </c>
      <c r="BH72" s="375" t="s">
        <v>301</v>
      </c>
      <c r="BI72" s="375">
        <v>2</v>
      </c>
      <c r="BJ72" s="375">
        <v>9</v>
      </c>
      <c r="BK72" s="375">
        <v>20</v>
      </c>
      <c r="BL72" s="375" t="s">
        <v>301</v>
      </c>
      <c r="BM72" s="375">
        <v>5942</v>
      </c>
      <c r="BN72" s="375">
        <v>1282</v>
      </c>
      <c r="BO72" s="375">
        <v>1396</v>
      </c>
      <c r="BP72" s="375">
        <v>13</v>
      </c>
      <c r="BQ72" s="375">
        <v>0</v>
      </c>
      <c r="BR72" s="375">
        <v>0</v>
      </c>
      <c r="BS72" s="375">
        <v>0</v>
      </c>
      <c r="BT72" s="375">
        <v>0</v>
      </c>
      <c r="BU72" s="375">
        <v>0</v>
      </c>
      <c r="BV72" s="375" t="s">
        <v>301</v>
      </c>
      <c r="BW72" s="375">
        <v>20</v>
      </c>
      <c r="BX72" s="425" t="s">
        <v>301</v>
      </c>
    </row>
    <row r="73" spans="1:76" s="134" customFormat="1" ht="12.75" customHeight="1" x14ac:dyDescent="0.2">
      <c r="A73" s="368" t="s">
        <v>340</v>
      </c>
      <c r="B73" s="369" t="s">
        <v>206</v>
      </c>
      <c r="C73" s="389"/>
      <c r="D73" s="371">
        <v>985</v>
      </c>
      <c r="E73" s="371" t="s">
        <v>301</v>
      </c>
      <c r="F73" s="371">
        <v>5</v>
      </c>
      <c r="G73" s="371">
        <v>0</v>
      </c>
      <c r="H73" s="371">
        <v>5</v>
      </c>
      <c r="I73" s="371">
        <v>0</v>
      </c>
      <c r="J73" s="373">
        <v>3.2</v>
      </c>
      <c r="K73" s="373">
        <v>3.2</v>
      </c>
      <c r="L73" s="374">
        <v>0</v>
      </c>
      <c r="M73" s="374">
        <v>0</v>
      </c>
      <c r="N73" s="375">
        <v>1</v>
      </c>
      <c r="O73" s="375">
        <v>398</v>
      </c>
      <c r="P73" s="375">
        <v>344</v>
      </c>
      <c r="Q73" s="375">
        <v>62</v>
      </c>
      <c r="R73" s="375">
        <v>4</v>
      </c>
      <c r="S73" s="375">
        <v>250</v>
      </c>
      <c r="T73" s="374">
        <v>51</v>
      </c>
      <c r="U73" s="375">
        <v>15649</v>
      </c>
      <c r="V73" s="375">
        <v>285</v>
      </c>
      <c r="W73" s="375">
        <v>0</v>
      </c>
      <c r="X73" s="375">
        <v>4237</v>
      </c>
      <c r="Y73" s="375"/>
      <c r="Z73" s="375"/>
      <c r="AA73" s="375"/>
      <c r="AB73" s="375"/>
      <c r="AC73" s="375"/>
      <c r="AD73" s="375"/>
      <c r="AE73" s="375"/>
      <c r="AF73" s="375"/>
      <c r="AG73" s="375" t="s">
        <v>301</v>
      </c>
      <c r="AH73" s="375" t="s">
        <v>301</v>
      </c>
      <c r="AI73" s="375" t="s">
        <v>301</v>
      </c>
      <c r="AJ73" s="375">
        <v>2169</v>
      </c>
      <c r="AK73" s="375">
        <v>19886</v>
      </c>
      <c r="AL73" s="375">
        <v>16633</v>
      </c>
      <c r="AM73" s="375">
        <v>0</v>
      </c>
      <c r="AN73" s="375">
        <v>0</v>
      </c>
      <c r="AO73" s="375">
        <v>23</v>
      </c>
      <c r="AP73" s="375">
        <v>0</v>
      </c>
      <c r="AQ73" s="375">
        <v>0</v>
      </c>
      <c r="AR73" s="375">
        <v>3230</v>
      </c>
      <c r="AS73" s="375">
        <v>0</v>
      </c>
      <c r="AT73" s="375">
        <v>211</v>
      </c>
      <c r="AU73" s="375">
        <v>211</v>
      </c>
      <c r="AV73" s="375">
        <v>11</v>
      </c>
      <c r="AW73" s="375">
        <v>185515</v>
      </c>
      <c r="AX73" s="375">
        <v>0</v>
      </c>
      <c r="AY73" s="375">
        <v>141</v>
      </c>
      <c r="AZ73" s="375">
        <v>667</v>
      </c>
      <c r="BA73" s="375">
        <v>667</v>
      </c>
      <c r="BB73" s="375">
        <v>0</v>
      </c>
      <c r="BC73" s="375">
        <v>0</v>
      </c>
      <c r="BD73" s="375">
        <v>0</v>
      </c>
      <c r="BE73" s="375">
        <v>0</v>
      </c>
      <c r="BF73" s="375">
        <v>0</v>
      </c>
      <c r="BG73" s="375">
        <v>0</v>
      </c>
      <c r="BH73" s="375">
        <v>112</v>
      </c>
      <c r="BI73" s="375">
        <v>4</v>
      </c>
      <c r="BJ73" s="375">
        <v>39</v>
      </c>
      <c r="BK73" s="375">
        <v>70</v>
      </c>
      <c r="BL73" s="375">
        <v>616</v>
      </c>
      <c r="BM73" s="375">
        <v>8139</v>
      </c>
      <c r="BN73" s="375">
        <v>531</v>
      </c>
      <c r="BO73" s="375">
        <v>1364</v>
      </c>
      <c r="BP73" s="375">
        <v>193</v>
      </c>
      <c r="BQ73" s="375">
        <v>0</v>
      </c>
      <c r="BR73" s="375">
        <v>0</v>
      </c>
      <c r="BS73" s="375">
        <v>0</v>
      </c>
      <c r="BT73" s="375">
        <v>0</v>
      </c>
      <c r="BU73" s="375">
        <v>0</v>
      </c>
      <c r="BV73" s="375">
        <v>0</v>
      </c>
      <c r="BW73" s="375">
        <v>406</v>
      </c>
      <c r="BX73" s="425" t="s">
        <v>301</v>
      </c>
    </row>
    <row r="74" spans="1:76" s="134" customFormat="1" ht="12.75" customHeight="1" x14ac:dyDescent="0.2">
      <c r="A74" s="368" t="s">
        <v>341</v>
      </c>
      <c r="B74" s="369" t="s">
        <v>467</v>
      </c>
      <c r="C74" s="389"/>
      <c r="D74" s="371">
        <v>298</v>
      </c>
      <c r="E74" s="371" t="s">
        <v>301</v>
      </c>
      <c r="F74" s="371">
        <v>3</v>
      </c>
      <c r="G74" s="371">
        <v>0</v>
      </c>
      <c r="H74" s="371">
        <v>2</v>
      </c>
      <c r="I74" s="371">
        <v>1</v>
      </c>
      <c r="J74" s="373">
        <v>1.24</v>
      </c>
      <c r="K74" s="373">
        <v>1.24</v>
      </c>
      <c r="L74" s="374">
        <v>0</v>
      </c>
      <c r="M74" s="374">
        <v>0</v>
      </c>
      <c r="N74" s="375">
        <v>1</v>
      </c>
      <c r="O74" s="375">
        <v>182</v>
      </c>
      <c r="P74" s="375">
        <v>106</v>
      </c>
      <c r="Q74" s="375">
        <v>12</v>
      </c>
      <c r="R74" s="375">
        <v>2</v>
      </c>
      <c r="S74" s="375">
        <v>211</v>
      </c>
      <c r="T74" s="374">
        <v>33.5</v>
      </c>
      <c r="U74" s="375">
        <v>7821</v>
      </c>
      <c r="V74" s="375">
        <v>1036</v>
      </c>
      <c r="W74" s="375">
        <v>0</v>
      </c>
      <c r="X74" s="375">
        <v>6154</v>
      </c>
      <c r="Y74" s="375"/>
      <c r="Z74" s="375"/>
      <c r="AA74" s="375"/>
      <c r="AB74" s="375"/>
      <c r="AC74" s="375"/>
      <c r="AD74" s="375"/>
      <c r="AE74" s="375"/>
      <c r="AF74" s="375"/>
      <c r="AG74" s="375">
        <v>60000</v>
      </c>
      <c r="AH74" s="375">
        <v>0</v>
      </c>
      <c r="AI74" s="375">
        <v>0</v>
      </c>
      <c r="AJ74" s="375">
        <v>192</v>
      </c>
      <c r="AK74" s="375">
        <v>14256</v>
      </c>
      <c r="AL74" s="375">
        <v>13975</v>
      </c>
      <c r="AM74" s="375">
        <v>0</v>
      </c>
      <c r="AN74" s="375">
        <v>0</v>
      </c>
      <c r="AO74" s="375">
        <v>0</v>
      </c>
      <c r="AP74" s="375">
        <v>0</v>
      </c>
      <c r="AQ74" s="375">
        <v>0</v>
      </c>
      <c r="AR74" s="375">
        <v>281</v>
      </c>
      <c r="AS74" s="375">
        <v>0</v>
      </c>
      <c r="AT74" s="375">
        <v>209</v>
      </c>
      <c r="AU74" s="375">
        <v>209</v>
      </c>
      <c r="AV74" s="375">
        <v>5</v>
      </c>
      <c r="AW74" s="375">
        <v>36973</v>
      </c>
      <c r="AX74" s="375">
        <v>0</v>
      </c>
      <c r="AY74" s="375">
        <v>14</v>
      </c>
      <c r="AZ74" s="375">
        <v>402</v>
      </c>
      <c r="BA74" s="375">
        <v>402</v>
      </c>
      <c r="BB74" s="375">
        <v>0</v>
      </c>
      <c r="BC74" s="375">
        <v>0</v>
      </c>
      <c r="BD74" s="375">
        <v>0</v>
      </c>
      <c r="BE74" s="375">
        <v>0</v>
      </c>
      <c r="BF74" s="375">
        <v>0</v>
      </c>
      <c r="BG74" s="375">
        <v>0</v>
      </c>
      <c r="BH74" s="375">
        <v>767</v>
      </c>
      <c r="BI74" s="375">
        <v>0</v>
      </c>
      <c r="BJ74" s="375">
        <v>24</v>
      </c>
      <c r="BK74" s="375">
        <v>19</v>
      </c>
      <c r="BL74" s="375">
        <v>228</v>
      </c>
      <c r="BM74" s="375">
        <v>1997</v>
      </c>
      <c r="BN74" s="375">
        <v>156</v>
      </c>
      <c r="BO74" s="375">
        <v>478</v>
      </c>
      <c r="BP74" s="375">
        <v>38</v>
      </c>
      <c r="BQ74" s="375">
        <v>0</v>
      </c>
      <c r="BR74" s="375">
        <v>0</v>
      </c>
      <c r="BS74" s="375">
        <v>0</v>
      </c>
      <c r="BT74" s="375">
        <v>0</v>
      </c>
      <c r="BU74" s="375">
        <v>0</v>
      </c>
      <c r="BV74" s="375">
        <v>0</v>
      </c>
      <c r="BW74" s="375">
        <v>89</v>
      </c>
      <c r="BX74" s="425" t="s">
        <v>301</v>
      </c>
    </row>
    <row r="75" spans="1:76" s="134" customFormat="1" ht="12.75" customHeight="1" x14ac:dyDescent="0.2">
      <c r="A75" s="368" t="s">
        <v>342</v>
      </c>
      <c r="B75" s="369" t="s">
        <v>451</v>
      </c>
      <c r="C75" s="389"/>
      <c r="D75" s="371">
        <v>452</v>
      </c>
      <c r="E75" s="371" t="s">
        <v>301</v>
      </c>
      <c r="F75" s="371">
        <v>5</v>
      </c>
      <c r="G75" s="371">
        <v>0</v>
      </c>
      <c r="H75" s="371">
        <v>2</v>
      </c>
      <c r="I75" s="371">
        <v>3</v>
      </c>
      <c r="J75" s="373">
        <v>1.8</v>
      </c>
      <c r="K75" s="373">
        <v>1.4</v>
      </c>
      <c r="L75" s="374">
        <v>0.4</v>
      </c>
      <c r="M75" s="374">
        <v>0</v>
      </c>
      <c r="N75" s="375">
        <v>2</v>
      </c>
      <c r="O75" s="375">
        <v>350</v>
      </c>
      <c r="P75" s="375">
        <v>350</v>
      </c>
      <c r="Q75" s="375">
        <v>50</v>
      </c>
      <c r="R75" s="375">
        <v>6</v>
      </c>
      <c r="S75" s="375">
        <v>220</v>
      </c>
      <c r="T75" s="374">
        <v>53.5</v>
      </c>
      <c r="U75" s="375">
        <v>13001</v>
      </c>
      <c r="V75" s="375">
        <v>892</v>
      </c>
      <c r="W75" s="375">
        <v>200</v>
      </c>
      <c r="X75" s="375">
        <v>2275</v>
      </c>
      <c r="Y75" s="375"/>
      <c r="Z75" s="375"/>
      <c r="AA75" s="375"/>
      <c r="AB75" s="375"/>
      <c r="AC75" s="375"/>
      <c r="AD75" s="375"/>
      <c r="AE75" s="375"/>
      <c r="AF75" s="375"/>
      <c r="AG75" s="375" t="s">
        <v>301</v>
      </c>
      <c r="AH75" s="375" t="s">
        <v>301</v>
      </c>
      <c r="AI75" s="375" t="s">
        <v>301</v>
      </c>
      <c r="AJ75" s="375">
        <v>825</v>
      </c>
      <c r="AK75" s="375">
        <v>15080</v>
      </c>
      <c r="AL75" s="375">
        <v>14927</v>
      </c>
      <c r="AM75" s="375">
        <v>0</v>
      </c>
      <c r="AN75" s="375">
        <v>0</v>
      </c>
      <c r="AO75" s="375">
        <v>0</v>
      </c>
      <c r="AP75" s="375">
        <v>0</v>
      </c>
      <c r="AQ75" s="375">
        <v>0</v>
      </c>
      <c r="AR75" s="375">
        <v>153</v>
      </c>
      <c r="AS75" s="375">
        <v>0</v>
      </c>
      <c r="AT75" s="375">
        <v>597</v>
      </c>
      <c r="AU75" s="375">
        <v>552</v>
      </c>
      <c r="AV75" s="375">
        <v>14</v>
      </c>
      <c r="AW75" s="375" t="s">
        <v>301</v>
      </c>
      <c r="AX75" s="375" t="s">
        <v>301</v>
      </c>
      <c r="AY75" s="375">
        <v>11</v>
      </c>
      <c r="AZ75" s="375">
        <v>850</v>
      </c>
      <c r="BA75" s="375">
        <v>850</v>
      </c>
      <c r="BB75" s="375">
        <v>0</v>
      </c>
      <c r="BC75" s="375">
        <v>0</v>
      </c>
      <c r="BD75" s="375">
        <v>0</v>
      </c>
      <c r="BE75" s="375">
        <v>0</v>
      </c>
      <c r="BF75" s="375">
        <v>0</v>
      </c>
      <c r="BG75" s="375">
        <v>0</v>
      </c>
      <c r="BH75" s="375">
        <v>10</v>
      </c>
      <c r="BI75" s="375">
        <v>1</v>
      </c>
      <c r="BJ75" s="375">
        <v>21</v>
      </c>
      <c r="BK75" s="375">
        <v>32</v>
      </c>
      <c r="BL75" s="375">
        <v>371</v>
      </c>
      <c r="BM75" s="375">
        <v>5253</v>
      </c>
      <c r="BN75" s="375">
        <v>243</v>
      </c>
      <c r="BO75" s="375">
        <v>672</v>
      </c>
      <c r="BP75" s="375" t="s">
        <v>301</v>
      </c>
      <c r="BQ75" s="375">
        <v>0</v>
      </c>
      <c r="BR75" s="375">
        <v>0</v>
      </c>
      <c r="BS75" s="375">
        <v>0</v>
      </c>
      <c r="BT75" s="375">
        <v>0</v>
      </c>
      <c r="BU75" s="375">
        <v>0</v>
      </c>
      <c r="BV75" s="375" t="s">
        <v>301</v>
      </c>
      <c r="BW75" s="375">
        <v>142</v>
      </c>
      <c r="BX75" s="425" t="s">
        <v>301</v>
      </c>
    </row>
    <row r="76" spans="1:76" s="134" customFormat="1" ht="12.75" customHeight="1" x14ac:dyDescent="0.2">
      <c r="A76" s="368" t="s">
        <v>343</v>
      </c>
      <c r="B76" s="369" t="s">
        <v>209</v>
      </c>
      <c r="C76" s="389"/>
      <c r="D76" s="371">
        <v>471</v>
      </c>
      <c r="E76" s="371" t="s">
        <v>301</v>
      </c>
      <c r="F76" s="371">
        <v>3</v>
      </c>
      <c r="G76" s="371">
        <v>0</v>
      </c>
      <c r="H76" s="371">
        <v>0</v>
      </c>
      <c r="I76" s="371">
        <v>3</v>
      </c>
      <c r="J76" s="373">
        <v>1.1000000000000001</v>
      </c>
      <c r="K76" s="373">
        <v>0.8</v>
      </c>
      <c r="L76" s="374">
        <v>0.3</v>
      </c>
      <c r="M76" s="374">
        <v>0</v>
      </c>
      <c r="N76" s="375">
        <v>1</v>
      </c>
      <c r="O76" s="375">
        <v>471</v>
      </c>
      <c r="P76" s="375">
        <v>454</v>
      </c>
      <c r="Q76" s="375">
        <v>59</v>
      </c>
      <c r="R76" s="375">
        <v>6</v>
      </c>
      <c r="S76" s="375">
        <v>232</v>
      </c>
      <c r="T76" s="374">
        <v>52.3</v>
      </c>
      <c r="U76" s="375">
        <v>4658</v>
      </c>
      <c r="V76" s="375">
        <v>400</v>
      </c>
      <c r="W76" s="375">
        <v>0</v>
      </c>
      <c r="X76" s="375">
        <v>322</v>
      </c>
      <c r="Y76" s="375"/>
      <c r="Z76" s="375"/>
      <c r="AA76" s="375"/>
      <c r="AB76" s="375"/>
      <c r="AC76" s="375"/>
      <c r="AD76" s="375"/>
      <c r="AE76" s="375"/>
      <c r="AF76" s="375"/>
      <c r="AG76" s="375">
        <v>40000</v>
      </c>
      <c r="AH76" s="375" t="s">
        <v>301</v>
      </c>
      <c r="AI76" s="375" t="s">
        <v>301</v>
      </c>
      <c r="AJ76" s="375" t="s">
        <v>301</v>
      </c>
      <c r="AK76" s="375">
        <v>5054</v>
      </c>
      <c r="AL76" s="375">
        <v>4654</v>
      </c>
      <c r="AM76" s="375">
        <v>0</v>
      </c>
      <c r="AN76" s="375">
        <v>0</v>
      </c>
      <c r="AO76" s="375">
        <v>0</v>
      </c>
      <c r="AP76" s="375">
        <v>0</v>
      </c>
      <c r="AQ76" s="375">
        <v>0</v>
      </c>
      <c r="AR76" s="375">
        <v>400</v>
      </c>
      <c r="AS76" s="375">
        <v>0</v>
      </c>
      <c r="AT76" s="375">
        <v>187</v>
      </c>
      <c r="AU76" s="375">
        <v>187</v>
      </c>
      <c r="AV76" s="375">
        <v>3</v>
      </c>
      <c r="AW76" s="375">
        <v>1652</v>
      </c>
      <c r="AX76" s="375">
        <v>0</v>
      </c>
      <c r="AY76" s="375">
        <v>0</v>
      </c>
      <c r="AZ76" s="375">
        <v>420</v>
      </c>
      <c r="BA76" s="375">
        <v>419</v>
      </c>
      <c r="BB76" s="375">
        <v>0</v>
      </c>
      <c r="BC76" s="375">
        <v>0</v>
      </c>
      <c r="BD76" s="375">
        <v>0</v>
      </c>
      <c r="BE76" s="375">
        <v>0</v>
      </c>
      <c r="BF76" s="375">
        <v>1</v>
      </c>
      <c r="BG76" s="375">
        <v>0</v>
      </c>
      <c r="BH76" s="375">
        <v>60</v>
      </c>
      <c r="BI76" s="375">
        <v>1</v>
      </c>
      <c r="BJ76" s="375">
        <v>7</v>
      </c>
      <c r="BK76" s="375">
        <v>12</v>
      </c>
      <c r="BL76" s="375">
        <v>359</v>
      </c>
      <c r="BM76" s="375">
        <v>5290</v>
      </c>
      <c r="BN76" s="375">
        <v>332</v>
      </c>
      <c r="BO76" s="375">
        <v>3101</v>
      </c>
      <c r="BP76" s="375">
        <v>91</v>
      </c>
      <c r="BQ76" s="375">
        <v>0</v>
      </c>
      <c r="BR76" s="375">
        <v>0</v>
      </c>
      <c r="BS76" s="375">
        <v>0</v>
      </c>
      <c r="BT76" s="375">
        <v>0</v>
      </c>
      <c r="BU76" s="375">
        <v>0</v>
      </c>
      <c r="BV76" s="375">
        <v>0</v>
      </c>
      <c r="BW76" s="375">
        <v>9</v>
      </c>
      <c r="BX76" s="425" t="s">
        <v>301</v>
      </c>
    </row>
    <row r="77" spans="1:76" s="134" customFormat="1" ht="12.75" customHeight="1" x14ac:dyDescent="0.2">
      <c r="A77" s="368" t="s">
        <v>362</v>
      </c>
      <c r="B77" s="369" t="s">
        <v>468</v>
      </c>
      <c r="C77" s="389"/>
      <c r="D77" s="371">
        <v>1113</v>
      </c>
      <c r="E77" s="371">
        <v>12456</v>
      </c>
      <c r="F77" s="371">
        <v>8</v>
      </c>
      <c r="G77" s="371">
        <v>3</v>
      </c>
      <c r="H77" s="371">
        <v>4</v>
      </c>
      <c r="I77" s="371">
        <v>1</v>
      </c>
      <c r="J77" s="373">
        <v>5</v>
      </c>
      <c r="K77" s="373">
        <v>5</v>
      </c>
      <c r="L77" s="374" t="s">
        <v>301</v>
      </c>
      <c r="M77" s="374" t="s">
        <v>301</v>
      </c>
      <c r="N77" s="375">
        <v>1</v>
      </c>
      <c r="O77" s="375">
        <v>600</v>
      </c>
      <c r="P77" s="375">
        <v>550</v>
      </c>
      <c r="Q77" s="375">
        <v>260</v>
      </c>
      <c r="R77" s="375">
        <v>200</v>
      </c>
      <c r="S77" s="375">
        <v>320</v>
      </c>
      <c r="T77" s="374">
        <v>81</v>
      </c>
      <c r="U77" s="375">
        <v>33800</v>
      </c>
      <c r="V77" s="375">
        <v>450</v>
      </c>
      <c r="W77" s="375" t="s">
        <v>301</v>
      </c>
      <c r="X77" s="375">
        <v>15000</v>
      </c>
      <c r="Y77" s="375"/>
      <c r="Z77" s="375"/>
      <c r="AA77" s="375"/>
      <c r="AB77" s="375"/>
      <c r="AC77" s="375"/>
      <c r="AD77" s="375"/>
      <c r="AE77" s="375"/>
      <c r="AF77" s="375"/>
      <c r="AG77" s="375" t="s">
        <v>301</v>
      </c>
      <c r="AH77" s="375" t="s">
        <v>301</v>
      </c>
      <c r="AI77" s="375" t="s">
        <v>301</v>
      </c>
      <c r="AJ77" s="375" t="s">
        <v>301</v>
      </c>
      <c r="AK77" s="375">
        <v>34570</v>
      </c>
      <c r="AL77" s="375">
        <v>33800</v>
      </c>
      <c r="AM77" s="375">
        <v>0</v>
      </c>
      <c r="AN77" s="375">
        <v>0</v>
      </c>
      <c r="AO77" s="375">
        <v>0</v>
      </c>
      <c r="AP77" s="375">
        <v>0</v>
      </c>
      <c r="AQ77" s="375">
        <v>0</v>
      </c>
      <c r="AR77" s="375">
        <v>770</v>
      </c>
      <c r="AS77" s="375">
        <v>0</v>
      </c>
      <c r="AT77" s="375" t="s">
        <v>301</v>
      </c>
      <c r="AU77" s="375" t="s">
        <v>301</v>
      </c>
      <c r="AV77" s="375">
        <v>200</v>
      </c>
      <c r="AW77" s="375" t="s">
        <v>301</v>
      </c>
      <c r="AX77" s="375" t="s">
        <v>301</v>
      </c>
      <c r="AY77" s="375" t="s">
        <v>301</v>
      </c>
      <c r="AZ77" s="375">
        <v>800</v>
      </c>
      <c r="BA77" s="375">
        <v>800</v>
      </c>
      <c r="BB77" s="375" t="s">
        <v>301</v>
      </c>
      <c r="BC77" s="375" t="s">
        <v>301</v>
      </c>
      <c r="BD77" s="375" t="s">
        <v>301</v>
      </c>
      <c r="BE77" s="375" t="s">
        <v>301</v>
      </c>
      <c r="BF77" s="375" t="s">
        <v>301</v>
      </c>
      <c r="BG77" s="375" t="s">
        <v>301</v>
      </c>
      <c r="BH77" s="375">
        <v>350</v>
      </c>
      <c r="BI77" s="375">
        <v>25</v>
      </c>
      <c r="BJ77" s="375">
        <v>22</v>
      </c>
      <c r="BK77" s="375">
        <v>40</v>
      </c>
      <c r="BL77" s="375">
        <v>300</v>
      </c>
      <c r="BM77" s="375">
        <v>6214</v>
      </c>
      <c r="BN77" s="375">
        <v>1842</v>
      </c>
      <c r="BO77" s="375">
        <v>48</v>
      </c>
      <c r="BP77" s="375">
        <v>72</v>
      </c>
      <c r="BQ77" s="375">
        <v>0</v>
      </c>
      <c r="BR77" s="375" t="s">
        <v>301</v>
      </c>
      <c r="BS77" s="375" t="s">
        <v>301</v>
      </c>
      <c r="BT77" s="375" t="s">
        <v>301</v>
      </c>
      <c r="BU77" s="375" t="s">
        <v>301</v>
      </c>
      <c r="BV77" s="375">
        <v>33</v>
      </c>
      <c r="BW77" s="375">
        <v>220</v>
      </c>
      <c r="BX77" s="425">
        <v>150000</v>
      </c>
    </row>
    <row r="78" spans="1:76" s="134" customFormat="1" ht="12.75" customHeight="1" x14ac:dyDescent="0.2">
      <c r="A78" s="368" t="s">
        <v>344</v>
      </c>
      <c r="B78" s="369" t="s">
        <v>452</v>
      </c>
      <c r="C78" s="389"/>
      <c r="D78" s="371">
        <v>71</v>
      </c>
      <c r="E78" s="371" t="s">
        <v>301</v>
      </c>
      <c r="F78" s="371">
        <v>2</v>
      </c>
      <c r="G78" s="371">
        <v>0</v>
      </c>
      <c r="H78" s="371">
        <v>0</v>
      </c>
      <c r="I78" s="371">
        <v>2</v>
      </c>
      <c r="J78" s="373">
        <v>0.55000000000000004</v>
      </c>
      <c r="K78" s="373">
        <v>0.25</v>
      </c>
      <c r="L78" s="374">
        <v>0.3</v>
      </c>
      <c r="M78" s="374">
        <v>0</v>
      </c>
      <c r="N78" s="375">
        <v>1</v>
      </c>
      <c r="O78" s="375">
        <v>471</v>
      </c>
      <c r="P78" s="375">
        <v>454</v>
      </c>
      <c r="Q78" s="375">
        <v>57</v>
      </c>
      <c r="R78" s="375">
        <v>5</v>
      </c>
      <c r="S78" s="375">
        <v>229</v>
      </c>
      <c r="T78" s="374">
        <v>52</v>
      </c>
      <c r="U78" s="375">
        <v>2801</v>
      </c>
      <c r="V78" s="375">
        <v>167</v>
      </c>
      <c r="W78" s="375">
        <v>0</v>
      </c>
      <c r="X78" s="375">
        <v>251</v>
      </c>
      <c r="Y78" s="375"/>
      <c r="Z78" s="375"/>
      <c r="AA78" s="375"/>
      <c r="AB78" s="375"/>
      <c r="AC78" s="375"/>
      <c r="AD78" s="375"/>
      <c r="AE78" s="375"/>
      <c r="AF78" s="375"/>
      <c r="AG78" s="375" t="s">
        <v>301</v>
      </c>
      <c r="AH78" s="375" t="s">
        <v>301</v>
      </c>
      <c r="AI78" s="375" t="s">
        <v>301</v>
      </c>
      <c r="AJ78" s="375" t="s">
        <v>301</v>
      </c>
      <c r="AK78" s="375">
        <v>2801</v>
      </c>
      <c r="AL78" s="375">
        <v>2731</v>
      </c>
      <c r="AM78" s="375" t="s">
        <v>301</v>
      </c>
      <c r="AN78" s="375" t="s">
        <v>301</v>
      </c>
      <c r="AO78" s="375" t="s">
        <v>301</v>
      </c>
      <c r="AP78" s="375" t="s">
        <v>301</v>
      </c>
      <c r="AQ78" s="375" t="s">
        <v>301</v>
      </c>
      <c r="AR78" s="375">
        <v>70</v>
      </c>
      <c r="AS78" s="375" t="s">
        <v>301</v>
      </c>
      <c r="AT78" s="375" t="s">
        <v>301</v>
      </c>
      <c r="AU78" s="375" t="s">
        <v>301</v>
      </c>
      <c r="AV78" s="375" t="s">
        <v>301</v>
      </c>
      <c r="AW78" s="375" t="s">
        <v>301</v>
      </c>
      <c r="AX78" s="375" t="s">
        <v>301</v>
      </c>
      <c r="AY78" s="375" t="s">
        <v>301</v>
      </c>
      <c r="AZ78" s="375">
        <v>92</v>
      </c>
      <c r="BA78" s="375">
        <v>92</v>
      </c>
      <c r="BB78" s="375">
        <v>0</v>
      </c>
      <c r="BC78" s="375">
        <v>0</v>
      </c>
      <c r="BD78" s="375">
        <v>0</v>
      </c>
      <c r="BE78" s="375">
        <v>0</v>
      </c>
      <c r="BF78" s="375">
        <v>0</v>
      </c>
      <c r="BG78" s="375">
        <v>0</v>
      </c>
      <c r="BH78" s="375">
        <v>15</v>
      </c>
      <c r="BI78" s="375">
        <v>1</v>
      </c>
      <c r="BJ78" s="375">
        <v>3</v>
      </c>
      <c r="BK78" s="375">
        <v>3</v>
      </c>
      <c r="BL78" s="375">
        <v>30</v>
      </c>
      <c r="BM78" s="375">
        <v>1853</v>
      </c>
      <c r="BN78" s="375">
        <v>3</v>
      </c>
      <c r="BO78" s="375">
        <v>582</v>
      </c>
      <c r="BP78" s="375">
        <v>17</v>
      </c>
      <c r="BQ78" s="375">
        <v>0</v>
      </c>
      <c r="BR78" s="375">
        <v>0</v>
      </c>
      <c r="BS78" s="375">
        <v>0</v>
      </c>
      <c r="BT78" s="375">
        <v>0</v>
      </c>
      <c r="BU78" s="375">
        <v>0</v>
      </c>
      <c r="BV78" s="375" t="s">
        <v>301</v>
      </c>
      <c r="BW78" s="375">
        <v>48</v>
      </c>
      <c r="BX78" s="425" t="s">
        <v>301</v>
      </c>
    </row>
    <row r="79" spans="1:76" s="134" customFormat="1" ht="12.75" customHeight="1" x14ac:dyDescent="0.2">
      <c r="A79" s="368" t="s">
        <v>345</v>
      </c>
      <c r="B79" s="369" t="s">
        <v>453</v>
      </c>
      <c r="C79" s="389"/>
      <c r="D79" s="371">
        <v>1545</v>
      </c>
      <c r="E79" s="371">
        <v>22045</v>
      </c>
      <c r="F79" s="371">
        <v>4</v>
      </c>
      <c r="G79" s="371">
        <v>1</v>
      </c>
      <c r="H79" s="371">
        <v>2</v>
      </c>
      <c r="I79" s="371">
        <v>1</v>
      </c>
      <c r="J79" s="373">
        <v>2.65</v>
      </c>
      <c r="K79" s="373">
        <v>2.65</v>
      </c>
      <c r="L79" s="374">
        <v>0</v>
      </c>
      <c r="M79" s="374">
        <v>0</v>
      </c>
      <c r="N79" s="375">
        <v>1</v>
      </c>
      <c r="O79" s="375">
        <v>339</v>
      </c>
      <c r="P79" s="375">
        <v>321</v>
      </c>
      <c r="Q79" s="375">
        <v>33</v>
      </c>
      <c r="R79" s="375">
        <v>4</v>
      </c>
      <c r="S79" s="375">
        <v>205</v>
      </c>
      <c r="T79" s="374">
        <v>42</v>
      </c>
      <c r="U79" s="375">
        <v>29069</v>
      </c>
      <c r="V79" s="375">
        <v>362</v>
      </c>
      <c r="W79" s="375">
        <v>0</v>
      </c>
      <c r="X79" s="375">
        <v>0</v>
      </c>
      <c r="Y79" s="375"/>
      <c r="Z79" s="375"/>
      <c r="AA79" s="375"/>
      <c r="AB79" s="375"/>
      <c r="AC79" s="375"/>
      <c r="AD79" s="375"/>
      <c r="AE79" s="375"/>
      <c r="AF79" s="375"/>
      <c r="AG79" s="375" t="s">
        <v>301</v>
      </c>
      <c r="AH79" s="375" t="s">
        <v>301</v>
      </c>
      <c r="AI79" s="375" t="s">
        <v>301</v>
      </c>
      <c r="AJ79" s="375" t="s">
        <v>301</v>
      </c>
      <c r="AK79" s="375">
        <v>26490</v>
      </c>
      <c r="AL79" s="375">
        <v>22478</v>
      </c>
      <c r="AM79" s="375">
        <v>3236</v>
      </c>
      <c r="AN79" s="375">
        <v>0</v>
      </c>
      <c r="AO79" s="375">
        <v>0</v>
      </c>
      <c r="AP79" s="375">
        <v>0</v>
      </c>
      <c r="AQ79" s="375">
        <v>0</v>
      </c>
      <c r="AR79" s="375">
        <v>773</v>
      </c>
      <c r="AS79" s="375">
        <v>3</v>
      </c>
      <c r="AT79" s="375" t="s">
        <v>301</v>
      </c>
      <c r="AU79" s="375" t="s">
        <v>301</v>
      </c>
      <c r="AV79" s="375" t="s">
        <v>301</v>
      </c>
      <c r="AW79" s="375" t="s">
        <v>301</v>
      </c>
      <c r="AX79" s="375" t="s">
        <v>301</v>
      </c>
      <c r="AY79" s="375" t="s">
        <v>301</v>
      </c>
      <c r="AZ79" s="375">
        <v>1188</v>
      </c>
      <c r="BA79" s="375">
        <v>1038</v>
      </c>
      <c r="BB79" s="375">
        <v>94</v>
      </c>
      <c r="BC79" s="375">
        <v>0</v>
      </c>
      <c r="BD79" s="375">
        <v>0</v>
      </c>
      <c r="BE79" s="375">
        <v>0</v>
      </c>
      <c r="BF79" s="375">
        <v>55</v>
      </c>
      <c r="BG79" s="375">
        <v>1</v>
      </c>
      <c r="BH79" s="375">
        <v>639</v>
      </c>
      <c r="BI79" s="375">
        <v>7</v>
      </c>
      <c r="BJ79" s="375">
        <v>19</v>
      </c>
      <c r="BK79" s="375">
        <v>23</v>
      </c>
      <c r="BL79" s="375">
        <v>419</v>
      </c>
      <c r="BM79" s="375">
        <v>19248</v>
      </c>
      <c r="BN79" s="375">
        <v>2118</v>
      </c>
      <c r="BO79" s="375">
        <v>4175</v>
      </c>
      <c r="BP79" s="375">
        <v>102</v>
      </c>
      <c r="BQ79" s="375">
        <v>0</v>
      </c>
      <c r="BR79" s="375">
        <v>0</v>
      </c>
      <c r="BS79" s="375">
        <v>0</v>
      </c>
      <c r="BT79" s="375">
        <v>0</v>
      </c>
      <c r="BU79" s="375">
        <v>0</v>
      </c>
      <c r="BV79" s="375">
        <v>0</v>
      </c>
      <c r="BW79" s="375">
        <v>125</v>
      </c>
      <c r="BX79" s="425" t="s">
        <v>301</v>
      </c>
    </row>
    <row r="80" spans="1:76" s="134" customFormat="1" ht="12.75" customHeight="1" x14ac:dyDescent="0.2">
      <c r="A80" s="368" t="s">
        <v>346</v>
      </c>
      <c r="B80" s="369" t="s">
        <v>213</v>
      </c>
      <c r="C80" s="389"/>
      <c r="D80" s="371">
        <v>1050</v>
      </c>
      <c r="E80" s="371">
        <v>18206</v>
      </c>
      <c r="F80" s="371">
        <v>6</v>
      </c>
      <c r="G80" s="371">
        <v>0</v>
      </c>
      <c r="H80" s="371">
        <v>5</v>
      </c>
      <c r="I80" s="371">
        <v>1</v>
      </c>
      <c r="J80" s="373">
        <v>3</v>
      </c>
      <c r="K80" s="373">
        <v>2.1</v>
      </c>
      <c r="L80" s="374">
        <v>0.9</v>
      </c>
      <c r="M80" s="374">
        <v>0</v>
      </c>
      <c r="N80" s="375">
        <v>1</v>
      </c>
      <c r="O80" s="375">
        <v>196</v>
      </c>
      <c r="P80" s="375">
        <v>196</v>
      </c>
      <c r="Q80" s="375">
        <v>25</v>
      </c>
      <c r="R80" s="375">
        <v>6</v>
      </c>
      <c r="S80" s="375">
        <v>190</v>
      </c>
      <c r="T80" s="374">
        <v>46</v>
      </c>
      <c r="U80" s="375">
        <v>38718</v>
      </c>
      <c r="V80" s="375">
        <v>133</v>
      </c>
      <c r="W80" s="375">
        <v>0</v>
      </c>
      <c r="X80" s="375">
        <v>2791</v>
      </c>
      <c r="Y80" s="375"/>
      <c r="Z80" s="375"/>
      <c r="AA80" s="375"/>
      <c r="AB80" s="375"/>
      <c r="AC80" s="375"/>
      <c r="AD80" s="375"/>
      <c r="AE80" s="375"/>
      <c r="AF80" s="375"/>
      <c r="AG80" s="375" t="s">
        <v>301</v>
      </c>
      <c r="AH80" s="375" t="s">
        <v>301</v>
      </c>
      <c r="AI80" s="375" t="s">
        <v>301</v>
      </c>
      <c r="AJ80" s="375" t="s">
        <v>301</v>
      </c>
      <c r="AK80" s="375">
        <v>39135</v>
      </c>
      <c r="AL80" s="375">
        <v>35927</v>
      </c>
      <c r="AM80" s="375">
        <v>0</v>
      </c>
      <c r="AN80" s="375">
        <v>0</v>
      </c>
      <c r="AO80" s="375">
        <v>0</v>
      </c>
      <c r="AP80" s="375">
        <v>14</v>
      </c>
      <c r="AQ80" s="375">
        <v>0</v>
      </c>
      <c r="AR80" s="375">
        <v>3194</v>
      </c>
      <c r="AS80" s="375">
        <v>0</v>
      </c>
      <c r="AT80" s="375">
        <v>9</v>
      </c>
      <c r="AU80" s="375">
        <v>8</v>
      </c>
      <c r="AV80" s="375" t="s">
        <v>301</v>
      </c>
      <c r="AW80" s="375" t="s">
        <v>301</v>
      </c>
      <c r="AX80" s="375" t="s">
        <v>301</v>
      </c>
      <c r="AY80" s="375" t="s">
        <v>301</v>
      </c>
      <c r="AZ80" s="375">
        <v>2428</v>
      </c>
      <c r="BA80" s="375">
        <v>2146</v>
      </c>
      <c r="BB80" s="375">
        <v>0</v>
      </c>
      <c r="BC80" s="375">
        <v>0</v>
      </c>
      <c r="BD80" s="375">
        <v>0</v>
      </c>
      <c r="BE80" s="375">
        <v>0</v>
      </c>
      <c r="BF80" s="375">
        <v>282</v>
      </c>
      <c r="BG80" s="375">
        <v>0</v>
      </c>
      <c r="BH80" s="375">
        <v>0</v>
      </c>
      <c r="BI80" s="375">
        <v>10</v>
      </c>
      <c r="BJ80" s="375">
        <v>17</v>
      </c>
      <c r="BK80" s="375" t="s">
        <v>301</v>
      </c>
      <c r="BL80" s="375" t="s">
        <v>301</v>
      </c>
      <c r="BM80" s="375">
        <v>12393</v>
      </c>
      <c r="BN80" s="375">
        <v>0</v>
      </c>
      <c r="BO80" s="375">
        <v>0</v>
      </c>
      <c r="BP80" s="375">
        <v>0</v>
      </c>
      <c r="BQ80" s="375">
        <v>0</v>
      </c>
      <c r="BR80" s="375" t="s">
        <v>301</v>
      </c>
      <c r="BS80" s="375" t="s">
        <v>301</v>
      </c>
      <c r="BT80" s="375" t="s">
        <v>301</v>
      </c>
      <c r="BU80" s="375" t="s">
        <v>301</v>
      </c>
      <c r="BV80" s="375">
        <v>0</v>
      </c>
      <c r="BW80" s="375">
        <v>337</v>
      </c>
      <c r="BX80" s="425" t="s">
        <v>301</v>
      </c>
    </row>
    <row r="81" spans="1:76" s="134" customFormat="1" ht="12.75" customHeight="1" x14ac:dyDescent="0.2">
      <c r="A81" s="368" t="s">
        <v>347</v>
      </c>
      <c r="B81" s="369" t="s">
        <v>214</v>
      </c>
      <c r="C81" s="389"/>
      <c r="D81" s="371">
        <v>1155</v>
      </c>
      <c r="E81" s="371">
        <v>25876</v>
      </c>
      <c r="F81" s="371">
        <v>11</v>
      </c>
      <c r="G81" s="371">
        <v>0</v>
      </c>
      <c r="H81" s="371">
        <v>6</v>
      </c>
      <c r="I81" s="371">
        <v>5</v>
      </c>
      <c r="J81" s="373">
        <v>4.2</v>
      </c>
      <c r="K81" s="373">
        <v>3.6</v>
      </c>
      <c r="L81" s="374">
        <v>0</v>
      </c>
      <c r="M81" s="374">
        <v>0.6</v>
      </c>
      <c r="N81" s="375">
        <v>1</v>
      </c>
      <c r="O81" s="375">
        <v>670</v>
      </c>
      <c r="P81" s="375">
        <v>620</v>
      </c>
      <c r="Q81" s="375">
        <v>137</v>
      </c>
      <c r="R81" s="375">
        <v>28</v>
      </c>
      <c r="S81" s="375">
        <v>220</v>
      </c>
      <c r="T81" s="374">
        <v>55</v>
      </c>
      <c r="U81" s="375">
        <v>16852</v>
      </c>
      <c r="V81" s="375">
        <v>435</v>
      </c>
      <c r="W81" s="375">
        <v>0</v>
      </c>
      <c r="X81" s="375">
        <v>15325</v>
      </c>
      <c r="Y81" s="375"/>
      <c r="Z81" s="375"/>
      <c r="AA81" s="375"/>
      <c r="AB81" s="375"/>
      <c r="AC81" s="375"/>
      <c r="AD81" s="375"/>
      <c r="AE81" s="375"/>
      <c r="AF81" s="375"/>
      <c r="AG81" s="375" t="s">
        <v>301</v>
      </c>
      <c r="AH81" s="375" t="s">
        <v>301</v>
      </c>
      <c r="AI81" s="375" t="s">
        <v>301</v>
      </c>
      <c r="AJ81" s="375">
        <v>1800</v>
      </c>
      <c r="AK81" s="375">
        <v>33124</v>
      </c>
      <c r="AL81" s="375">
        <v>32987</v>
      </c>
      <c r="AM81" s="375">
        <v>0</v>
      </c>
      <c r="AN81" s="375">
        <v>0</v>
      </c>
      <c r="AO81" s="375">
        <v>0</v>
      </c>
      <c r="AP81" s="375">
        <v>0</v>
      </c>
      <c r="AQ81" s="375">
        <v>0</v>
      </c>
      <c r="AR81" s="375">
        <v>137</v>
      </c>
      <c r="AS81" s="375">
        <v>0</v>
      </c>
      <c r="AT81" s="375">
        <v>29780</v>
      </c>
      <c r="AU81" s="375">
        <v>485</v>
      </c>
      <c r="AV81" s="375">
        <v>8</v>
      </c>
      <c r="AW81" s="375">
        <v>26000</v>
      </c>
      <c r="AX81" s="375">
        <v>0</v>
      </c>
      <c r="AY81" s="375">
        <v>578</v>
      </c>
      <c r="AZ81" s="375">
        <v>806</v>
      </c>
      <c r="BA81" s="375">
        <v>794</v>
      </c>
      <c r="BB81" s="375">
        <v>0</v>
      </c>
      <c r="BC81" s="375">
        <v>0</v>
      </c>
      <c r="BD81" s="375">
        <v>0</v>
      </c>
      <c r="BE81" s="375">
        <v>0</v>
      </c>
      <c r="BF81" s="375">
        <v>12</v>
      </c>
      <c r="BG81" s="375">
        <v>0</v>
      </c>
      <c r="BH81" s="375">
        <v>271</v>
      </c>
      <c r="BI81" s="375">
        <v>5</v>
      </c>
      <c r="BJ81" s="375">
        <v>34</v>
      </c>
      <c r="BK81" s="375">
        <v>58</v>
      </c>
      <c r="BL81" s="375">
        <v>430</v>
      </c>
      <c r="BM81" s="375">
        <v>11488</v>
      </c>
      <c r="BN81" s="375">
        <v>270</v>
      </c>
      <c r="BO81" s="375">
        <v>86</v>
      </c>
      <c r="BP81" s="375">
        <v>21</v>
      </c>
      <c r="BQ81" s="375">
        <v>0</v>
      </c>
      <c r="BR81" s="375">
        <v>0</v>
      </c>
      <c r="BS81" s="375">
        <v>0</v>
      </c>
      <c r="BT81" s="375">
        <v>0</v>
      </c>
      <c r="BU81" s="375">
        <v>0</v>
      </c>
      <c r="BV81" s="375">
        <v>0</v>
      </c>
      <c r="BW81" s="375">
        <v>130</v>
      </c>
      <c r="BX81" s="425" t="s">
        <v>301</v>
      </c>
    </row>
    <row r="82" spans="1:76" s="134" customFormat="1" ht="12.75" customHeight="1" x14ac:dyDescent="0.2">
      <c r="A82" s="368" t="s">
        <v>348</v>
      </c>
      <c r="B82" s="369" t="s">
        <v>215</v>
      </c>
      <c r="C82" s="389"/>
      <c r="D82" s="371" t="s">
        <v>301</v>
      </c>
      <c r="E82" s="371" t="s">
        <v>301</v>
      </c>
      <c r="F82" s="371">
        <v>1</v>
      </c>
      <c r="G82" s="371">
        <v>0</v>
      </c>
      <c r="H82" s="371">
        <v>1</v>
      </c>
      <c r="I82" s="371">
        <v>0</v>
      </c>
      <c r="J82" s="373">
        <v>0.5</v>
      </c>
      <c r="K82" s="373">
        <v>0.5</v>
      </c>
      <c r="L82" s="374">
        <v>0</v>
      </c>
      <c r="M82" s="374">
        <v>0</v>
      </c>
      <c r="N82" s="375">
        <v>1</v>
      </c>
      <c r="O82" s="375">
        <v>70</v>
      </c>
      <c r="P82" s="375">
        <v>60</v>
      </c>
      <c r="Q82" s="375">
        <v>4</v>
      </c>
      <c r="R82" s="375">
        <v>3</v>
      </c>
      <c r="S82" s="375">
        <v>180</v>
      </c>
      <c r="T82" s="374">
        <v>19.5</v>
      </c>
      <c r="U82" s="375">
        <v>15000</v>
      </c>
      <c r="V82" s="375">
        <v>200</v>
      </c>
      <c r="W82" s="375">
        <v>0</v>
      </c>
      <c r="X82" s="375">
        <v>0</v>
      </c>
      <c r="Y82" s="375"/>
      <c r="Z82" s="375"/>
      <c r="AA82" s="375"/>
      <c r="AB82" s="375"/>
      <c r="AC82" s="375"/>
      <c r="AD82" s="375"/>
      <c r="AE82" s="375"/>
      <c r="AF82" s="375"/>
      <c r="AG82" s="375" t="s">
        <v>301</v>
      </c>
      <c r="AH82" s="375">
        <v>0</v>
      </c>
      <c r="AI82" s="375">
        <v>0</v>
      </c>
      <c r="AJ82" s="375">
        <v>1000</v>
      </c>
      <c r="AK82" s="375">
        <v>16500</v>
      </c>
      <c r="AL82" s="375">
        <v>15600</v>
      </c>
      <c r="AM82" s="375">
        <v>0</v>
      </c>
      <c r="AN82" s="375">
        <v>0</v>
      </c>
      <c r="AO82" s="375">
        <v>0</v>
      </c>
      <c r="AP82" s="375">
        <v>0</v>
      </c>
      <c r="AQ82" s="375">
        <v>0</v>
      </c>
      <c r="AR82" s="375">
        <v>900</v>
      </c>
      <c r="AS82" s="375">
        <v>0</v>
      </c>
      <c r="AT82" s="375">
        <v>0</v>
      </c>
      <c r="AU82" s="375">
        <v>0</v>
      </c>
      <c r="AV82" s="375">
        <v>0</v>
      </c>
      <c r="AW82" s="375">
        <v>0</v>
      </c>
      <c r="AX82" s="375">
        <v>0</v>
      </c>
      <c r="AY82" s="375">
        <v>0</v>
      </c>
      <c r="AZ82" s="375">
        <v>0</v>
      </c>
      <c r="BA82" s="375" t="s">
        <v>301</v>
      </c>
      <c r="BB82" s="375">
        <v>0</v>
      </c>
      <c r="BC82" s="375">
        <v>0</v>
      </c>
      <c r="BD82" s="375">
        <v>0</v>
      </c>
      <c r="BE82" s="375">
        <v>0</v>
      </c>
      <c r="BF82" s="375" t="s">
        <v>301</v>
      </c>
      <c r="BG82" s="375">
        <v>0</v>
      </c>
      <c r="BH82" s="375" t="s">
        <v>301</v>
      </c>
      <c r="BI82" s="375">
        <v>0</v>
      </c>
      <c r="BJ82" s="375">
        <v>0</v>
      </c>
      <c r="BK82" s="375">
        <v>0</v>
      </c>
      <c r="BL82" s="375">
        <v>0</v>
      </c>
      <c r="BM82" s="375">
        <v>4000</v>
      </c>
      <c r="BN82" s="375" t="s">
        <v>301</v>
      </c>
      <c r="BO82" s="375" t="s">
        <v>301</v>
      </c>
      <c r="BP82" s="375">
        <v>0</v>
      </c>
      <c r="BQ82" s="375">
        <v>0</v>
      </c>
      <c r="BR82" s="375">
        <v>0</v>
      </c>
      <c r="BS82" s="375">
        <v>0</v>
      </c>
      <c r="BT82" s="375">
        <v>0</v>
      </c>
      <c r="BU82" s="375">
        <v>0</v>
      </c>
      <c r="BV82" s="375">
        <v>0</v>
      </c>
      <c r="BW82" s="375" t="s">
        <v>301</v>
      </c>
      <c r="BX82" s="425" t="s">
        <v>301</v>
      </c>
    </row>
    <row r="83" spans="1:76" s="134" customFormat="1" ht="12.75" customHeight="1" x14ac:dyDescent="0.2">
      <c r="A83" s="368" t="s">
        <v>349</v>
      </c>
      <c r="B83" s="369" t="s">
        <v>454</v>
      </c>
      <c r="C83" s="389"/>
      <c r="D83" s="371">
        <v>986</v>
      </c>
      <c r="E83" s="371">
        <v>139211</v>
      </c>
      <c r="F83" s="371">
        <v>12</v>
      </c>
      <c r="G83" s="371">
        <v>2</v>
      </c>
      <c r="H83" s="371">
        <v>0</v>
      </c>
      <c r="I83" s="371">
        <v>10</v>
      </c>
      <c r="J83" s="373">
        <v>3.9</v>
      </c>
      <c r="K83" s="373">
        <v>1.9</v>
      </c>
      <c r="L83" s="374">
        <v>2</v>
      </c>
      <c r="M83" s="374">
        <v>0</v>
      </c>
      <c r="N83" s="375">
        <v>1</v>
      </c>
      <c r="O83" s="375">
        <v>270</v>
      </c>
      <c r="P83" s="375">
        <v>230</v>
      </c>
      <c r="Q83" s="375">
        <v>22</v>
      </c>
      <c r="R83" s="375">
        <v>9</v>
      </c>
      <c r="S83" s="375">
        <v>250</v>
      </c>
      <c r="T83" s="374">
        <v>79</v>
      </c>
      <c r="U83" s="375">
        <v>24956</v>
      </c>
      <c r="V83" s="375">
        <v>1585</v>
      </c>
      <c r="W83" s="375" t="s">
        <v>301</v>
      </c>
      <c r="X83" s="375">
        <v>25461</v>
      </c>
      <c r="Y83" s="375"/>
      <c r="Z83" s="375"/>
      <c r="AA83" s="375"/>
      <c r="AB83" s="375"/>
      <c r="AC83" s="375"/>
      <c r="AD83" s="375"/>
      <c r="AE83" s="375"/>
      <c r="AF83" s="375"/>
      <c r="AG83" s="375" t="s">
        <v>301</v>
      </c>
      <c r="AH83" s="375" t="s">
        <v>301</v>
      </c>
      <c r="AI83" s="375" t="s">
        <v>301</v>
      </c>
      <c r="AJ83" s="375">
        <v>7535</v>
      </c>
      <c r="AK83" s="375">
        <v>53063</v>
      </c>
      <c r="AL83" s="375">
        <v>50721</v>
      </c>
      <c r="AM83" s="375">
        <v>90</v>
      </c>
      <c r="AN83" s="375">
        <v>1</v>
      </c>
      <c r="AO83" s="375">
        <v>0</v>
      </c>
      <c r="AP83" s="375">
        <v>348</v>
      </c>
      <c r="AQ83" s="375">
        <v>0</v>
      </c>
      <c r="AR83" s="375">
        <v>1766</v>
      </c>
      <c r="AS83" s="375">
        <v>138</v>
      </c>
      <c r="AT83" s="375" t="s">
        <v>301</v>
      </c>
      <c r="AU83" s="375" t="s">
        <v>301</v>
      </c>
      <c r="AV83" s="375" t="s">
        <v>301</v>
      </c>
      <c r="AW83" s="375" t="s">
        <v>301</v>
      </c>
      <c r="AX83" s="375" t="s">
        <v>301</v>
      </c>
      <c r="AY83" s="375">
        <v>362</v>
      </c>
      <c r="AZ83" s="375">
        <v>3315</v>
      </c>
      <c r="BA83" s="375">
        <v>3315</v>
      </c>
      <c r="BB83" s="375">
        <v>0</v>
      </c>
      <c r="BC83" s="375">
        <v>0</v>
      </c>
      <c r="BD83" s="375">
        <v>0</v>
      </c>
      <c r="BE83" s="375">
        <v>0</v>
      </c>
      <c r="BF83" s="375">
        <v>0</v>
      </c>
      <c r="BG83" s="375" t="s">
        <v>301</v>
      </c>
      <c r="BH83" s="375">
        <v>1500</v>
      </c>
      <c r="BI83" s="375">
        <v>8</v>
      </c>
      <c r="BJ83" s="375">
        <v>9</v>
      </c>
      <c r="BK83" s="375" t="s">
        <v>301</v>
      </c>
      <c r="BL83" s="375" t="s">
        <v>301</v>
      </c>
      <c r="BM83" s="375">
        <v>14132</v>
      </c>
      <c r="BN83" s="375">
        <v>89</v>
      </c>
      <c r="BO83" s="375">
        <v>75</v>
      </c>
      <c r="BP83" s="375">
        <v>35</v>
      </c>
      <c r="BQ83" s="375">
        <v>66</v>
      </c>
      <c r="BR83" s="375">
        <v>23</v>
      </c>
      <c r="BS83" s="375">
        <v>8</v>
      </c>
      <c r="BT83" s="375">
        <v>0</v>
      </c>
      <c r="BU83" s="375">
        <v>35</v>
      </c>
      <c r="BV83" s="375">
        <v>230</v>
      </c>
      <c r="BW83" s="375">
        <v>340</v>
      </c>
      <c r="BX83" s="425" t="s">
        <v>301</v>
      </c>
    </row>
    <row r="84" spans="1:76" s="134" customFormat="1" ht="12.75" customHeight="1" x14ac:dyDescent="0.2">
      <c r="A84" s="368" t="s">
        <v>350</v>
      </c>
      <c r="B84" s="369" t="s">
        <v>455</v>
      </c>
      <c r="C84" s="389"/>
      <c r="D84" s="371">
        <v>558</v>
      </c>
      <c r="E84" s="371" t="s">
        <v>301</v>
      </c>
      <c r="F84" s="371">
        <v>8</v>
      </c>
      <c r="G84" s="371">
        <v>2</v>
      </c>
      <c r="H84" s="371">
        <v>2</v>
      </c>
      <c r="I84" s="371">
        <v>4</v>
      </c>
      <c r="J84" s="373">
        <v>4.3</v>
      </c>
      <c r="K84" s="373">
        <v>3.3</v>
      </c>
      <c r="L84" s="374">
        <v>0</v>
      </c>
      <c r="M84" s="374">
        <v>0</v>
      </c>
      <c r="N84" s="375">
        <v>1</v>
      </c>
      <c r="O84" s="375">
        <v>397</v>
      </c>
      <c r="P84" s="375">
        <v>47</v>
      </c>
      <c r="Q84" s="375">
        <v>9</v>
      </c>
      <c r="R84" s="375">
        <v>4</v>
      </c>
      <c r="S84" s="375">
        <v>200</v>
      </c>
      <c r="T84" s="374">
        <v>25</v>
      </c>
      <c r="U84" s="375">
        <v>713</v>
      </c>
      <c r="V84" s="375">
        <v>713</v>
      </c>
      <c r="W84" s="375">
        <v>730</v>
      </c>
      <c r="X84" s="375">
        <v>132000</v>
      </c>
      <c r="Y84" s="375"/>
      <c r="Z84" s="375"/>
      <c r="AA84" s="375"/>
      <c r="AB84" s="375"/>
      <c r="AC84" s="375"/>
      <c r="AD84" s="375"/>
      <c r="AE84" s="375"/>
      <c r="AF84" s="375"/>
      <c r="AG84" s="375" t="s">
        <v>301</v>
      </c>
      <c r="AH84" s="375" t="s">
        <v>301</v>
      </c>
      <c r="AI84" s="375" t="s">
        <v>301</v>
      </c>
      <c r="AJ84" s="375">
        <v>960</v>
      </c>
      <c r="AK84" s="375">
        <v>2618</v>
      </c>
      <c r="AL84" s="375" t="s">
        <v>301</v>
      </c>
      <c r="AM84" s="375">
        <v>1650</v>
      </c>
      <c r="AN84" s="375" t="s">
        <v>301</v>
      </c>
      <c r="AO84" s="375">
        <v>0</v>
      </c>
      <c r="AP84" s="375">
        <v>760</v>
      </c>
      <c r="AQ84" s="375">
        <v>150</v>
      </c>
      <c r="AR84" s="375">
        <v>58</v>
      </c>
      <c r="AS84" s="375">
        <v>0</v>
      </c>
      <c r="AT84" s="375">
        <v>0</v>
      </c>
      <c r="AU84" s="375">
        <v>0</v>
      </c>
      <c r="AV84" s="375">
        <v>7</v>
      </c>
      <c r="AW84" s="375">
        <v>0</v>
      </c>
      <c r="AX84" s="375">
        <v>0</v>
      </c>
      <c r="AY84" s="375">
        <v>0</v>
      </c>
      <c r="AZ84" s="375">
        <v>40</v>
      </c>
      <c r="BA84" s="375" t="s">
        <v>301</v>
      </c>
      <c r="BB84" s="375">
        <v>40</v>
      </c>
      <c r="BC84" s="375">
        <v>0</v>
      </c>
      <c r="BD84" s="375">
        <v>0</v>
      </c>
      <c r="BE84" s="375">
        <v>0</v>
      </c>
      <c r="BF84" s="375">
        <v>0</v>
      </c>
      <c r="BG84" s="375">
        <v>0</v>
      </c>
      <c r="BH84" s="375">
        <v>140</v>
      </c>
      <c r="BI84" s="375">
        <v>0</v>
      </c>
      <c r="BJ84" s="375">
        <v>4</v>
      </c>
      <c r="BK84" s="375">
        <v>4</v>
      </c>
      <c r="BL84" s="375">
        <v>40</v>
      </c>
      <c r="BM84" s="375">
        <v>3379</v>
      </c>
      <c r="BN84" s="375">
        <v>53</v>
      </c>
      <c r="BO84" s="375">
        <v>15</v>
      </c>
      <c r="BP84" s="375">
        <v>0</v>
      </c>
      <c r="BQ84" s="375">
        <v>5</v>
      </c>
      <c r="BR84" s="375" t="s">
        <v>301</v>
      </c>
      <c r="BS84" s="375">
        <v>5</v>
      </c>
      <c r="BT84" s="375">
        <v>0</v>
      </c>
      <c r="BU84" s="375">
        <v>0</v>
      </c>
      <c r="BV84" s="375">
        <v>1</v>
      </c>
      <c r="BW84" s="375">
        <v>30</v>
      </c>
      <c r="BX84" s="425" t="s">
        <v>301</v>
      </c>
    </row>
    <row r="85" spans="1:76" s="134" customFormat="1" ht="12.75" customHeight="1" x14ac:dyDescent="0.2">
      <c r="A85" s="368" t="s">
        <v>351</v>
      </c>
      <c r="B85" s="369" t="s">
        <v>456</v>
      </c>
      <c r="C85" s="389"/>
      <c r="D85" s="371">
        <v>626</v>
      </c>
      <c r="E85" s="371" t="s">
        <v>301</v>
      </c>
      <c r="F85" s="371">
        <v>2</v>
      </c>
      <c r="G85" s="371">
        <v>0</v>
      </c>
      <c r="H85" s="371">
        <v>1</v>
      </c>
      <c r="I85" s="371">
        <v>1</v>
      </c>
      <c r="J85" s="373">
        <v>0.8</v>
      </c>
      <c r="K85" s="373">
        <v>0.8</v>
      </c>
      <c r="L85" s="374">
        <v>0</v>
      </c>
      <c r="M85" s="374">
        <v>0</v>
      </c>
      <c r="N85" s="375">
        <v>1</v>
      </c>
      <c r="O85" s="375">
        <v>198</v>
      </c>
      <c r="P85" s="375">
        <v>135</v>
      </c>
      <c r="Q85" s="375">
        <v>25</v>
      </c>
      <c r="R85" s="375">
        <v>6</v>
      </c>
      <c r="S85" s="375">
        <v>166</v>
      </c>
      <c r="T85" s="374">
        <v>25.75</v>
      </c>
      <c r="U85" s="375">
        <v>3301</v>
      </c>
      <c r="V85" s="375">
        <v>273</v>
      </c>
      <c r="W85" s="375">
        <v>0</v>
      </c>
      <c r="X85" s="375">
        <v>497</v>
      </c>
      <c r="Y85" s="375"/>
      <c r="Z85" s="375"/>
      <c r="AA85" s="375"/>
      <c r="AB85" s="375"/>
      <c r="AC85" s="375"/>
      <c r="AD85" s="375"/>
      <c r="AE85" s="375"/>
      <c r="AF85" s="375"/>
      <c r="AG85" s="375">
        <v>30000</v>
      </c>
      <c r="AH85" s="375" t="s">
        <v>301</v>
      </c>
      <c r="AI85" s="375" t="s">
        <v>301</v>
      </c>
      <c r="AJ85" s="375">
        <v>781</v>
      </c>
      <c r="AK85" s="375">
        <v>4071</v>
      </c>
      <c r="AL85" s="375">
        <v>4062</v>
      </c>
      <c r="AM85" s="375">
        <v>0</v>
      </c>
      <c r="AN85" s="375">
        <v>0</v>
      </c>
      <c r="AO85" s="375">
        <v>0</v>
      </c>
      <c r="AP85" s="375">
        <v>0</v>
      </c>
      <c r="AQ85" s="375">
        <v>0</v>
      </c>
      <c r="AR85" s="375">
        <v>9</v>
      </c>
      <c r="AS85" s="375">
        <v>0</v>
      </c>
      <c r="AT85" s="375" t="s">
        <v>301</v>
      </c>
      <c r="AU85" s="375" t="s">
        <v>301</v>
      </c>
      <c r="AV85" s="375" t="s">
        <v>301</v>
      </c>
      <c r="AW85" s="375" t="s">
        <v>301</v>
      </c>
      <c r="AX85" s="375" t="s">
        <v>301</v>
      </c>
      <c r="AY85" s="375" t="s">
        <v>301</v>
      </c>
      <c r="AZ85" s="375">
        <v>398</v>
      </c>
      <c r="BA85" s="375">
        <v>397</v>
      </c>
      <c r="BB85" s="375">
        <v>0</v>
      </c>
      <c r="BC85" s="375">
        <v>0</v>
      </c>
      <c r="BD85" s="375">
        <v>0</v>
      </c>
      <c r="BE85" s="375">
        <v>0</v>
      </c>
      <c r="BF85" s="375">
        <v>1</v>
      </c>
      <c r="BG85" s="375">
        <v>0</v>
      </c>
      <c r="BH85" s="375">
        <v>71</v>
      </c>
      <c r="BI85" s="375">
        <v>5</v>
      </c>
      <c r="BJ85" s="375">
        <v>7</v>
      </c>
      <c r="BK85" s="375">
        <v>12</v>
      </c>
      <c r="BL85" s="375" t="s">
        <v>301</v>
      </c>
      <c r="BM85" s="375">
        <v>4959</v>
      </c>
      <c r="BN85" s="375">
        <v>654</v>
      </c>
      <c r="BO85" s="375">
        <v>2258</v>
      </c>
      <c r="BP85" s="375">
        <v>13</v>
      </c>
      <c r="BQ85" s="375">
        <v>0</v>
      </c>
      <c r="BR85" s="375">
        <v>0</v>
      </c>
      <c r="BS85" s="375">
        <v>0</v>
      </c>
      <c r="BT85" s="375">
        <v>0</v>
      </c>
      <c r="BU85" s="375">
        <v>0</v>
      </c>
      <c r="BV85" s="375" t="s">
        <v>301</v>
      </c>
      <c r="BW85" s="375">
        <v>97</v>
      </c>
      <c r="BX85" s="425" t="s">
        <v>301</v>
      </c>
    </row>
    <row r="86" spans="1:76" s="134" customFormat="1" ht="12.75" customHeight="1" x14ac:dyDescent="0.2">
      <c r="A86" s="368" t="s">
        <v>370</v>
      </c>
      <c r="B86" s="369" t="s">
        <v>224</v>
      </c>
      <c r="C86" s="389"/>
      <c r="D86" s="371">
        <v>252</v>
      </c>
      <c r="E86" s="371" t="s">
        <v>301</v>
      </c>
      <c r="F86" s="371">
        <v>2</v>
      </c>
      <c r="G86" s="371">
        <v>0</v>
      </c>
      <c r="H86" s="371">
        <v>1</v>
      </c>
      <c r="I86" s="371">
        <v>1</v>
      </c>
      <c r="J86" s="373">
        <v>1</v>
      </c>
      <c r="K86" s="373">
        <v>1</v>
      </c>
      <c r="L86" s="374">
        <v>0</v>
      </c>
      <c r="M86" s="374">
        <v>0</v>
      </c>
      <c r="N86" s="375">
        <v>1</v>
      </c>
      <c r="O86" s="375">
        <v>143</v>
      </c>
      <c r="P86" s="375">
        <v>116</v>
      </c>
      <c r="Q86" s="375">
        <v>18</v>
      </c>
      <c r="R86" s="375">
        <v>3</v>
      </c>
      <c r="S86" s="375">
        <v>226</v>
      </c>
      <c r="T86" s="374">
        <v>38.5</v>
      </c>
      <c r="U86" s="375">
        <v>11120</v>
      </c>
      <c r="V86" s="375">
        <v>315</v>
      </c>
      <c r="W86" s="375">
        <v>9453</v>
      </c>
      <c r="X86" s="375">
        <v>1667</v>
      </c>
      <c r="Y86" s="375"/>
      <c r="Z86" s="375"/>
      <c r="AA86" s="375"/>
      <c r="AB86" s="375"/>
      <c r="AC86" s="375"/>
      <c r="AD86" s="375"/>
      <c r="AE86" s="375"/>
      <c r="AF86" s="375"/>
      <c r="AG86" s="375" t="s">
        <v>301</v>
      </c>
      <c r="AH86" s="375" t="s">
        <v>301</v>
      </c>
      <c r="AI86" s="375" t="s">
        <v>301</v>
      </c>
      <c r="AJ86" s="375">
        <v>578</v>
      </c>
      <c r="AK86" s="375">
        <v>12790</v>
      </c>
      <c r="AL86" s="375">
        <v>11120</v>
      </c>
      <c r="AM86" s="375">
        <v>0</v>
      </c>
      <c r="AN86" s="375">
        <v>0</v>
      </c>
      <c r="AO86" s="375">
        <v>0</v>
      </c>
      <c r="AP86" s="375">
        <v>0</v>
      </c>
      <c r="AQ86" s="375">
        <v>0</v>
      </c>
      <c r="AR86" s="375">
        <v>1670</v>
      </c>
      <c r="AS86" s="375">
        <v>0</v>
      </c>
      <c r="AT86" s="375" t="s">
        <v>301</v>
      </c>
      <c r="AU86" s="375" t="s">
        <v>301</v>
      </c>
      <c r="AV86" s="375" t="s">
        <v>301</v>
      </c>
      <c r="AW86" s="375" t="s">
        <v>301</v>
      </c>
      <c r="AX86" s="375" t="s">
        <v>301</v>
      </c>
      <c r="AY86" s="375" t="s">
        <v>301</v>
      </c>
      <c r="AZ86" s="375">
        <v>350</v>
      </c>
      <c r="BA86" s="375">
        <v>341</v>
      </c>
      <c r="BB86" s="375" t="s">
        <v>301</v>
      </c>
      <c r="BC86" s="375" t="s">
        <v>301</v>
      </c>
      <c r="BD86" s="375" t="s">
        <v>301</v>
      </c>
      <c r="BE86" s="375" t="s">
        <v>301</v>
      </c>
      <c r="BF86" s="375">
        <v>9</v>
      </c>
      <c r="BG86" s="375" t="s">
        <v>301</v>
      </c>
      <c r="BH86" s="375" t="s">
        <v>301</v>
      </c>
      <c r="BI86" s="375">
        <v>15</v>
      </c>
      <c r="BJ86" s="375">
        <v>6</v>
      </c>
      <c r="BK86" s="375">
        <v>2</v>
      </c>
      <c r="BL86" s="375">
        <v>58</v>
      </c>
      <c r="BM86" s="375">
        <v>3341</v>
      </c>
      <c r="BN86" s="375">
        <v>170</v>
      </c>
      <c r="BO86" s="375">
        <v>194</v>
      </c>
      <c r="BP86" s="375">
        <v>3</v>
      </c>
      <c r="BQ86" s="375">
        <v>0</v>
      </c>
      <c r="BR86" s="375">
        <v>0</v>
      </c>
      <c r="BS86" s="375">
        <v>0</v>
      </c>
      <c r="BT86" s="375">
        <v>0</v>
      </c>
      <c r="BU86" s="375">
        <v>0</v>
      </c>
      <c r="BV86" s="375">
        <v>0</v>
      </c>
      <c r="BW86" s="375">
        <v>39</v>
      </c>
      <c r="BX86" s="425" t="s">
        <v>301</v>
      </c>
    </row>
    <row r="87" spans="1:76" s="134" customFormat="1" ht="12.75" customHeight="1" x14ac:dyDescent="0.2">
      <c r="A87" s="368" t="s">
        <v>352</v>
      </c>
      <c r="B87" s="369" t="s">
        <v>218</v>
      </c>
      <c r="C87" s="389"/>
      <c r="D87" s="371">
        <v>699</v>
      </c>
      <c r="E87" s="371">
        <v>14758</v>
      </c>
      <c r="F87" s="371">
        <v>3</v>
      </c>
      <c r="G87" s="371">
        <v>0</v>
      </c>
      <c r="H87" s="371">
        <v>3</v>
      </c>
      <c r="I87" s="371">
        <v>0</v>
      </c>
      <c r="J87" s="373">
        <v>2.2000000000000002</v>
      </c>
      <c r="K87" s="373">
        <v>1.4</v>
      </c>
      <c r="L87" s="374">
        <v>0</v>
      </c>
      <c r="M87" s="374">
        <v>0.8</v>
      </c>
      <c r="N87" s="375">
        <v>1</v>
      </c>
      <c r="O87" s="375">
        <v>140</v>
      </c>
      <c r="P87" s="375">
        <v>140</v>
      </c>
      <c r="Q87" s="375">
        <v>27</v>
      </c>
      <c r="R87" s="375">
        <v>8</v>
      </c>
      <c r="S87" s="375">
        <v>227</v>
      </c>
      <c r="T87" s="374">
        <v>42</v>
      </c>
      <c r="U87" s="375">
        <v>24601</v>
      </c>
      <c r="V87" s="375">
        <v>2032</v>
      </c>
      <c r="W87" s="375">
        <v>2032</v>
      </c>
      <c r="X87" s="375">
        <v>0</v>
      </c>
      <c r="Y87" s="375"/>
      <c r="Z87" s="375"/>
      <c r="AA87" s="375"/>
      <c r="AB87" s="375"/>
      <c r="AC87" s="375"/>
      <c r="AD87" s="375"/>
      <c r="AE87" s="375"/>
      <c r="AF87" s="375"/>
      <c r="AG87" s="375" t="s">
        <v>301</v>
      </c>
      <c r="AH87" s="375" t="s">
        <v>301</v>
      </c>
      <c r="AI87" s="375" t="s">
        <v>301</v>
      </c>
      <c r="AJ87" s="375" t="s">
        <v>301</v>
      </c>
      <c r="AK87" s="375">
        <v>26634</v>
      </c>
      <c r="AL87" s="375">
        <v>24823</v>
      </c>
      <c r="AM87" s="375">
        <v>0</v>
      </c>
      <c r="AN87" s="375">
        <v>0</v>
      </c>
      <c r="AO87" s="375">
        <v>407</v>
      </c>
      <c r="AP87" s="375">
        <v>0</v>
      </c>
      <c r="AQ87" s="375">
        <v>0</v>
      </c>
      <c r="AR87" s="375">
        <v>1404</v>
      </c>
      <c r="AS87" s="375">
        <v>0</v>
      </c>
      <c r="AT87" s="375">
        <v>548</v>
      </c>
      <c r="AU87" s="375">
        <v>6</v>
      </c>
      <c r="AV87" s="375">
        <v>80</v>
      </c>
      <c r="AW87" s="375">
        <v>0</v>
      </c>
      <c r="AX87" s="375">
        <v>0</v>
      </c>
      <c r="AY87" s="375">
        <v>0</v>
      </c>
      <c r="AZ87" s="375">
        <v>1122</v>
      </c>
      <c r="BA87" s="375">
        <v>953</v>
      </c>
      <c r="BB87" s="375">
        <v>0</v>
      </c>
      <c r="BC87" s="375">
        <v>1</v>
      </c>
      <c r="BD87" s="375">
        <v>0</v>
      </c>
      <c r="BE87" s="375">
        <v>0</v>
      </c>
      <c r="BF87" s="375">
        <v>168</v>
      </c>
      <c r="BG87" s="375">
        <v>0</v>
      </c>
      <c r="BH87" s="375">
        <v>572</v>
      </c>
      <c r="BI87" s="375">
        <v>3</v>
      </c>
      <c r="BJ87" s="375">
        <v>12</v>
      </c>
      <c r="BK87" s="375" t="s">
        <v>301</v>
      </c>
      <c r="BL87" s="375" t="s">
        <v>301</v>
      </c>
      <c r="BM87" s="375">
        <v>5984</v>
      </c>
      <c r="BN87" s="375">
        <v>555</v>
      </c>
      <c r="BO87" s="375">
        <v>354</v>
      </c>
      <c r="BP87" s="375">
        <v>8</v>
      </c>
      <c r="BQ87" s="375">
        <v>0</v>
      </c>
      <c r="BR87" s="375">
        <v>0</v>
      </c>
      <c r="BS87" s="375">
        <v>0</v>
      </c>
      <c r="BT87" s="375">
        <v>0</v>
      </c>
      <c r="BU87" s="375">
        <v>0</v>
      </c>
      <c r="BV87" s="375" t="s">
        <v>301</v>
      </c>
      <c r="BW87" s="375" t="s">
        <v>301</v>
      </c>
      <c r="BX87" s="425" t="s">
        <v>301</v>
      </c>
    </row>
    <row r="88" spans="1:76" s="134" customFormat="1" ht="12.75" customHeight="1" x14ac:dyDescent="0.2">
      <c r="A88" s="340"/>
      <c r="B88" s="413" t="s">
        <v>160</v>
      </c>
      <c r="C88" s="414"/>
      <c r="D88" s="415">
        <v>21265</v>
      </c>
      <c r="E88" s="415">
        <v>286963</v>
      </c>
      <c r="F88" s="415">
        <v>146</v>
      </c>
      <c r="G88" s="415">
        <v>19</v>
      </c>
      <c r="H88" s="415">
        <v>65</v>
      </c>
      <c r="I88" s="415">
        <v>61</v>
      </c>
      <c r="J88" s="446">
        <v>72</v>
      </c>
      <c r="K88" s="446">
        <v>56.249999999999986</v>
      </c>
      <c r="L88" s="446">
        <v>10.55</v>
      </c>
      <c r="M88" s="446">
        <v>3.95</v>
      </c>
      <c r="N88" s="415">
        <v>30</v>
      </c>
      <c r="O88" s="415">
        <v>9576</v>
      </c>
      <c r="P88" s="415">
        <v>7839</v>
      </c>
      <c r="Q88" s="415">
        <v>1538</v>
      </c>
      <c r="R88" s="415">
        <v>496</v>
      </c>
      <c r="S88" s="415">
        <v>5935</v>
      </c>
      <c r="T88" s="446">
        <v>1278.3</v>
      </c>
      <c r="U88" s="415">
        <v>484111</v>
      </c>
      <c r="V88" s="415">
        <v>21748</v>
      </c>
      <c r="W88" s="415">
        <v>12415</v>
      </c>
      <c r="X88" s="415">
        <v>239301</v>
      </c>
      <c r="Y88" s="415">
        <v>7112058</v>
      </c>
      <c r="Z88" s="415">
        <v>5160188</v>
      </c>
      <c r="AA88" s="415">
        <v>1951870</v>
      </c>
      <c r="AB88" s="415" t="s">
        <v>357</v>
      </c>
      <c r="AC88" s="415" t="s">
        <v>357</v>
      </c>
      <c r="AD88" s="415" t="s">
        <v>357</v>
      </c>
      <c r="AE88" s="415" t="s">
        <v>357</v>
      </c>
      <c r="AF88" s="415" t="s">
        <v>357</v>
      </c>
      <c r="AG88" s="415">
        <v>218300</v>
      </c>
      <c r="AH88" s="415">
        <v>0</v>
      </c>
      <c r="AI88" s="415">
        <v>0</v>
      </c>
      <c r="AJ88" s="415">
        <v>34792</v>
      </c>
      <c r="AK88" s="415">
        <v>604319</v>
      </c>
      <c r="AL88" s="415">
        <v>543952</v>
      </c>
      <c r="AM88" s="415">
        <v>8126</v>
      </c>
      <c r="AN88" s="415">
        <v>17</v>
      </c>
      <c r="AO88" s="415">
        <v>457</v>
      </c>
      <c r="AP88" s="415">
        <v>1122</v>
      </c>
      <c r="AQ88" s="415">
        <v>150</v>
      </c>
      <c r="AR88" s="415">
        <v>29753</v>
      </c>
      <c r="AS88" s="415">
        <v>20759</v>
      </c>
      <c r="AT88" s="415" t="s">
        <v>495</v>
      </c>
      <c r="AU88" s="415" t="s">
        <v>495</v>
      </c>
      <c r="AV88" s="415" t="s">
        <v>495</v>
      </c>
      <c r="AW88" s="415" t="s">
        <v>495</v>
      </c>
      <c r="AX88" s="415" t="s">
        <v>495</v>
      </c>
      <c r="AY88" s="415">
        <v>1846</v>
      </c>
      <c r="AZ88" s="415">
        <v>29283</v>
      </c>
      <c r="BA88" s="415">
        <v>26833</v>
      </c>
      <c r="BB88" s="415">
        <v>311</v>
      </c>
      <c r="BC88" s="415">
        <v>5</v>
      </c>
      <c r="BD88" s="415">
        <v>0</v>
      </c>
      <c r="BE88" s="415">
        <v>0</v>
      </c>
      <c r="BF88" s="415">
        <v>924</v>
      </c>
      <c r="BG88" s="415">
        <v>1210</v>
      </c>
      <c r="BH88" s="415">
        <v>8188</v>
      </c>
      <c r="BI88" s="415">
        <v>116</v>
      </c>
      <c r="BJ88" s="415">
        <v>825</v>
      </c>
      <c r="BK88" s="415">
        <v>1113</v>
      </c>
      <c r="BL88" s="415">
        <v>10472</v>
      </c>
      <c r="BM88" s="415">
        <v>218803</v>
      </c>
      <c r="BN88" s="415">
        <v>11786</v>
      </c>
      <c r="BO88" s="415">
        <v>18142</v>
      </c>
      <c r="BP88" s="415">
        <v>2331</v>
      </c>
      <c r="BQ88" s="415">
        <v>71</v>
      </c>
      <c r="BR88" s="415">
        <v>23</v>
      </c>
      <c r="BS88" s="415">
        <v>13</v>
      </c>
      <c r="BT88" s="415">
        <v>0</v>
      </c>
      <c r="BU88" s="415">
        <v>35</v>
      </c>
      <c r="BV88" s="415">
        <v>52430</v>
      </c>
      <c r="BW88" s="415">
        <v>4017</v>
      </c>
      <c r="BX88" s="445">
        <v>198574</v>
      </c>
    </row>
    <row r="89" spans="1:76" s="134" customFormat="1" ht="12.75" customHeight="1" x14ac:dyDescent="0.2">
      <c r="A89" s="386"/>
      <c r="B89" s="406" t="s">
        <v>150</v>
      </c>
      <c r="C89" s="416">
        <v>29</v>
      </c>
      <c r="D89" s="407">
        <v>29</v>
      </c>
      <c r="E89" s="407">
        <v>29</v>
      </c>
      <c r="F89" s="407">
        <v>29</v>
      </c>
      <c r="G89" s="407">
        <v>29</v>
      </c>
      <c r="H89" s="407">
        <v>29</v>
      </c>
      <c r="I89" s="407">
        <v>29</v>
      </c>
      <c r="J89" s="407">
        <v>29</v>
      </c>
      <c r="K89" s="407">
        <v>29</v>
      </c>
      <c r="L89" s="407">
        <v>29</v>
      </c>
      <c r="M89" s="407">
        <v>29</v>
      </c>
      <c r="N89" s="407">
        <v>29</v>
      </c>
      <c r="O89" s="407">
        <v>29</v>
      </c>
      <c r="P89" s="407">
        <v>29</v>
      </c>
      <c r="Q89" s="407">
        <v>29</v>
      </c>
      <c r="R89" s="407">
        <v>29</v>
      </c>
      <c r="S89" s="407">
        <v>29</v>
      </c>
      <c r="T89" s="407">
        <v>29</v>
      </c>
      <c r="U89" s="407">
        <v>29</v>
      </c>
      <c r="V89" s="407">
        <v>29</v>
      </c>
      <c r="W89" s="407">
        <v>29</v>
      </c>
      <c r="X89" s="407">
        <v>29</v>
      </c>
      <c r="Y89" s="407">
        <v>29</v>
      </c>
      <c r="Z89" s="407">
        <v>29</v>
      </c>
      <c r="AA89" s="407">
        <v>29</v>
      </c>
      <c r="AB89" s="407">
        <v>29</v>
      </c>
      <c r="AC89" s="407">
        <v>29</v>
      </c>
      <c r="AD89" s="407">
        <v>29</v>
      </c>
      <c r="AE89" s="407">
        <v>29</v>
      </c>
      <c r="AF89" s="407">
        <v>29</v>
      </c>
      <c r="AG89" s="407">
        <v>29</v>
      </c>
      <c r="AH89" s="407">
        <v>29</v>
      </c>
      <c r="AI89" s="407">
        <v>29</v>
      </c>
      <c r="AJ89" s="407">
        <v>29</v>
      </c>
      <c r="AK89" s="407">
        <v>29</v>
      </c>
      <c r="AL89" s="407">
        <v>29</v>
      </c>
      <c r="AM89" s="407">
        <v>29</v>
      </c>
      <c r="AN89" s="407">
        <v>29</v>
      </c>
      <c r="AO89" s="407">
        <v>29</v>
      </c>
      <c r="AP89" s="407">
        <v>29</v>
      </c>
      <c r="AQ89" s="407">
        <v>29</v>
      </c>
      <c r="AR89" s="407">
        <v>29</v>
      </c>
      <c r="AS89" s="407">
        <v>29</v>
      </c>
      <c r="AT89" s="407">
        <v>29</v>
      </c>
      <c r="AU89" s="407">
        <v>29</v>
      </c>
      <c r="AV89" s="407">
        <v>29</v>
      </c>
      <c r="AW89" s="407">
        <v>29</v>
      </c>
      <c r="AX89" s="407">
        <v>29</v>
      </c>
      <c r="AY89" s="407">
        <v>29</v>
      </c>
      <c r="AZ89" s="407">
        <v>29</v>
      </c>
      <c r="BA89" s="407">
        <v>29</v>
      </c>
      <c r="BB89" s="407">
        <v>29</v>
      </c>
      <c r="BC89" s="407">
        <v>29</v>
      </c>
      <c r="BD89" s="407">
        <v>29</v>
      </c>
      <c r="BE89" s="407">
        <v>29</v>
      </c>
      <c r="BF89" s="407">
        <v>29</v>
      </c>
      <c r="BG89" s="407">
        <v>29</v>
      </c>
      <c r="BH89" s="407">
        <v>29</v>
      </c>
      <c r="BI89" s="407">
        <v>29</v>
      </c>
      <c r="BJ89" s="407">
        <v>29</v>
      </c>
      <c r="BK89" s="407">
        <v>29</v>
      </c>
      <c r="BL89" s="407">
        <v>29</v>
      </c>
      <c r="BM89" s="407">
        <v>29</v>
      </c>
      <c r="BN89" s="407">
        <v>29</v>
      </c>
      <c r="BO89" s="407">
        <v>29</v>
      </c>
      <c r="BP89" s="407">
        <v>29</v>
      </c>
      <c r="BQ89" s="407">
        <v>29</v>
      </c>
      <c r="BR89" s="407">
        <v>29</v>
      </c>
      <c r="BS89" s="407">
        <v>29</v>
      </c>
      <c r="BT89" s="407">
        <v>29</v>
      </c>
      <c r="BU89" s="407">
        <v>29</v>
      </c>
      <c r="BV89" s="407">
        <v>29</v>
      </c>
      <c r="BW89" s="407">
        <v>29</v>
      </c>
      <c r="BX89" s="447">
        <v>29</v>
      </c>
    </row>
    <row r="90" spans="1:76" s="134" customFormat="1" ht="12.75" customHeight="1" x14ac:dyDescent="0.2">
      <c r="A90" s="386"/>
      <c r="B90" s="406" t="s">
        <v>151</v>
      </c>
      <c r="C90" s="417">
        <v>27</v>
      </c>
      <c r="D90" s="417">
        <v>24</v>
      </c>
      <c r="E90" s="417">
        <v>9</v>
      </c>
      <c r="F90" s="417">
        <v>27</v>
      </c>
      <c r="G90" s="417">
        <v>27</v>
      </c>
      <c r="H90" s="417">
        <v>27</v>
      </c>
      <c r="I90" s="417">
        <v>27</v>
      </c>
      <c r="J90" s="417">
        <v>27</v>
      </c>
      <c r="K90" s="417">
        <v>27</v>
      </c>
      <c r="L90" s="417">
        <v>26</v>
      </c>
      <c r="M90" s="417">
        <v>26</v>
      </c>
      <c r="N90" s="417">
        <v>27</v>
      </c>
      <c r="O90" s="417">
        <v>26</v>
      </c>
      <c r="P90" s="417">
        <v>26</v>
      </c>
      <c r="Q90" s="417">
        <v>26</v>
      </c>
      <c r="R90" s="417">
        <v>26</v>
      </c>
      <c r="S90" s="417">
        <v>27</v>
      </c>
      <c r="T90" s="417">
        <v>27</v>
      </c>
      <c r="U90" s="417">
        <v>26</v>
      </c>
      <c r="V90" s="417">
        <v>26</v>
      </c>
      <c r="W90" s="417">
        <v>23</v>
      </c>
      <c r="X90" s="417">
        <v>25</v>
      </c>
      <c r="Y90" s="417" t="s">
        <v>515</v>
      </c>
      <c r="Z90" s="417" t="s">
        <v>515</v>
      </c>
      <c r="AA90" s="417" t="s">
        <v>515</v>
      </c>
      <c r="AB90" s="417">
        <v>0</v>
      </c>
      <c r="AC90" s="417">
        <v>0</v>
      </c>
      <c r="AD90" s="417">
        <v>0</v>
      </c>
      <c r="AE90" s="417">
        <v>0</v>
      </c>
      <c r="AF90" s="417">
        <v>0</v>
      </c>
      <c r="AG90" s="417">
        <v>4</v>
      </c>
      <c r="AH90" s="417">
        <v>5</v>
      </c>
      <c r="AI90" s="417">
        <v>6</v>
      </c>
      <c r="AJ90" s="417">
        <v>16</v>
      </c>
      <c r="AK90" s="417">
        <v>26</v>
      </c>
      <c r="AL90" s="417">
        <v>25</v>
      </c>
      <c r="AM90" s="417">
        <v>24</v>
      </c>
      <c r="AN90" s="417">
        <v>22</v>
      </c>
      <c r="AO90" s="417">
        <v>24</v>
      </c>
      <c r="AP90" s="417">
        <v>24</v>
      </c>
      <c r="AQ90" s="417">
        <v>24</v>
      </c>
      <c r="AR90" s="417">
        <v>26</v>
      </c>
      <c r="AS90" s="417">
        <v>25</v>
      </c>
      <c r="AT90" s="417">
        <v>16</v>
      </c>
      <c r="AU90" s="417">
        <v>15</v>
      </c>
      <c r="AV90" s="417">
        <v>16</v>
      </c>
      <c r="AW90" s="417">
        <v>15</v>
      </c>
      <c r="AX90" s="417">
        <v>14</v>
      </c>
      <c r="AY90" s="417">
        <v>17</v>
      </c>
      <c r="AZ90" s="417">
        <v>27</v>
      </c>
      <c r="BA90" s="417">
        <v>25</v>
      </c>
      <c r="BB90" s="417">
        <v>23</v>
      </c>
      <c r="BC90" s="417">
        <v>23</v>
      </c>
      <c r="BD90" s="417">
        <v>23</v>
      </c>
      <c r="BE90" s="417">
        <v>23</v>
      </c>
      <c r="BF90" s="417">
        <v>25</v>
      </c>
      <c r="BG90" s="417">
        <v>23</v>
      </c>
      <c r="BH90" s="417">
        <v>20</v>
      </c>
      <c r="BI90" s="417">
        <v>27</v>
      </c>
      <c r="BJ90" s="417">
        <v>26</v>
      </c>
      <c r="BK90" s="417">
        <v>22</v>
      </c>
      <c r="BL90" s="417">
        <v>20</v>
      </c>
      <c r="BM90" s="417">
        <v>26</v>
      </c>
      <c r="BN90" s="417">
        <v>25</v>
      </c>
      <c r="BO90" s="417">
        <v>24</v>
      </c>
      <c r="BP90" s="417">
        <v>26</v>
      </c>
      <c r="BQ90" s="417">
        <v>27</v>
      </c>
      <c r="BR90" s="417">
        <v>24</v>
      </c>
      <c r="BS90" s="417">
        <v>25</v>
      </c>
      <c r="BT90" s="417">
        <v>25</v>
      </c>
      <c r="BU90" s="417">
        <v>25</v>
      </c>
      <c r="BV90" s="417">
        <v>20</v>
      </c>
      <c r="BW90" s="417">
        <v>19</v>
      </c>
      <c r="BX90" s="428">
        <v>5</v>
      </c>
    </row>
    <row r="91" spans="1:76" s="134" customFormat="1" ht="12.75" customHeight="1" x14ac:dyDescent="0.2">
      <c r="A91" s="387"/>
      <c r="B91" s="410" t="s">
        <v>149</v>
      </c>
      <c r="C91" s="411">
        <v>0.93103448275862066</v>
      </c>
      <c r="D91" s="411">
        <v>0.82758620689655171</v>
      </c>
      <c r="E91" s="411">
        <v>0.31034482758620691</v>
      </c>
      <c r="F91" s="411">
        <v>0.93103448275862066</v>
      </c>
      <c r="G91" s="411">
        <v>0.93103448275862066</v>
      </c>
      <c r="H91" s="411">
        <v>0.93103448275862066</v>
      </c>
      <c r="I91" s="411">
        <v>0.93103448275862066</v>
      </c>
      <c r="J91" s="411">
        <v>0.93103448275862066</v>
      </c>
      <c r="K91" s="411">
        <v>0.93103448275862066</v>
      </c>
      <c r="L91" s="411">
        <v>0.89655172413793105</v>
      </c>
      <c r="M91" s="411">
        <v>0.89655172413793105</v>
      </c>
      <c r="N91" s="411">
        <v>0.93103448275862066</v>
      </c>
      <c r="O91" s="411">
        <v>0.89655172413793105</v>
      </c>
      <c r="P91" s="411">
        <v>0.89655172413793105</v>
      </c>
      <c r="Q91" s="411">
        <v>0.89655172413793105</v>
      </c>
      <c r="R91" s="411">
        <v>0.89655172413793105</v>
      </c>
      <c r="S91" s="411">
        <v>0.93103448275862066</v>
      </c>
      <c r="T91" s="411">
        <v>0.93103448275862066</v>
      </c>
      <c r="U91" s="411">
        <v>0.89655172413793105</v>
      </c>
      <c r="V91" s="411">
        <v>0.89655172413793105</v>
      </c>
      <c r="W91" s="411">
        <v>0.7931034482758621</v>
      </c>
      <c r="X91" s="411">
        <v>0.86206896551724133</v>
      </c>
      <c r="Y91" s="411">
        <v>1</v>
      </c>
      <c r="Z91" s="411">
        <v>1</v>
      </c>
      <c r="AA91" s="411">
        <v>1</v>
      </c>
      <c r="AB91" s="411">
        <v>0</v>
      </c>
      <c r="AC91" s="411">
        <v>0</v>
      </c>
      <c r="AD91" s="411">
        <v>0</v>
      </c>
      <c r="AE91" s="411">
        <v>0</v>
      </c>
      <c r="AF91" s="411">
        <v>0</v>
      </c>
      <c r="AG91" s="411">
        <v>0.13793103448275862</v>
      </c>
      <c r="AH91" s="411">
        <v>0.17241379310344829</v>
      </c>
      <c r="AI91" s="411">
        <v>0.20689655172413793</v>
      </c>
      <c r="AJ91" s="411">
        <v>0.55172413793103448</v>
      </c>
      <c r="AK91" s="411">
        <v>0.89655172413793105</v>
      </c>
      <c r="AL91" s="411">
        <v>0.86206896551724133</v>
      </c>
      <c r="AM91" s="411">
        <v>0.82758620689655171</v>
      </c>
      <c r="AN91" s="411">
        <v>0.75862068965517238</v>
      </c>
      <c r="AO91" s="411">
        <v>0.82758620689655171</v>
      </c>
      <c r="AP91" s="411">
        <v>0.82758620689655171</v>
      </c>
      <c r="AQ91" s="411">
        <v>0.82758620689655171</v>
      </c>
      <c r="AR91" s="411">
        <v>0.89655172413793105</v>
      </c>
      <c r="AS91" s="411">
        <v>0.86206896551724133</v>
      </c>
      <c r="AT91" s="411">
        <v>0.55172413793103448</v>
      </c>
      <c r="AU91" s="411">
        <v>0.51724137931034486</v>
      </c>
      <c r="AV91" s="411">
        <v>0.55172413793103448</v>
      </c>
      <c r="AW91" s="411">
        <v>0.51724137931034486</v>
      </c>
      <c r="AX91" s="411">
        <v>0.48275862068965519</v>
      </c>
      <c r="AY91" s="411">
        <v>0.58620689655172409</v>
      </c>
      <c r="AZ91" s="411">
        <v>0.93103448275862066</v>
      </c>
      <c r="BA91" s="411">
        <v>0.86206896551724133</v>
      </c>
      <c r="BB91" s="411">
        <v>0.7931034482758621</v>
      </c>
      <c r="BC91" s="411">
        <v>0.7931034482758621</v>
      </c>
      <c r="BD91" s="411">
        <v>0.7931034482758621</v>
      </c>
      <c r="BE91" s="411">
        <v>0.7931034482758621</v>
      </c>
      <c r="BF91" s="411">
        <v>0.86206896551724133</v>
      </c>
      <c r="BG91" s="411">
        <v>0.7931034482758621</v>
      </c>
      <c r="BH91" s="411">
        <v>0.68965517241379315</v>
      </c>
      <c r="BI91" s="411">
        <v>0.93103448275862066</v>
      </c>
      <c r="BJ91" s="411">
        <v>0.89655172413793105</v>
      </c>
      <c r="BK91" s="411">
        <v>0.75862068965517238</v>
      </c>
      <c r="BL91" s="411">
        <v>0.68965517241379315</v>
      </c>
      <c r="BM91" s="411">
        <v>0.89655172413793105</v>
      </c>
      <c r="BN91" s="411">
        <v>0.86206896551724133</v>
      </c>
      <c r="BO91" s="411">
        <v>0.82758620689655171</v>
      </c>
      <c r="BP91" s="411">
        <v>0.89655172413793105</v>
      </c>
      <c r="BQ91" s="411">
        <v>0.93103448275862066</v>
      </c>
      <c r="BR91" s="411">
        <v>0.82758620689655171</v>
      </c>
      <c r="BS91" s="411">
        <v>0.86206896551724133</v>
      </c>
      <c r="BT91" s="411">
        <v>0.86206896551724133</v>
      </c>
      <c r="BU91" s="411">
        <v>0.86206896551724133</v>
      </c>
      <c r="BV91" s="411">
        <v>0.68965517241379315</v>
      </c>
      <c r="BW91" s="411">
        <v>0.65517241379310343</v>
      </c>
      <c r="BX91" s="429">
        <v>0.17241379310344829</v>
      </c>
    </row>
    <row r="92" spans="1:76" s="134" customFormat="1" ht="12.75" customHeight="1" x14ac:dyDescent="0.2">
      <c r="A92" s="368" t="s">
        <v>353</v>
      </c>
      <c r="B92" s="369" t="s">
        <v>418</v>
      </c>
      <c r="C92" s="389"/>
      <c r="D92" s="371">
        <v>12708</v>
      </c>
      <c r="E92" s="371" t="s">
        <v>301</v>
      </c>
      <c r="F92" s="371">
        <v>49</v>
      </c>
      <c r="G92" s="371">
        <v>25</v>
      </c>
      <c r="H92" s="371">
        <v>16</v>
      </c>
      <c r="I92" s="371">
        <v>8</v>
      </c>
      <c r="J92" s="373">
        <v>35.299999999999997</v>
      </c>
      <c r="K92" s="374">
        <v>30</v>
      </c>
      <c r="L92" s="374">
        <v>4.3</v>
      </c>
      <c r="M92" s="374">
        <v>1</v>
      </c>
      <c r="N92" s="375">
        <v>3</v>
      </c>
      <c r="O92" s="375">
        <v>7046</v>
      </c>
      <c r="P92" s="375">
        <v>5970</v>
      </c>
      <c r="Q92" s="375">
        <v>800</v>
      </c>
      <c r="R92" s="375">
        <v>99</v>
      </c>
      <c r="S92" s="375">
        <v>285</v>
      </c>
      <c r="T92" s="374">
        <v>67</v>
      </c>
      <c r="U92" s="375">
        <v>126648</v>
      </c>
      <c r="V92" s="375">
        <v>33364</v>
      </c>
      <c r="W92" s="375">
        <v>0</v>
      </c>
      <c r="X92" s="375">
        <v>1696</v>
      </c>
      <c r="Y92" s="375">
        <v>8118215</v>
      </c>
      <c r="Z92" s="375">
        <v>3625260</v>
      </c>
      <c r="AA92" s="375">
        <v>4492955</v>
      </c>
      <c r="AB92" s="375">
        <v>552266</v>
      </c>
      <c r="AC92" s="375">
        <v>2631528</v>
      </c>
      <c r="AD92" s="375">
        <v>38959</v>
      </c>
      <c r="AE92" s="375">
        <v>1270202</v>
      </c>
      <c r="AF92" s="375">
        <v>805069</v>
      </c>
      <c r="AG92" s="375">
        <v>7979953</v>
      </c>
      <c r="AH92" s="375">
        <v>0</v>
      </c>
      <c r="AI92" s="375">
        <v>0</v>
      </c>
      <c r="AJ92" s="375">
        <v>138263</v>
      </c>
      <c r="AK92" s="375">
        <v>145618</v>
      </c>
      <c r="AL92" s="375">
        <v>141573</v>
      </c>
      <c r="AM92" s="375">
        <v>0</v>
      </c>
      <c r="AN92" s="375">
        <v>0</v>
      </c>
      <c r="AO92" s="375">
        <v>1285</v>
      </c>
      <c r="AP92" s="375">
        <v>0</v>
      </c>
      <c r="AQ92" s="375">
        <v>0</v>
      </c>
      <c r="AR92" s="375">
        <v>1956</v>
      </c>
      <c r="AS92" s="375">
        <v>804</v>
      </c>
      <c r="AT92" s="375">
        <v>64779</v>
      </c>
      <c r="AU92" s="375">
        <v>32321</v>
      </c>
      <c r="AV92" s="375">
        <v>115</v>
      </c>
      <c r="AW92" s="375">
        <v>553431</v>
      </c>
      <c r="AX92" s="375">
        <v>953673</v>
      </c>
      <c r="AY92" s="375">
        <v>537664</v>
      </c>
      <c r="AZ92" s="375">
        <v>5291</v>
      </c>
      <c r="BA92" s="375">
        <v>5067</v>
      </c>
      <c r="BB92" s="375">
        <v>0</v>
      </c>
      <c r="BC92" s="375">
        <v>128</v>
      </c>
      <c r="BD92" s="375">
        <v>0</v>
      </c>
      <c r="BE92" s="375">
        <v>0</v>
      </c>
      <c r="BF92" s="375">
        <v>20</v>
      </c>
      <c r="BG92" s="375">
        <v>76</v>
      </c>
      <c r="BH92" s="375">
        <v>2747</v>
      </c>
      <c r="BI92" s="375">
        <v>1</v>
      </c>
      <c r="BJ92" s="375">
        <v>389</v>
      </c>
      <c r="BK92" s="375">
        <v>502</v>
      </c>
      <c r="BL92" s="375">
        <v>9425</v>
      </c>
      <c r="BM92" s="375">
        <v>155950</v>
      </c>
      <c r="BN92" s="375">
        <v>17057</v>
      </c>
      <c r="BO92" s="375">
        <v>19289</v>
      </c>
      <c r="BP92" s="375">
        <v>99</v>
      </c>
      <c r="BQ92" s="375">
        <v>2434</v>
      </c>
      <c r="BR92" s="375">
        <v>0</v>
      </c>
      <c r="BS92" s="375">
        <v>0</v>
      </c>
      <c r="BT92" s="375">
        <v>102</v>
      </c>
      <c r="BU92" s="375">
        <v>2332</v>
      </c>
      <c r="BV92" s="375">
        <v>0</v>
      </c>
      <c r="BW92" s="375" t="s">
        <v>301</v>
      </c>
      <c r="BX92" s="425">
        <v>228398</v>
      </c>
    </row>
    <row r="93" spans="1:76" s="134" customFormat="1" ht="12.75" customHeight="1" x14ac:dyDescent="0.2">
      <c r="A93" s="368" t="s">
        <v>354</v>
      </c>
      <c r="B93" s="369" t="s">
        <v>419</v>
      </c>
      <c r="C93" s="389"/>
      <c r="D93" s="371">
        <v>8100</v>
      </c>
      <c r="E93" s="371">
        <v>119468</v>
      </c>
      <c r="F93" s="371">
        <v>24</v>
      </c>
      <c r="G93" s="371">
        <v>3</v>
      </c>
      <c r="H93" s="371">
        <v>17</v>
      </c>
      <c r="I93" s="371">
        <v>4</v>
      </c>
      <c r="J93" s="373">
        <v>15.5</v>
      </c>
      <c r="K93" s="374">
        <v>14.6</v>
      </c>
      <c r="L93" s="374">
        <v>0.9</v>
      </c>
      <c r="M93" s="374">
        <v>0</v>
      </c>
      <c r="N93" s="375">
        <v>1</v>
      </c>
      <c r="O93" s="375">
        <v>2837</v>
      </c>
      <c r="P93" s="375">
        <v>2414</v>
      </c>
      <c r="Q93" s="375">
        <v>157</v>
      </c>
      <c r="R93" s="375">
        <v>25</v>
      </c>
      <c r="S93" s="375">
        <v>275</v>
      </c>
      <c r="T93" s="374">
        <v>56</v>
      </c>
      <c r="U93" s="375">
        <v>220599</v>
      </c>
      <c r="V93" s="375">
        <v>60521</v>
      </c>
      <c r="W93" s="375">
        <v>10000</v>
      </c>
      <c r="X93" s="375">
        <v>6609</v>
      </c>
      <c r="Y93" s="375">
        <v>2241047</v>
      </c>
      <c r="Z93" s="375">
        <v>1706475</v>
      </c>
      <c r="AA93" s="375">
        <v>534572</v>
      </c>
      <c r="AB93" s="375">
        <v>116961</v>
      </c>
      <c r="AC93" s="375" t="s">
        <v>301</v>
      </c>
      <c r="AD93" s="375">
        <v>26665</v>
      </c>
      <c r="AE93" s="375">
        <v>390946</v>
      </c>
      <c r="AF93" s="375">
        <v>196084</v>
      </c>
      <c r="AG93" s="375">
        <v>2126733</v>
      </c>
      <c r="AH93" s="375">
        <v>0</v>
      </c>
      <c r="AI93" s="375">
        <v>0</v>
      </c>
      <c r="AJ93" s="375">
        <v>114315</v>
      </c>
      <c r="AK93" s="375">
        <v>245937</v>
      </c>
      <c r="AL93" s="375">
        <v>198821</v>
      </c>
      <c r="AM93" s="375">
        <v>0</v>
      </c>
      <c r="AN93" s="375">
        <v>0</v>
      </c>
      <c r="AO93" s="375">
        <v>11</v>
      </c>
      <c r="AP93" s="375">
        <v>0</v>
      </c>
      <c r="AQ93" s="375">
        <v>2</v>
      </c>
      <c r="AR93" s="375">
        <v>46873</v>
      </c>
      <c r="AS93" s="375">
        <v>230</v>
      </c>
      <c r="AT93" s="375">
        <v>30722</v>
      </c>
      <c r="AU93" s="375">
        <v>29575</v>
      </c>
      <c r="AV93" s="375">
        <v>75</v>
      </c>
      <c r="AW93" s="375">
        <v>80687</v>
      </c>
      <c r="AX93" s="375">
        <v>1172305</v>
      </c>
      <c r="AY93" s="375">
        <v>55</v>
      </c>
      <c r="AZ93" s="375">
        <v>6967</v>
      </c>
      <c r="BA93" s="375">
        <v>5862</v>
      </c>
      <c r="BB93" s="375">
        <v>0</v>
      </c>
      <c r="BC93" s="375">
        <v>0</v>
      </c>
      <c r="BD93" s="375">
        <v>0</v>
      </c>
      <c r="BE93" s="375">
        <v>0</v>
      </c>
      <c r="BF93" s="375">
        <v>1101</v>
      </c>
      <c r="BG93" s="375">
        <v>4</v>
      </c>
      <c r="BH93" s="375">
        <v>0</v>
      </c>
      <c r="BI93" s="375">
        <v>4</v>
      </c>
      <c r="BJ93" s="375">
        <v>65</v>
      </c>
      <c r="BK93" s="375">
        <v>100</v>
      </c>
      <c r="BL93" s="375">
        <v>769</v>
      </c>
      <c r="BM93" s="375">
        <v>105306</v>
      </c>
      <c r="BN93" s="375">
        <v>9019</v>
      </c>
      <c r="BO93" s="375">
        <v>3622</v>
      </c>
      <c r="BP93" s="375">
        <v>20</v>
      </c>
      <c r="BQ93" s="375">
        <v>56</v>
      </c>
      <c r="BR93" s="375">
        <v>20</v>
      </c>
      <c r="BS93" s="375">
        <v>0</v>
      </c>
      <c r="BT93" s="375">
        <v>0</v>
      </c>
      <c r="BU93" s="375">
        <v>36</v>
      </c>
      <c r="BV93" s="375">
        <v>15</v>
      </c>
      <c r="BW93" s="375">
        <v>402</v>
      </c>
      <c r="BX93" s="425">
        <v>51222</v>
      </c>
    </row>
    <row r="94" spans="1:76" s="134" customFormat="1" ht="12.75" customHeight="1" x14ac:dyDescent="0.2">
      <c r="A94" s="368" t="s">
        <v>355</v>
      </c>
      <c r="B94" s="369" t="s">
        <v>420</v>
      </c>
      <c r="C94" s="389"/>
      <c r="D94" s="371">
        <v>1767</v>
      </c>
      <c r="E94" s="371">
        <v>23580</v>
      </c>
      <c r="F94" s="371">
        <v>3</v>
      </c>
      <c r="G94" s="371">
        <v>0</v>
      </c>
      <c r="H94" s="371">
        <v>3</v>
      </c>
      <c r="I94" s="371">
        <v>0</v>
      </c>
      <c r="J94" s="373">
        <v>2.2000000000000002</v>
      </c>
      <c r="K94" s="374">
        <v>2.2000000000000002</v>
      </c>
      <c r="L94" s="374">
        <v>0</v>
      </c>
      <c r="M94" s="374">
        <v>0</v>
      </c>
      <c r="N94" s="375">
        <v>1</v>
      </c>
      <c r="O94" s="375">
        <v>238</v>
      </c>
      <c r="P94" s="375">
        <v>198</v>
      </c>
      <c r="Q94" s="375">
        <v>20</v>
      </c>
      <c r="R94" s="375">
        <v>8</v>
      </c>
      <c r="S94" s="375">
        <v>228</v>
      </c>
      <c r="T94" s="374">
        <v>38</v>
      </c>
      <c r="U94" s="375">
        <v>25739</v>
      </c>
      <c r="V94" s="375">
        <v>0</v>
      </c>
      <c r="W94" s="375">
        <v>0</v>
      </c>
      <c r="X94" s="375">
        <v>0</v>
      </c>
      <c r="Y94" s="375">
        <v>331750</v>
      </c>
      <c r="Z94" s="375">
        <v>267750</v>
      </c>
      <c r="AA94" s="375">
        <v>64000</v>
      </c>
      <c r="AB94" s="375">
        <v>0</v>
      </c>
      <c r="AC94" s="375" t="s">
        <v>301</v>
      </c>
      <c r="AD94" s="375">
        <v>0</v>
      </c>
      <c r="AE94" s="375">
        <v>64000</v>
      </c>
      <c r="AF94" s="375">
        <v>20000</v>
      </c>
      <c r="AG94" s="375">
        <v>331920</v>
      </c>
      <c r="AH94" s="375">
        <v>0</v>
      </c>
      <c r="AI94" s="375">
        <v>0</v>
      </c>
      <c r="AJ94" s="375">
        <v>13000</v>
      </c>
      <c r="AK94" s="375">
        <v>25739</v>
      </c>
      <c r="AL94" s="375">
        <v>23496</v>
      </c>
      <c r="AM94" s="375" t="s">
        <v>301</v>
      </c>
      <c r="AN94" s="375" t="s">
        <v>301</v>
      </c>
      <c r="AO94" s="375" t="s">
        <v>301</v>
      </c>
      <c r="AP94" s="375" t="s">
        <v>301</v>
      </c>
      <c r="AQ94" s="375" t="s">
        <v>301</v>
      </c>
      <c r="AR94" s="375" t="s">
        <v>301</v>
      </c>
      <c r="AS94" s="375">
        <v>2243</v>
      </c>
      <c r="AT94" s="375">
        <v>29</v>
      </c>
      <c r="AU94" s="375">
        <v>29</v>
      </c>
      <c r="AV94" s="375">
        <v>7</v>
      </c>
      <c r="AW94" s="375">
        <v>1052</v>
      </c>
      <c r="AX94" s="375">
        <v>0</v>
      </c>
      <c r="AY94" s="375">
        <v>0</v>
      </c>
      <c r="AZ94" s="375">
        <v>24</v>
      </c>
      <c r="BA94" s="375" t="s">
        <v>301</v>
      </c>
      <c r="BB94" s="375" t="s">
        <v>301</v>
      </c>
      <c r="BC94" s="375" t="s">
        <v>301</v>
      </c>
      <c r="BD94" s="375" t="s">
        <v>301</v>
      </c>
      <c r="BE94" s="375" t="s">
        <v>301</v>
      </c>
      <c r="BF94" s="375">
        <v>24</v>
      </c>
      <c r="BG94" s="375" t="s">
        <v>301</v>
      </c>
      <c r="BH94" s="375">
        <v>520</v>
      </c>
      <c r="BI94" s="375" t="s">
        <v>301</v>
      </c>
      <c r="BJ94" s="375">
        <v>12</v>
      </c>
      <c r="BK94" s="375">
        <v>12</v>
      </c>
      <c r="BL94" s="375">
        <v>331</v>
      </c>
      <c r="BM94" s="375">
        <v>13965</v>
      </c>
      <c r="BN94" s="375">
        <v>41</v>
      </c>
      <c r="BO94" s="375">
        <v>161</v>
      </c>
      <c r="BP94" s="375">
        <v>44</v>
      </c>
      <c r="BQ94" s="375">
        <v>0</v>
      </c>
      <c r="BR94" s="375" t="s">
        <v>301</v>
      </c>
      <c r="BS94" s="375" t="s">
        <v>301</v>
      </c>
      <c r="BT94" s="375" t="s">
        <v>301</v>
      </c>
      <c r="BU94" s="375" t="s">
        <v>301</v>
      </c>
      <c r="BV94" s="375">
        <v>22</v>
      </c>
      <c r="BW94" s="375" t="s">
        <v>301</v>
      </c>
      <c r="BX94" s="425" t="s">
        <v>301</v>
      </c>
    </row>
    <row r="95" spans="1:76" s="134" customFormat="1" ht="12.75" customHeight="1" x14ac:dyDescent="0.2">
      <c r="A95" s="368" t="s">
        <v>356</v>
      </c>
      <c r="B95" s="369" t="s">
        <v>421</v>
      </c>
      <c r="C95" s="389"/>
      <c r="D95" s="371">
        <v>8697</v>
      </c>
      <c r="E95" s="371">
        <v>177102</v>
      </c>
      <c r="F95" s="371">
        <v>22</v>
      </c>
      <c r="G95" s="371">
        <v>7</v>
      </c>
      <c r="H95" s="371">
        <v>12</v>
      </c>
      <c r="I95" s="371">
        <v>3</v>
      </c>
      <c r="J95" s="373">
        <v>16.600000000000001</v>
      </c>
      <c r="K95" s="374">
        <v>15.5</v>
      </c>
      <c r="L95" s="374">
        <v>0</v>
      </c>
      <c r="M95" s="374">
        <v>1</v>
      </c>
      <c r="N95" s="375">
        <v>1</v>
      </c>
      <c r="O95" s="375">
        <v>2008</v>
      </c>
      <c r="P95" s="375">
        <v>1672</v>
      </c>
      <c r="Q95" s="375">
        <v>157</v>
      </c>
      <c r="R95" s="375">
        <v>23</v>
      </c>
      <c r="S95" s="375">
        <v>292</v>
      </c>
      <c r="T95" s="374">
        <v>62</v>
      </c>
      <c r="U95" s="375">
        <v>80584</v>
      </c>
      <c r="V95" s="375">
        <v>15703</v>
      </c>
      <c r="W95" s="375">
        <v>43</v>
      </c>
      <c r="X95" s="375">
        <v>32496</v>
      </c>
      <c r="Y95" s="375">
        <v>2504286</v>
      </c>
      <c r="Z95" s="375">
        <v>1840844</v>
      </c>
      <c r="AA95" s="375">
        <v>663442</v>
      </c>
      <c r="AB95" s="375">
        <v>220974</v>
      </c>
      <c r="AC95" s="375" t="s">
        <v>301</v>
      </c>
      <c r="AD95" s="375">
        <v>99539</v>
      </c>
      <c r="AE95" s="375">
        <v>342929</v>
      </c>
      <c r="AF95" s="375">
        <v>186126</v>
      </c>
      <c r="AG95" s="375" t="s">
        <v>301</v>
      </c>
      <c r="AH95" s="375">
        <v>0</v>
      </c>
      <c r="AI95" s="375">
        <v>0</v>
      </c>
      <c r="AJ95" s="375">
        <v>103956</v>
      </c>
      <c r="AK95" s="375">
        <v>180032</v>
      </c>
      <c r="AL95" s="375">
        <v>180032</v>
      </c>
      <c r="AM95" s="375">
        <v>0</v>
      </c>
      <c r="AN95" s="375">
        <v>0</v>
      </c>
      <c r="AO95" s="375" t="s">
        <v>301</v>
      </c>
      <c r="AP95" s="375" t="s">
        <v>301</v>
      </c>
      <c r="AQ95" s="375">
        <v>0</v>
      </c>
      <c r="AR95" s="375" t="s">
        <v>301</v>
      </c>
      <c r="AS95" s="375" t="s">
        <v>301</v>
      </c>
      <c r="AT95" s="375">
        <v>31749</v>
      </c>
      <c r="AU95" s="375">
        <v>28991</v>
      </c>
      <c r="AV95" s="375">
        <v>75</v>
      </c>
      <c r="AW95" s="375">
        <v>72415</v>
      </c>
      <c r="AX95" s="375">
        <v>968560</v>
      </c>
      <c r="AY95" s="375" t="s">
        <v>301</v>
      </c>
      <c r="AZ95" s="375">
        <v>4682</v>
      </c>
      <c r="BA95" s="375">
        <v>4682</v>
      </c>
      <c r="BB95" s="375">
        <v>0</v>
      </c>
      <c r="BC95" s="375" t="s">
        <v>301</v>
      </c>
      <c r="BD95" s="375" t="s">
        <v>301</v>
      </c>
      <c r="BE95" s="375">
        <v>0</v>
      </c>
      <c r="BF95" s="375" t="s">
        <v>301</v>
      </c>
      <c r="BG95" s="375" t="s">
        <v>301</v>
      </c>
      <c r="BH95" s="375">
        <v>9139</v>
      </c>
      <c r="BI95" s="375">
        <v>16</v>
      </c>
      <c r="BJ95" s="375">
        <v>80</v>
      </c>
      <c r="BK95" s="375">
        <v>79</v>
      </c>
      <c r="BL95" s="375">
        <v>1108</v>
      </c>
      <c r="BM95" s="375">
        <v>213048</v>
      </c>
      <c r="BN95" s="375">
        <v>3</v>
      </c>
      <c r="BO95" s="375">
        <v>301</v>
      </c>
      <c r="BP95" s="375">
        <v>152</v>
      </c>
      <c r="BQ95" s="375">
        <v>0</v>
      </c>
      <c r="BR95" s="375" t="s">
        <v>301</v>
      </c>
      <c r="BS95" s="375" t="s">
        <v>301</v>
      </c>
      <c r="BT95" s="375" t="s">
        <v>301</v>
      </c>
      <c r="BU95" s="375" t="s">
        <v>301</v>
      </c>
      <c r="BV95" s="375" t="s">
        <v>301</v>
      </c>
      <c r="BW95" s="375">
        <v>15</v>
      </c>
      <c r="BX95" s="425">
        <v>95367</v>
      </c>
    </row>
    <row r="96" spans="1:76" s="134" customFormat="1" ht="12.75" customHeight="1" x14ac:dyDescent="0.2">
      <c r="A96" s="340"/>
      <c r="B96" s="413" t="s">
        <v>159</v>
      </c>
      <c r="C96" s="414"/>
      <c r="D96" s="415">
        <v>31272</v>
      </c>
      <c r="E96" s="415">
        <v>320150</v>
      </c>
      <c r="F96" s="415">
        <v>98</v>
      </c>
      <c r="G96" s="415">
        <v>35</v>
      </c>
      <c r="H96" s="415">
        <v>48</v>
      </c>
      <c r="I96" s="415">
        <v>15</v>
      </c>
      <c r="J96" s="446">
        <v>69.599999999999994</v>
      </c>
      <c r="K96" s="446">
        <v>62.300000000000004</v>
      </c>
      <c r="L96" s="446">
        <v>5.2</v>
      </c>
      <c r="M96" s="446">
        <v>2</v>
      </c>
      <c r="N96" s="415">
        <v>6</v>
      </c>
      <c r="O96" s="415">
        <v>12129</v>
      </c>
      <c r="P96" s="415">
        <v>10254</v>
      </c>
      <c r="Q96" s="415">
        <v>1134</v>
      </c>
      <c r="R96" s="415">
        <v>155</v>
      </c>
      <c r="S96" s="415">
        <v>1080</v>
      </c>
      <c r="T96" s="446">
        <v>223</v>
      </c>
      <c r="U96" s="415">
        <v>453570</v>
      </c>
      <c r="V96" s="415">
        <v>109588</v>
      </c>
      <c r="W96" s="415">
        <v>10043</v>
      </c>
      <c r="X96" s="415">
        <v>40801</v>
      </c>
      <c r="Y96" s="415">
        <v>13195298</v>
      </c>
      <c r="Z96" s="415">
        <v>7440329</v>
      </c>
      <c r="AA96" s="415">
        <v>5754969</v>
      </c>
      <c r="AB96" s="415">
        <v>890201</v>
      </c>
      <c r="AC96" s="415">
        <v>2631528</v>
      </c>
      <c r="AD96" s="415">
        <v>165163</v>
      </c>
      <c r="AE96" s="415">
        <v>2068077</v>
      </c>
      <c r="AF96" s="415">
        <v>1207279</v>
      </c>
      <c r="AG96" s="415">
        <v>10438606</v>
      </c>
      <c r="AH96" s="415">
        <v>0</v>
      </c>
      <c r="AI96" s="415">
        <v>0</v>
      </c>
      <c r="AJ96" s="415">
        <v>369534</v>
      </c>
      <c r="AK96" s="415">
        <v>597326</v>
      </c>
      <c r="AL96" s="415">
        <v>543922</v>
      </c>
      <c r="AM96" s="415">
        <v>0</v>
      </c>
      <c r="AN96" s="415">
        <v>0</v>
      </c>
      <c r="AO96" s="415">
        <v>1296</v>
      </c>
      <c r="AP96" s="415">
        <v>0</v>
      </c>
      <c r="AQ96" s="415">
        <v>2</v>
      </c>
      <c r="AR96" s="415">
        <v>48829</v>
      </c>
      <c r="AS96" s="415">
        <v>3277</v>
      </c>
      <c r="AT96" s="415" t="s">
        <v>495</v>
      </c>
      <c r="AU96" s="415" t="s">
        <v>495</v>
      </c>
      <c r="AV96" s="415" t="s">
        <v>495</v>
      </c>
      <c r="AW96" s="415" t="s">
        <v>495</v>
      </c>
      <c r="AX96" s="415" t="s">
        <v>495</v>
      </c>
      <c r="AY96" s="415">
        <v>537719</v>
      </c>
      <c r="AZ96" s="415">
        <v>16964</v>
      </c>
      <c r="BA96" s="415">
        <v>15611</v>
      </c>
      <c r="BB96" s="415">
        <v>0</v>
      </c>
      <c r="BC96" s="415">
        <v>128</v>
      </c>
      <c r="BD96" s="415">
        <v>0</v>
      </c>
      <c r="BE96" s="415">
        <v>0</v>
      </c>
      <c r="BF96" s="415">
        <v>1145</v>
      </c>
      <c r="BG96" s="415">
        <v>80</v>
      </c>
      <c r="BH96" s="415">
        <v>12406</v>
      </c>
      <c r="BI96" s="415">
        <v>21</v>
      </c>
      <c r="BJ96" s="415">
        <v>546</v>
      </c>
      <c r="BK96" s="415">
        <v>693</v>
      </c>
      <c r="BL96" s="415">
        <v>11633</v>
      </c>
      <c r="BM96" s="415">
        <v>488269</v>
      </c>
      <c r="BN96" s="415">
        <v>26120</v>
      </c>
      <c r="BO96" s="415">
        <v>23373</v>
      </c>
      <c r="BP96" s="415">
        <v>315</v>
      </c>
      <c r="BQ96" s="415">
        <v>2490</v>
      </c>
      <c r="BR96" s="415">
        <v>20</v>
      </c>
      <c r="BS96" s="415">
        <v>0</v>
      </c>
      <c r="BT96" s="415">
        <v>102</v>
      </c>
      <c r="BU96" s="415">
        <v>2368</v>
      </c>
      <c r="BV96" s="415">
        <v>37</v>
      </c>
      <c r="BW96" s="415">
        <v>417</v>
      </c>
      <c r="BX96" s="445">
        <v>374987</v>
      </c>
    </row>
    <row r="97" spans="1:76" s="134" customFormat="1" ht="12.75" customHeight="1" x14ac:dyDescent="0.2">
      <c r="A97" s="386"/>
      <c r="B97" s="406" t="s">
        <v>150</v>
      </c>
      <c r="C97" s="416">
        <v>4</v>
      </c>
      <c r="D97" s="407">
        <v>4</v>
      </c>
      <c r="E97" s="407">
        <v>4</v>
      </c>
      <c r="F97" s="407">
        <v>4</v>
      </c>
      <c r="G97" s="407">
        <v>4</v>
      </c>
      <c r="H97" s="407">
        <v>4</v>
      </c>
      <c r="I97" s="407">
        <v>4</v>
      </c>
      <c r="J97" s="407">
        <v>4</v>
      </c>
      <c r="K97" s="407">
        <v>4</v>
      </c>
      <c r="L97" s="407">
        <v>4</v>
      </c>
      <c r="M97" s="407">
        <v>4</v>
      </c>
      <c r="N97" s="407">
        <v>4</v>
      </c>
      <c r="O97" s="407">
        <v>4</v>
      </c>
      <c r="P97" s="407">
        <v>4</v>
      </c>
      <c r="Q97" s="407">
        <v>4</v>
      </c>
      <c r="R97" s="407">
        <v>4</v>
      </c>
      <c r="S97" s="407">
        <v>4</v>
      </c>
      <c r="T97" s="407">
        <v>4</v>
      </c>
      <c r="U97" s="407">
        <v>4</v>
      </c>
      <c r="V97" s="407">
        <v>4</v>
      </c>
      <c r="W97" s="407">
        <v>4</v>
      </c>
      <c r="X97" s="407">
        <v>4</v>
      </c>
      <c r="Y97" s="407">
        <v>4</v>
      </c>
      <c r="Z97" s="407">
        <v>4</v>
      </c>
      <c r="AA97" s="407">
        <v>4</v>
      </c>
      <c r="AB97" s="407">
        <v>4</v>
      </c>
      <c r="AC97" s="407">
        <v>4</v>
      </c>
      <c r="AD97" s="407">
        <v>4</v>
      </c>
      <c r="AE97" s="407">
        <v>4</v>
      </c>
      <c r="AF97" s="407">
        <v>4</v>
      </c>
      <c r="AG97" s="407">
        <v>4</v>
      </c>
      <c r="AH97" s="407">
        <v>4</v>
      </c>
      <c r="AI97" s="407">
        <v>4</v>
      </c>
      <c r="AJ97" s="407">
        <v>4</v>
      </c>
      <c r="AK97" s="407">
        <v>4</v>
      </c>
      <c r="AL97" s="407">
        <v>4</v>
      </c>
      <c r="AM97" s="407">
        <v>4</v>
      </c>
      <c r="AN97" s="407">
        <v>4</v>
      </c>
      <c r="AO97" s="407">
        <v>4</v>
      </c>
      <c r="AP97" s="407">
        <v>4</v>
      </c>
      <c r="AQ97" s="407">
        <v>4</v>
      </c>
      <c r="AR97" s="407">
        <v>4</v>
      </c>
      <c r="AS97" s="407">
        <v>4</v>
      </c>
      <c r="AT97" s="407">
        <v>4</v>
      </c>
      <c r="AU97" s="407">
        <v>4</v>
      </c>
      <c r="AV97" s="407">
        <v>4</v>
      </c>
      <c r="AW97" s="407">
        <v>4</v>
      </c>
      <c r="AX97" s="407">
        <v>4</v>
      </c>
      <c r="AY97" s="407">
        <v>4</v>
      </c>
      <c r="AZ97" s="407">
        <v>4</v>
      </c>
      <c r="BA97" s="407">
        <v>4</v>
      </c>
      <c r="BB97" s="407">
        <v>4</v>
      </c>
      <c r="BC97" s="407">
        <v>4</v>
      </c>
      <c r="BD97" s="407">
        <v>4</v>
      </c>
      <c r="BE97" s="407">
        <v>4</v>
      </c>
      <c r="BF97" s="407">
        <v>4</v>
      </c>
      <c r="BG97" s="407">
        <v>4</v>
      </c>
      <c r="BH97" s="407">
        <v>4</v>
      </c>
      <c r="BI97" s="407">
        <v>4</v>
      </c>
      <c r="BJ97" s="407">
        <v>4</v>
      </c>
      <c r="BK97" s="407">
        <v>4</v>
      </c>
      <c r="BL97" s="407">
        <v>4</v>
      </c>
      <c r="BM97" s="407">
        <v>4</v>
      </c>
      <c r="BN97" s="407">
        <v>4</v>
      </c>
      <c r="BO97" s="407">
        <v>4</v>
      </c>
      <c r="BP97" s="407">
        <v>4</v>
      </c>
      <c r="BQ97" s="407">
        <v>4</v>
      </c>
      <c r="BR97" s="407">
        <v>4</v>
      </c>
      <c r="BS97" s="407">
        <v>4</v>
      </c>
      <c r="BT97" s="407">
        <v>4</v>
      </c>
      <c r="BU97" s="407">
        <v>4</v>
      </c>
      <c r="BV97" s="407">
        <v>4</v>
      </c>
      <c r="BW97" s="407">
        <v>4</v>
      </c>
      <c r="BX97" s="447">
        <v>4</v>
      </c>
    </row>
    <row r="98" spans="1:76" s="134" customFormat="1" ht="12.75" customHeight="1" x14ac:dyDescent="0.2">
      <c r="A98" s="386"/>
      <c r="B98" s="406" t="s">
        <v>151</v>
      </c>
      <c r="C98" s="417">
        <v>4</v>
      </c>
      <c r="D98" s="417">
        <v>4</v>
      </c>
      <c r="E98" s="417">
        <v>3</v>
      </c>
      <c r="F98" s="417">
        <v>4</v>
      </c>
      <c r="G98" s="417">
        <v>4</v>
      </c>
      <c r="H98" s="417">
        <v>4</v>
      </c>
      <c r="I98" s="417">
        <v>4</v>
      </c>
      <c r="J98" s="417">
        <v>4</v>
      </c>
      <c r="K98" s="417">
        <v>4</v>
      </c>
      <c r="L98" s="417">
        <v>4</v>
      </c>
      <c r="M98" s="417">
        <v>4</v>
      </c>
      <c r="N98" s="417">
        <v>4</v>
      </c>
      <c r="O98" s="417">
        <v>4</v>
      </c>
      <c r="P98" s="417">
        <v>4</v>
      </c>
      <c r="Q98" s="417">
        <v>4</v>
      </c>
      <c r="R98" s="417">
        <v>4</v>
      </c>
      <c r="S98" s="417">
        <v>4</v>
      </c>
      <c r="T98" s="417">
        <v>4</v>
      </c>
      <c r="U98" s="417">
        <v>4</v>
      </c>
      <c r="V98" s="417">
        <v>4</v>
      </c>
      <c r="W98" s="417">
        <v>4</v>
      </c>
      <c r="X98" s="417">
        <v>4</v>
      </c>
      <c r="Y98" s="417">
        <v>4</v>
      </c>
      <c r="Z98" s="417">
        <v>4</v>
      </c>
      <c r="AA98" s="417">
        <v>4</v>
      </c>
      <c r="AB98" s="417">
        <v>4</v>
      </c>
      <c r="AC98" s="417">
        <v>1</v>
      </c>
      <c r="AD98" s="417">
        <v>4</v>
      </c>
      <c r="AE98" s="417">
        <v>4</v>
      </c>
      <c r="AF98" s="417">
        <v>4</v>
      </c>
      <c r="AG98" s="417">
        <v>3</v>
      </c>
      <c r="AH98" s="417">
        <v>4</v>
      </c>
      <c r="AI98" s="417">
        <v>4</v>
      </c>
      <c r="AJ98" s="417">
        <v>4</v>
      </c>
      <c r="AK98" s="417">
        <v>4</v>
      </c>
      <c r="AL98" s="417">
        <v>4</v>
      </c>
      <c r="AM98" s="417">
        <v>3</v>
      </c>
      <c r="AN98" s="417">
        <v>3</v>
      </c>
      <c r="AO98" s="417">
        <v>2</v>
      </c>
      <c r="AP98" s="417">
        <v>2</v>
      </c>
      <c r="AQ98" s="417">
        <v>3</v>
      </c>
      <c r="AR98" s="417">
        <v>2</v>
      </c>
      <c r="AS98" s="417">
        <v>3</v>
      </c>
      <c r="AT98" s="417">
        <v>4</v>
      </c>
      <c r="AU98" s="417">
        <v>4</v>
      </c>
      <c r="AV98" s="417">
        <v>4</v>
      </c>
      <c r="AW98" s="417">
        <v>4</v>
      </c>
      <c r="AX98" s="417">
        <v>4</v>
      </c>
      <c r="AY98" s="417">
        <v>3</v>
      </c>
      <c r="AZ98" s="417">
        <v>4</v>
      </c>
      <c r="BA98" s="417">
        <v>3</v>
      </c>
      <c r="BB98" s="417">
        <v>3</v>
      </c>
      <c r="BC98" s="417">
        <v>2</v>
      </c>
      <c r="BD98" s="417">
        <v>2</v>
      </c>
      <c r="BE98" s="417">
        <v>3</v>
      </c>
      <c r="BF98" s="417">
        <v>3</v>
      </c>
      <c r="BG98" s="417">
        <v>2</v>
      </c>
      <c r="BH98" s="417">
        <v>4</v>
      </c>
      <c r="BI98" s="417">
        <v>3</v>
      </c>
      <c r="BJ98" s="417">
        <v>4</v>
      </c>
      <c r="BK98" s="417">
        <v>4</v>
      </c>
      <c r="BL98" s="417">
        <v>4</v>
      </c>
      <c r="BM98" s="417">
        <v>4</v>
      </c>
      <c r="BN98" s="417">
        <v>4</v>
      </c>
      <c r="BO98" s="417">
        <v>4</v>
      </c>
      <c r="BP98" s="417">
        <v>4</v>
      </c>
      <c r="BQ98" s="417">
        <v>4</v>
      </c>
      <c r="BR98" s="417">
        <v>2</v>
      </c>
      <c r="BS98" s="417">
        <v>2</v>
      </c>
      <c r="BT98" s="417">
        <v>2</v>
      </c>
      <c r="BU98" s="417">
        <v>2</v>
      </c>
      <c r="BV98" s="417">
        <v>3</v>
      </c>
      <c r="BW98" s="417">
        <v>2</v>
      </c>
      <c r="BX98" s="428">
        <v>3</v>
      </c>
    </row>
    <row r="99" spans="1:76" s="134" customFormat="1" ht="12.75" customHeight="1" x14ac:dyDescent="0.2">
      <c r="A99" s="387"/>
      <c r="B99" s="410" t="s">
        <v>149</v>
      </c>
      <c r="C99" s="411">
        <v>1</v>
      </c>
      <c r="D99" s="411">
        <v>1</v>
      </c>
      <c r="E99" s="411">
        <v>0.75</v>
      </c>
      <c r="F99" s="411">
        <v>1</v>
      </c>
      <c r="G99" s="411">
        <v>1</v>
      </c>
      <c r="H99" s="411">
        <v>1</v>
      </c>
      <c r="I99" s="411">
        <v>1</v>
      </c>
      <c r="J99" s="411">
        <v>1</v>
      </c>
      <c r="K99" s="411">
        <v>1</v>
      </c>
      <c r="L99" s="411">
        <v>1</v>
      </c>
      <c r="M99" s="411">
        <v>1</v>
      </c>
      <c r="N99" s="411">
        <v>1</v>
      </c>
      <c r="O99" s="411">
        <v>1</v>
      </c>
      <c r="P99" s="411">
        <v>1</v>
      </c>
      <c r="Q99" s="411">
        <v>1</v>
      </c>
      <c r="R99" s="411">
        <v>1</v>
      </c>
      <c r="S99" s="411">
        <v>1</v>
      </c>
      <c r="T99" s="411">
        <v>1</v>
      </c>
      <c r="U99" s="411">
        <v>1</v>
      </c>
      <c r="V99" s="411">
        <v>1</v>
      </c>
      <c r="W99" s="411">
        <v>1</v>
      </c>
      <c r="X99" s="411">
        <v>1</v>
      </c>
      <c r="Y99" s="411">
        <v>1</v>
      </c>
      <c r="Z99" s="411">
        <v>1</v>
      </c>
      <c r="AA99" s="411">
        <v>1</v>
      </c>
      <c r="AB99" s="411">
        <v>1</v>
      </c>
      <c r="AC99" s="411">
        <v>0.25</v>
      </c>
      <c r="AD99" s="411">
        <v>1</v>
      </c>
      <c r="AE99" s="411">
        <v>1</v>
      </c>
      <c r="AF99" s="411">
        <v>1</v>
      </c>
      <c r="AG99" s="411">
        <v>0.75</v>
      </c>
      <c r="AH99" s="411">
        <v>1</v>
      </c>
      <c r="AI99" s="411">
        <v>1</v>
      </c>
      <c r="AJ99" s="411">
        <v>1</v>
      </c>
      <c r="AK99" s="411">
        <v>1</v>
      </c>
      <c r="AL99" s="411">
        <v>1</v>
      </c>
      <c r="AM99" s="411">
        <v>0.75</v>
      </c>
      <c r="AN99" s="411">
        <v>0.75</v>
      </c>
      <c r="AO99" s="411">
        <v>0.5</v>
      </c>
      <c r="AP99" s="411">
        <v>0.5</v>
      </c>
      <c r="AQ99" s="411">
        <v>0.75</v>
      </c>
      <c r="AR99" s="411">
        <v>0.5</v>
      </c>
      <c r="AS99" s="411">
        <v>0.75</v>
      </c>
      <c r="AT99" s="411">
        <v>1</v>
      </c>
      <c r="AU99" s="411">
        <v>1</v>
      </c>
      <c r="AV99" s="411">
        <v>1</v>
      </c>
      <c r="AW99" s="411">
        <v>1</v>
      </c>
      <c r="AX99" s="411">
        <v>1</v>
      </c>
      <c r="AY99" s="411">
        <v>0.75</v>
      </c>
      <c r="AZ99" s="411">
        <v>1</v>
      </c>
      <c r="BA99" s="411">
        <v>0.75</v>
      </c>
      <c r="BB99" s="411">
        <v>0.75</v>
      </c>
      <c r="BC99" s="411">
        <v>0.5</v>
      </c>
      <c r="BD99" s="411">
        <v>0.5</v>
      </c>
      <c r="BE99" s="411">
        <v>0.75</v>
      </c>
      <c r="BF99" s="411">
        <v>0.75</v>
      </c>
      <c r="BG99" s="411">
        <v>0.5</v>
      </c>
      <c r="BH99" s="411">
        <v>1</v>
      </c>
      <c r="BI99" s="411">
        <v>0.75</v>
      </c>
      <c r="BJ99" s="411">
        <v>1</v>
      </c>
      <c r="BK99" s="411">
        <v>1</v>
      </c>
      <c r="BL99" s="411">
        <v>1</v>
      </c>
      <c r="BM99" s="411">
        <v>1</v>
      </c>
      <c r="BN99" s="411">
        <v>1</v>
      </c>
      <c r="BO99" s="411">
        <v>1</v>
      </c>
      <c r="BP99" s="411">
        <v>1</v>
      </c>
      <c r="BQ99" s="411">
        <v>1</v>
      </c>
      <c r="BR99" s="411">
        <v>0.5</v>
      </c>
      <c r="BS99" s="411">
        <v>0.5</v>
      </c>
      <c r="BT99" s="411">
        <v>0.5</v>
      </c>
      <c r="BU99" s="411">
        <v>0.5</v>
      </c>
      <c r="BV99" s="411">
        <v>0.75</v>
      </c>
      <c r="BW99" s="411">
        <v>0.5</v>
      </c>
      <c r="BX99" s="429">
        <v>0.75</v>
      </c>
    </row>
    <row r="100" spans="1:76" x14ac:dyDescent="0.2">
      <c r="A100" s="400"/>
      <c r="B100" s="400"/>
      <c r="C100" s="400"/>
      <c r="D100" s="400"/>
      <c r="E100" s="400"/>
      <c r="F100" s="400"/>
      <c r="G100" s="400"/>
      <c r="H100" s="400"/>
      <c r="I100" s="400"/>
      <c r="J100" s="400"/>
      <c r="K100" s="400"/>
      <c r="L100" s="400"/>
      <c r="M100" s="400"/>
      <c r="N100" s="400"/>
      <c r="O100" s="400"/>
      <c r="P100" s="400"/>
      <c r="Q100" s="400"/>
      <c r="R100" s="400"/>
      <c r="S100" s="400"/>
      <c r="T100" s="400"/>
      <c r="U100" s="400"/>
      <c r="V100" s="400"/>
      <c r="W100" s="400"/>
      <c r="X100" s="400"/>
      <c r="Y100" s="400"/>
      <c r="Z100" s="400"/>
      <c r="AA100" s="400"/>
      <c r="AB100" s="400"/>
      <c r="AC100" s="400"/>
      <c r="AD100" s="400"/>
      <c r="AE100" s="400"/>
      <c r="AF100" s="400"/>
      <c r="AG100" s="400"/>
      <c r="AH100" s="400"/>
      <c r="AI100" s="400"/>
      <c r="AJ100" s="400"/>
      <c r="AK100" s="400"/>
      <c r="AL100" s="400"/>
      <c r="AM100" s="400"/>
      <c r="AN100" s="400"/>
      <c r="AO100" s="400"/>
      <c r="AP100" s="400"/>
      <c r="AQ100" s="400"/>
      <c r="AR100" s="400"/>
      <c r="AS100" s="400"/>
      <c r="AT100" s="400"/>
      <c r="AU100" s="400"/>
      <c r="AV100" s="400"/>
      <c r="AW100" s="400"/>
      <c r="AX100" s="400"/>
      <c r="AY100" s="400"/>
      <c r="AZ100" s="400"/>
      <c r="BA100" s="400"/>
      <c r="BB100" s="400"/>
      <c r="BC100" s="400"/>
      <c r="BD100" s="400"/>
      <c r="BE100" s="400"/>
      <c r="BF100" s="400"/>
      <c r="BG100" s="400"/>
      <c r="BH100" s="400"/>
      <c r="BI100" s="400"/>
      <c r="BJ100" s="400"/>
      <c r="BK100" s="400"/>
      <c r="BL100" s="400"/>
      <c r="BM100" s="400"/>
      <c r="BN100" s="400"/>
      <c r="BO100" s="400"/>
      <c r="BP100" s="400"/>
      <c r="BQ100" s="400"/>
      <c r="BR100" s="400"/>
      <c r="BS100" s="400"/>
      <c r="BT100" s="400"/>
      <c r="BU100" s="400"/>
      <c r="BV100" s="400"/>
      <c r="BW100" s="400"/>
      <c r="BX100" s="431"/>
    </row>
    <row r="101" spans="1:76" ht="12.75" customHeight="1" x14ac:dyDescent="0.2">
      <c r="A101" s="398" t="s">
        <v>143</v>
      </c>
      <c r="B101" s="400"/>
      <c r="C101" s="399"/>
      <c r="D101" s="400"/>
      <c r="E101" s="400"/>
      <c r="F101" s="400"/>
      <c r="G101" s="400"/>
      <c r="H101" s="400"/>
      <c r="I101" s="400"/>
      <c r="J101" s="400"/>
      <c r="K101" s="400"/>
      <c r="L101" s="400"/>
      <c r="M101" s="400"/>
      <c r="N101" s="400"/>
      <c r="O101" s="400"/>
      <c r="P101" s="400"/>
      <c r="Q101" s="400"/>
      <c r="R101" s="400"/>
      <c r="S101" s="400"/>
      <c r="T101" s="400"/>
      <c r="U101" s="400"/>
      <c r="V101" s="400"/>
      <c r="W101" s="400"/>
      <c r="X101" s="400"/>
      <c r="Y101" s="400"/>
      <c r="Z101" s="400"/>
      <c r="AA101" s="400"/>
      <c r="AB101" s="400"/>
      <c r="AC101" s="400"/>
      <c r="AD101" s="400"/>
      <c r="AE101" s="400"/>
      <c r="AF101" s="400"/>
      <c r="AG101" s="400"/>
      <c r="AH101" s="400"/>
      <c r="AI101" s="400"/>
      <c r="AJ101" s="400"/>
      <c r="AK101" s="400"/>
      <c r="AL101" s="400"/>
      <c r="AM101" s="400"/>
      <c r="AN101" s="400"/>
      <c r="AO101" s="400"/>
      <c r="AP101" s="400"/>
      <c r="AQ101" s="400"/>
      <c r="AR101" s="400"/>
      <c r="AS101" s="400"/>
      <c r="AT101" s="400"/>
      <c r="AU101" s="400"/>
      <c r="AV101" s="400"/>
      <c r="AW101" s="400"/>
      <c r="AX101" s="400"/>
      <c r="AY101" s="400"/>
      <c r="AZ101" s="400"/>
      <c r="BA101" s="400"/>
      <c r="BB101" s="400"/>
      <c r="BC101" s="400"/>
      <c r="BD101" s="400"/>
      <c r="BE101" s="400"/>
      <c r="BF101" s="400"/>
      <c r="BG101" s="400"/>
      <c r="BH101" s="400"/>
      <c r="BI101" s="400"/>
      <c r="BJ101" s="400"/>
      <c r="BK101" s="400"/>
      <c r="BL101" s="400"/>
      <c r="BM101" s="400"/>
      <c r="BN101" s="400"/>
      <c r="BO101" s="400"/>
      <c r="BP101" s="400"/>
      <c r="BQ101" s="400"/>
      <c r="BR101" s="400"/>
      <c r="BS101" s="400"/>
      <c r="BT101" s="400"/>
      <c r="BU101" s="400"/>
      <c r="BV101" s="400"/>
      <c r="BW101" s="400"/>
      <c r="BX101" s="431"/>
    </row>
    <row r="102" spans="1:76" ht="12.75" customHeight="1" x14ac:dyDescent="0.2">
      <c r="A102" s="398" t="s">
        <v>510</v>
      </c>
      <c r="B102" s="400"/>
      <c r="C102" s="399"/>
      <c r="D102" s="400"/>
      <c r="E102" s="400"/>
      <c r="F102" s="400"/>
      <c r="G102" s="400"/>
      <c r="H102" s="400"/>
      <c r="I102" s="400"/>
      <c r="J102" s="400"/>
      <c r="K102" s="400"/>
      <c r="L102" s="400"/>
      <c r="M102" s="400"/>
      <c r="N102" s="400"/>
      <c r="O102" s="400"/>
      <c r="P102" s="400"/>
      <c r="Q102" s="400"/>
      <c r="R102" s="400"/>
      <c r="S102" s="400"/>
      <c r="T102" s="400"/>
      <c r="U102" s="400"/>
      <c r="V102" s="400"/>
      <c r="W102" s="400"/>
      <c r="X102" s="400"/>
      <c r="Y102" s="400"/>
      <c r="Z102" s="400"/>
      <c r="AA102" s="400"/>
      <c r="AB102" s="400"/>
      <c r="AC102" s="400"/>
      <c r="AD102" s="400"/>
      <c r="AE102" s="400"/>
      <c r="AF102" s="400"/>
      <c r="AG102" s="400"/>
      <c r="AH102" s="400"/>
      <c r="AI102" s="400"/>
      <c r="AJ102" s="400"/>
      <c r="AK102" s="400"/>
      <c r="AL102" s="400"/>
      <c r="AM102" s="400"/>
      <c r="AN102" s="400"/>
      <c r="AO102" s="400"/>
      <c r="AP102" s="400"/>
      <c r="AQ102" s="400"/>
      <c r="AR102" s="400"/>
      <c r="AS102" s="400"/>
      <c r="AT102" s="400"/>
      <c r="AU102" s="400"/>
      <c r="AV102" s="400"/>
      <c r="AW102" s="400"/>
      <c r="AX102" s="400"/>
      <c r="AY102" s="400"/>
      <c r="AZ102" s="400"/>
      <c r="BA102" s="400"/>
      <c r="BB102" s="400"/>
      <c r="BC102" s="400"/>
      <c r="BD102" s="400"/>
      <c r="BE102" s="400"/>
      <c r="BF102" s="400"/>
      <c r="BG102" s="400"/>
      <c r="BH102" s="400"/>
      <c r="BI102" s="400"/>
      <c r="BJ102" s="400"/>
      <c r="BK102" s="400"/>
      <c r="BL102" s="400"/>
      <c r="BM102" s="400"/>
      <c r="BN102" s="400"/>
      <c r="BO102" s="400"/>
      <c r="BP102" s="400"/>
      <c r="BQ102" s="400"/>
      <c r="BR102" s="400"/>
      <c r="BS102" s="400"/>
      <c r="BT102" s="400"/>
      <c r="BU102" s="400"/>
      <c r="BV102" s="400"/>
      <c r="BW102" s="400"/>
      <c r="BX102" s="431"/>
    </row>
    <row r="103" spans="1:76" ht="12.75" customHeight="1" x14ac:dyDescent="0.2">
      <c r="A103" s="398" t="s">
        <v>145</v>
      </c>
      <c r="B103" s="400"/>
      <c r="C103" s="399"/>
      <c r="D103" s="400"/>
      <c r="E103" s="400"/>
      <c r="F103" s="400"/>
      <c r="G103" s="400"/>
      <c r="H103" s="400"/>
      <c r="I103" s="400"/>
      <c r="J103" s="400"/>
      <c r="K103" s="400"/>
      <c r="L103" s="400"/>
      <c r="M103" s="400"/>
      <c r="N103" s="400"/>
      <c r="O103" s="400"/>
      <c r="P103" s="400"/>
      <c r="Q103" s="400"/>
      <c r="R103" s="400"/>
      <c r="S103" s="400"/>
      <c r="T103" s="400"/>
      <c r="U103" s="400"/>
      <c r="V103" s="400"/>
      <c r="W103" s="400"/>
      <c r="X103" s="400"/>
      <c r="Y103" s="400"/>
      <c r="Z103" s="400"/>
      <c r="AA103" s="400"/>
      <c r="AB103" s="400"/>
      <c r="AC103" s="400"/>
      <c r="AD103" s="400"/>
      <c r="AE103" s="400"/>
      <c r="AF103" s="400"/>
      <c r="AG103" s="400"/>
      <c r="AH103" s="400"/>
      <c r="AI103" s="400"/>
      <c r="AJ103" s="400"/>
      <c r="AK103" s="400"/>
      <c r="AL103" s="400"/>
      <c r="AM103" s="400"/>
      <c r="AN103" s="400"/>
      <c r="AO103" s="400"/>
      <c r="AP103" s="400"/>
      <c r="AQ103" s="400"/>
      <c r="AR103" s="400"/>
      <c r="AS103" s="400"/>
      <c r="AT103" s="400"/>
      <c r="AU103" s="400"/>
      <c r="AV103" s="400"/>
      <c r="AW103" s="400"/>
      <c r="AX103" s="400"/>
      <c r="AY103" s="400"/>
      <c r="AZ103" s="400"/>
      <c r="BA103" s="400"/>
      <c r="BB103" s="400"/>
      <c r="BC103" s="400"/>
      <c r="BD103" s="400"/>
      <c r="BE103" s="400"/>
      <c r="BF103" s="400"/>
      <c r="BG103" s="400"/>
      <c r="BH103" s="400"/>
      <c r="BI103" s="400"/>
      <c r="BJ103" s="400"/>
      <c r="BK103" s="400"/>
      <c r="BL103" s="400"/>
      <c r="BM103" s="400"/>
      <c r="BN103" s="400"/>
      <c r="BO103" s="400"/>
      <c r="BP103" s="400"/>
      <c r="BQ103" s="400"/>
      <c r="BR103" s="400"/>
      <c r="BS103" s="400"/>
      <c r="BT103" s="400"/>
      <c r="BU103" s="400"/>
      <c r="BV103" s="400"/>
      <c r="BW103" s="400"/>
      <c r="BX103" s="431"/>
    </row>
    <row r="104" spans="1:76" ht="12.75" customHeight="1" x14ac:dyDescent="0.2">
      <c r="A104" s="398"/>
      <c r="B104" s="400"/>
      <c r="C104" s="399"/>
      <c r="D104" s="400"/>
      <c r="E104" s="400"/>
      <c r="F104" s="400"/>
      <c r="G104" s="400"/>
      <c r="H104" s="400"/>
      <c r="I104" s="400"/>
      <c r="J104" s="400"/>
      <c r="K104" s="400"/>
      <c r="L104" s="400"/>
      <c r="M104" s="400"/>
      <c r="N104" s="400"/>
      <c r="O104" s="400"/>
      <c r="P104" s="400"/>
      <c r="Q104" s="400"/>
      <c r="R104" s="400"/>
      <c r="S104" s="400"/>
      <c r="T104" s="400"/>
      <c r="U104" s="400"/>
      <c r="V104" s="400"/>
      <c r="W104" s="400"/>
      <c r="X104" s="400"/>
      <c r="Y104" s="400"/>
      <c r="Z104" s="400"/>
      <c r="AA104" s="400"/>
      <c r="AB104" s="400"/>
      <c r="AC104" s="400"/>
      <c r="AD104" s="400"/>
      <c r="AE104" s="400"/>
      <c r="AF104" s="400"/>
      <c r="AG104" s="400"/>
      <c r="AH104" s="400"/>
      <c r="AI104" s="400"/>
      <c r="AJ104" s="400"/>
      <c r="AK104" s="400"/>
      <c r="AL104" s="400"/>
      <c r="AM104" s="400"/>
      <c r="AN104" s="400"/>
      <c r="AO104" s="400"/>
      <c r="AP104" s="400"/>
      <c r="AQ104" s="400"/>
      <c r="AR104" s="400"/>
      <c r="AS104" s="400"/>
      <c r="AT104" s="400"/>
      <c r="AU104" s="400"/>
      <c r="AV104" s="400"/>
      <c r="AW104" s="400"/>
      <c r="AX104" s="400"/>
      <c r="AY104" s="400"/>
      <c r="AZ104" s="400"/>
      <c r="BA104" s="400"/>
      <c r="BB104" s="400"/>
      <c r="BC104" s="400"/>
      <c r="BD104" s="400"/>
      <c r="BE104" s="400"/>
      <c r="BF104" s="400"/>
      <c r="BG104" s="400"/>
      <c r="BH104" s="400"/>
      <c r="BI104" s="400"/>
      <c r="BJ104" s="400"/>
      <c r="BK104" s="400"/>
      <c r="BL104" s="400"/>
      <c r="BM104" s="400"/>
      <c r="BN104" s="400"/>
      <c r="BO104" s="400"/>
      <c r="BP104" s="400"/>
      <c r="BQ104" s="400"/>
      <c r="BR104" s="400"/>
      <c r="BS104" s="400"/>
      <c r="BT104" s="400"/>
      <c r="BU104" s="400"/>
      <c r="BV104" s="400"/>
      <c r="BW104" s="400"/>
      <c r="BX104" s="431"/>
    </row>
    <row r="105" spans="1:76" ht="12.75" customHeight="1" x14ac:dyDescent="0.2">
      <c r="A105" s="452" t="s">
        <v>496</v>
      </c>
      <c r="B105" s="462"/>
      <c r="C105" s="462"/>
      <c r="D105" s="400"/>
      <c r="E105" s="400"/>
      <c r="F105" s="400"/>
      <c r="G105" s="400"/>
      <c r="H105" s="400"/>
      <c r="I105" s="400"/>
      <c r="J105" s="400"/>
      <c r="K105" s="400"/>
      <c r="L105" s="400"/>
      <c r="M105" s="400"/>
      <c r="N105" s="400"/>
      <c r="O105" s="400"/>
      <c r="P105" s="400"/>
      <c r="Q105" s="400"/>
      <c r="R105" s="400"/>
      <c r="S105" s="400"/>
      <c r="T105" s="400"/>
      <c r="U105" s="400"/>
      <c r="V105" s="400"/>
      <c r="W105" s="400"/>
      <c r="X105" s="400"/>
      <c r="Y105" s="400"/>
      <c r="Z105" s="400"/>
      <c r="AA105" s="400"/>
      <c r="AB105" s="400"/>
      <c r="AC105" s="400"/>
      <c r="AD105" s="400"/>
      <c r="AE105" s="400"/>
      <c r="AF105" s="400"/>
      <c r="AG105" s="400"/>
      <c r="AH105" s="400"/>
      <c r="AI105" s="400"/>
      <c r="AJ105" s="400"/>
      <c r="AK105" s="400"/>
      <c r="AL105" s="400"/>
      <c r="AM105" s="400"/>
      <c r="AN105" s="400"/>
      <c r="AO105" s="400"/>
      <c r="AP105" s="400"/>
      <c r="AQ105" s="400"/>
      <c r="AR105" s="400"/>
      <c r="AS105" s="400"/>
      <c r="AT105" s="400"/>
      <c r="AU105" s="400"/>
      <c r="AV105" s="400"/>
      <c r="AW105" s="400"/>
      <c r="AX105" s="400"/>
      <c r="AY105" s="400"/>
      <c r="AZ105" s="400"/>
      <c r="BA105" s="400"/>
      <c r="BB105" s="400"/>
      <c r="BC105" s="400"/>
      <c r="BD105" s="400"/>
      <c r="BE105" s="400"/>
      <c r="BF105" s="400"/>
      <c r="BG105" s="400"/>
      <c r="BH105" s="400"/>
      <c r="BI105" s="400"/>
      <c r="BJ105" s="400"/>
      <c r="BK105" s="400"/>
      <c r="BL105" s="400"/>
      <c r="BM105" s="400"/>
      <c r="BN105" s="400"/>
      <c r="BO105" s="400"/>
      <c r="BP105" s="400"/>
      <c r="BQ105" s="400"/>
      <c r="BR105" s="400"/>
      <c r="BS105" s="400"/>
      <c r="BT105" s="400"/>
      <c r="BU105" s="400"/>
      <c r="BV105" s="400"/>
      <c r="BW105" s="400"/>
      <c r="BX105" s="431"/>
    </row>
    <row r="106" spans="1:76" ht="12.75" customHeight="1" x14ac:dyDescent="0.2">
      <c r="A106" s="462"/>
      <c r="B106" s="462"/>
      <c r="C106" s="462"/>
      <c r="D106" s="400"/>
      <c r="E106" s="400"/>
      <c r="F106" s="400"/>
      <c r="G106" s="400"/>
      <c r="H106" s="400"/>
      <c r="I106" s="400"/>
      <c r="J106" s="400"/>
      <c r="K106" s="400"/>
      <c r="L106" s="400"/>
      <c r="M106" s="400"/>
      <c r="N106" s="400"/>
      <c r="O106" s="400"/>
      <c r="P106" s="400"/>
      <c r="Q106" s="400"/>
      <c r="R106" s="400"/>
      <c r="S106" s="400"/>
      <c r="T106" s="400"/>
      <c r="U106" s="400"/>
      <c r="V106" s="400"/>
      <c r="W106" s="400"/>
      <c r="X106" s="400"/>
      <c r="Y106" s="400"/>
      <c r="Z106" s="400"/>
      <c r="AA106" s="400"/>
      <c r="AB106" s="400"/>
      <c r="AC106" s="400"/>
      <c r="AD106" s="400"/>
      <c r="AE106" s="400"/>
      <c r="AF106" s="400"/>
      <c r="AG106" s="400"/>
      <c r="AH106" s="400"/>
      <c r="AI106" s="400"/>
      <c r="AJ106" s="400"/>
      <c r="AK106" s="400"/>
      <c r="AL106" s="400"/>
      <c r="AM106" s="400"/>
      <c r="AN106" s="400"/>
      <c r="AO106" s="400"/>
      <c r="AP106" s="400"/>
      <c r="AQ106" s="400"/>
      <c r="AR106" s="400"/>
      <c r="AS106" s="400"/>
      <c r="AT106" s="400"/>
      <c r="AU106" s="400"/>
      <c r="AV106" s="400"/>
      <c r="AW106" s="400"/>
      <c r="AX106" s="400"/>
      <c r="AY106" s="400"/>
      <c r="AZ106" s="400"/>
      <c r="BA106" s="400"/>
      <c r="BB106" s="400"/>
      <c r="BC106" s="400"/>
      <c r="BD106" s="400"/>
      <c r="BE106" s="400"/>
      <c r="BF106" s="400"/>
      <c r="BG106" s="400"/>
      <c r="BH106" s="400"/>
      <c r="BI106" s="400"/>
      <c r="BJ106" s="400"/>
      <c r="BK106" s="400"/>
      <c r="BL106" s="400"/>
      <c r="BM106" s="400"/>
      <c r="BN106" s="400"/>
      <c r="BO106" s="400"/>
      <c r="BP106" s="400"/>
      <c r="BQ106" s="400"/>
      <c r="BR106" s="400"/>
      <c r="BS106" s="400"/>
      <c r="BT106" s="400"/>
      <c r="BU106" s="400"/>
      <c r="BV106" s="400"/>
      <c r="BW106" s="400"/>
      <c r="BX106" s="431"/>
    </row>
    <row r="107" spans="1:76" ht="12.75" customHeight="1" x14ac:dyDescent="0.2">
      <c r="A107" s="322"/>
      <c r="B107" s="322"/>
      <c r="C107" s="322"/>
      <c r="D107" s="400"/>
      <c r="E107" s="400"/>
      <c r="F107" s="400"/>
      <c r="G107" s="400"/>
      <c r="H107" s="400"/>
      <c r="I107" s="400"/>
      <c r="J107" s="400"/>
      <c r="K107" s="400"/>
      <c r="L107" s="400"/>
      <c r="M107" s="400"/>
      <c r="N107" s="400"/>
      <c r="O107" s="400"/>
      <c r="P107" s="400"/>
      <c r="Q107" s="400"/>
      <c r="R107" s="400"/>
      <c r="S107" s="400"/>
      <c r="T107" s="400"/>
      <c r="U107" s="400"/>
      <c r="V107" s="400"/>
      <c r="W107" s="400"/>
      <c r="X107" s="400"/>
      <c r="Y107" s="400"/>
      <c r="Z107" s="400"/>
      <c r="AA107" s="400"/>
      <c r="AB107" s="400"/>
      <c r="AC107" s="400"/>
      <c r="AD107" s="400"/>
      <c r="AE107" s="400"/>
      <c r="AF107" s="400"/>
      <c r="AG107" s="400"/>
      <c r="AH107" s="400"/>
      <c r="AI107" s="400"/>
      <c r="AJ107" s="400"/>
      <c r="AK107" s="400"/>
      <c r="AL107" s="400"/>
      <c r="AM107" s="400"/>
      <c r="AN107" s="400"/>
      <c r="AO107" s="400"/>
      <c r="AP107" s="400"/>
      <c r="AQ107" s="400"/>
      <c r="AR107" s="400"/>
      <c r="AS107" s="400"/>
      <c r="AT107" s="400"/>
      <c r="AU107" s="400"/>
      <c r="AV107" s="400"/>
      <c r="AW107" s="400"/>
      <c r="AX107" s="400"/>
      <c r="AY107" s="400"/>
      <c r="AZ107" s="400"/>
      <c r="BA107" s="400"/>
      <c r="BB107" s="400"/>
      <c r="BC107" s="400"/>
      <c r="BD107" s="400"/>
      <c r="BE107" s="400"/>
      <c r="BF107" s="400"/>
      <c r="BG107" s="400"/>
      <c r="BH107" s="400"/>
      <c r="BI107" s="400"/>
      <c r="BJ107" s="400"/>
      <c r="BK107" s="400"/>
      <c r="BL107" s="400"/>
      <c r="BM107" s="400"/>
      <c r="BN107" s="400"/>
      <c r="BO107" s="400"/>
      <c r="BP107" s="400"/>
      <c r="BQ107" s="400"/>
      <c r="BR107" s="400"/>
      <c r="BS107" s="400"/>
      <c r="BT107" s="400"/>
      <c r="BU107" s="400"/>
      <c r="BV107" s="400"/>
      <c r="BW107" s="400"/>
      <c r="BX107" s="431"/>
    </row>
    <row r="108" spans="1:76" ht="12.75" customHeight="1" x14ac:dyDescent="0.2">
      <c r="A108" s="452" t="s">
        <v>506</v>
      </c>
      <c r="B108" s="452"/>
      <c r="C108" s="452"/>
      <c r="D108" s="400"/>
      <c r="E108" s="400"/>
      <c r="F108" s="400"/>
      <c r="G108" s="400"/>
      <c r="H108" s="400"/>
      <c r="I108" s="400"/>
      <c r="J108" s="400"/>
      <c r="K108" s="400"/>
      <c r="L108" s="400"/>
      <c r="M108" s="400"/>
      <c r="N108" s="400"/>
      <c r="O108" s="400"/>
      <c r="P108" s="400"/>
      <c r="Q108" s="400"/>
      <c r="R108" s="400"/>
      <c r="S108" s="400"/>
      <c r="T108" s="400"/>
      <c r="U108" s="400"/>
      <c r="V108" s="400"/>
      <c r="W108" s="400"/>
      <c r="X108" s="400"/>
      <c r="Y108" s="400"/>
      <c r="Z108" s="400"/>
      <c r="AA108" s="400"/>
      <c r="AB108" s="400"/>
      <c r="AC108" s="400"/>
      <c r="AD108" s="400"/>
      <c r="AE108" s="400"/>
      <c r="AF108" s="400"/>
      <c r="AG108" s="400"/>
      <c r="AH108" s="400"/>
      <c r="AI108" s="400"/>
      <c r="AJ108" s="400"/>
      <c r="AK108" s="400"/>
      <c r="AL108" s="400"/>
      <c r="AM108" s="400"/>
      <c r="AN108" s="400"/>
      <c r="AO108" s="400"/>
      <c r="AP108" s="400"/>
      <c r="AQ108" s="400"/>
      <c r="AR108" s="400"/>
      <c r="AS108" s="400"/>
      <c r="AT108" s="400"/>
      <c r="AU108" s="400"/>
      <c r="AV108" s="400"/>
      <c r="AW108" s="400"/>
      <c r="AX108" s="400"/>
      <c r="AY108" s="400"/>
      <c r="AZ108" s="400"/>
      <c r="BA108" s="400"/>
      <c r="BB108" s="400"/>
      <c r="BC108" s="400"/>
      <c r="BD108" s="400"/>
      <c r="BE108" s="400"/>
      <c r="BF108" s="400"/>
      <c r="BG108" s="400"/>
      <c r="BH108" s="400"/>
      <c r="BI108" s="400"/>
      <c r="BJ108" s="400"/>
      <c r="BK108" s="400"/>
      <c r="BL108" s="400"/>
      <c r="BM108" s="400"/>
      <c r="BN108" s="400"/>
      <c r="BO108" s="400"/>
      <c r="BP108" s="400"/>
      <c r="BQ108" s="400"/>
      <c r="BR108" s="400"/>
      <c r="BS108" s="400"/>
      <c r="BT108" s="400"/>
      <c r="BU108" s="400"/>
      <c r="BV108" s="400"/>
      <c r="BW108" s="400"/>
      <c r="BX108" s="431"/>
    </row>
    <row r="109" spans="1:76" ht="12.75" customHeight="1" x14ac:dyDescent="0.2">
      <c r="A109" s="452"/>
      <c r="B109" s="452"/>
      <c r="C109" s="452"/>
      <c r="D109" s="400"/>
      <c r="E109" s="400"/>
      <c r="F109" s="400"/>
      <c r="G109" s="400"/>
      <c r="H109" s="400"/>
      <c r="I109" s="400"/>
      <c r="J109" s="400"/>
      <c r="K109" s="400"/>
      <c r="L109" s="400"/>
      <c r="M109" s="400"/>
      <c r="N109" s="400"/>
      <c r="O109" s="400"/>
      <c r="P109" s="400"/>
      <c r="Q109" s="400"/>
      <c r="R109" s="400"/>
      <c r="S109" s="400"/>
      <c r="T109" s="400"/>
      <c r="U109" s="400"/>
      <c r="V109" s="400"/>
      <c r="W109" s="400"/>
      <c r="X109" s="400"/>
      <c r="Y109" s="400"/>
      <c r="Z109" s="400"/>
      <c r="AA109" s="400"/>
      <c r="AB109" s="400"/>
      <c r="AC109" s="400"/>
      <c r="AD109" s="400"/>
      <c r="AE109" s="400"/>
      <c r="AF109" s="400"/>
      <c r="AG109" s="400"/>
      <c r="AH109" s="400"/>
      <c r="AI109" s="400"/>
      <c r="AJ109" s="400"/>
      <c r="AK109" s="400"/>
      <c r="AL109" s="400"/>
      <c r="AM109" s="400"/>
      <c r="AN109" s="400"/>
      <c r="AO109" s="400"/>
      <c r="AP109" s="400"/>
      <c r="AQ109" s="400"/>
      <c r="AR109" s="400"/>
      <c r="AS109" s="400"/>
      <c r="AT109" s="400"/>
      <c r="AU109" s="400"/>
      <c r="AV109" s="400"/>
      <c r="AW109" s="400"/>
      <c r="AX109" s="400"/>
      <c r="AY109" s="400"/>
      <c r="AZ109" s="400"/>
      <c r="BA109" s="400"/>
      <c r="BB109" s="400"/>
      <c r="BC109" s="400"/>
      <c r="BD109" s="400"/>
      <c r="BE109" s="400"/>
      <c r="BF109" s="400"/>
      <c r="BG109" s="400"/>
      <c r="BH109" s="400"/>
      <c r="BI109" s="400"/>
      <c r="BJ109" s="400"/>
      <c r="BK109" s="400"/>
      <c r="BL109" s="400"/>
      <c r="BM109" s="400"/>
      <c r="BN109" s="400"/>
      <c r="BO109" s="400"/>
      <c r="BP109" s="400"/>
      <c r="BQ109" s="400"/>
      <c r="BR109" s="400"/>
      <c r="BS109" s="400"/>
      <c r="BT109" s="400"/>
      <c r="BU109" s="400"/>
      <c r="BV109" s="400"/>
      <c r="BW109" s="400"/>
      <c r="BX109" s="431"/>
    </row>
    <row r="110" spans="1:76" ht="12.75" customHeight="1" x14ac:dyDescent="0.2">
      <c r="A110" s="328"/>
      <c r="B110" s="328"/>
      <c r="C110" s="328"/>
      <c r="D110" s="400"/>
      <c r="E110" s="400"/>
      <c r="F110" s="400"/>
      <c r="G110" s="400"/>
      <c r="H110" s="400"/>
      <c r="I110" s="400"/>
      <c r="J110" s="400"/>
      <c r="K110" s="400"/>
      <c r="L110" s="400"/>
      <c r="M110" s="400"/>
      <c r="N110" s="400"/>
      <c r="O110" s="400"/>
      <c r="P110" s="400"/>
      <c r="Q110" s="400"/>
      <c r="R110" s="400"/>
      <c r="S110" s="400"/>
      <c r="T110" s="400"/>
      <c r="U110" s="400"/>
      <c r="V110" s="400"/>
      <c r="W110" s="400"/>
      <c r="X110" s="400"/>
      <c r="Y110" s="400"/>
      <c r="Z110" s="400"/>
      <c r="AA110" s="400"/>
      <c r="AB110" s="400"/>
      <c r="AC110" s="400"/>
      <c r="AD110" s="400"/>
      <c r="AE110" s="400"/>
      <c r="AF110" s="400"/>
      <c r="AG110" s="400"/>
      <c r="AH110" s="400"/>
      <c r="AI110" s="400"/>
      <c r="AJ110" s="400"/>
      <c r="AK110" s="400"/>
      <c r="AL110" s="400"/>
      <c r="AM110" s="400"/>
      <c r="AN110" s="400"/>
      <c r="AO110" s="400"/>
      <c r="AP110" s="400"/>
      <c r="AQ110" s="400"/>
      <c r="AR110" s="400"/>
      <c r="AS110" s="400"/>
      <c r="AT110" s="400"/>
      <c r="AU110" s="400"/>
      <c r="AV110" s="400"/>
      <c r="AW110" s="400"/>
      <c r="AX110" s="400"/>
      <c r="AY110" s="400"/>
      <c r="AZ110" s="400"/>
      <c r="BA110" s="400"/>
      <c r="BB110" s="400"/>
      <c r="BC110" s="400"/>
      <c r="BD110" s="400"/>
      <c r="BE110" s="400"/>
      <c r="BF110" s="400"/>
      <c r="BG110" s="400"/>
      <c r="BH110" s="400"/>
      <c r="BI110" s="400"/>
      <c r="BJ110" s="400"/>
      <c r="BK110" s="400"/>
      <c r="BL110" s="400"/>
      <c r="BM110" s="400"/>
      <c r="BN110" s="400"/>
      <c r="BO110" s="400"/>
      <c r="BP110" s="400"/>
      <c r="BQ110" s="400"/>
      <c r="BR110" s="400"/>
      <c r="BS110" s="400"/>
      <c r="BT110" s="400"/>
      <c r="BU110" s="400"/>
      <c r="BV110" s="400"/>
      <c r="BW110" s="400"/>
      <c r="BX110" s="431"/>
    </row>
    <row r="111" spans="1:76" x14ac:dyDescent="0.2">
      <c r="A111" s="401" t="s">
        <v>511</v>
      </c>
    </row>
    <row r="113" spans="1:1" x14ac:dyDescent="0.2">
      <c r="A113" s="327" t="s">
        <v>512</v>
      </c>
    </row>
    <row r="114" spans="1:1" x14ac:dyDescent="0.2">
      <c r="A114" s="328" t="s">
        <v>513</v>
      </c>
    </row>
    <row r="115" spans="1:1" x14ac:dyDescent="0.2">
      <c r="A115" s="328"/>
    </row>
    <row r="116" spans="1:1" x14ac:dyDescent="0.2">
      <c r="A116" s="329" t="s">
        <v>514</v>
      </c>
    </row>
  </sheetData>
  <mergeCells count="4">
    <mergeCell ref="A2:C3"/>
    <mergeCell ref="A6:A9"/>
    <mergeCell ref="A105:C106"/>
    <mergeCell ref="A108:C109"/>
  </mergeCells>
  <conditionalFormatting sqref="D9:BX9">
    <cfRule type="cellIs" dxfId="12" priority="1" stopIfTrue="1" operator="lessThan">
      <formula>#REF!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1"/>
  <sheetViews>
    <sheetView showGridLines="0" zoomScaleNormal="100" workbookViewId="0">
      <pane xSplit="3" ySplit="9" topLeftCell="D10" activePane="bottomRight" state="frozen"/>
      <selection sqref="A1:C2"/>
      <selection pane="topRight" sqref="A1:C2"/>
      <selection pane="bottomLeft" sqref="A1:C2"/>
      <selection pane="bottomRight"/>
    </sheetView>
  </sheetViews>
  <sheetFormatPr baseColWidth="10" defaultColWidth="12.85546875" defaultRowHeight="12.75" x14ac:dyDescent="0.2"/>
  <cols>
    <col min="1" max="1" width="12.85546875" style="107"/>
    <col min="2" max="2" width="63.42578125" style="107" customWidth="1"/>
    <col min="3" max="3" width="15.42578125" style="107" customWidth="1"/>
    <col min="4" max="75" width="12.85546875" style="107"/>
    <col min="76" max="76" width="12.85546875" style="134"/>
    <col min="77" max="16384" width="12.85546875" style="107"/>
  </cols>
  <sheetData>
    <row r="1" spans="1:76" x14ac:dyDescent="0.2">
      <c r="A1" s="432" t="s">
        <v>516</v>
      </c>
      <c r="B1" s="134"/>
      <c r="C1" s="134"/>
    </row>
    <row r="2" spans="1:76" x14ac:dyDescent="0.2">
      <c r="A2" s="471" t="s">
        <v>497</v>
      </c>
      <c r="B2" s="472"/>
      <c r="C2" s="473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0"/>
      <c r="V2" s="220"/>
      <c r="W2" s="220"/>
      <c r="X2" s="220"/>
      <c r="Y2" s="220"/>
      <c r="Z2" s="220"/>
      <c r="AA2" s="220"/>
      <c r="AB2" s="220"/>
      <c r="AC2" s="220"/>
      <c r="AD2" s="220"/>
      <c r="AE2" s="220"/>
      <c r="AF2" s="220"/>
      <c r="AG2" s="220"/>
      <c r="AH2" s="220"/>
      <c r="AI2" s="220"/>
      <c r="AJ2" s="220"/>
      <c r="AK2" s="220"/>
      <c r="AL2" s="220"/>
      <c r="AM2" s="220"/>
      <c r="AN2" s="220"/>
      <c r="AO2" s="220"/>
      <c r="AP2" s="220"/>
      <c r="AQ2" s="220"/>
      <c r="AR2" s="220"/>
      <c r="AS2" s="220"/>
      <c r="AT2" s="220"/>
      <c r="AU2" s="220"/>
      <c r="AV2" s="220"/>
      <c r="AW2" s="220"/>
      <c r="AX2" s="220"/>
      <c r="AY2" s="220"/>
      <c r="AZ2" s="220"/>
      <c r="BA2" s="220"/>
      <c r="BB2" s="220"/>
      <c r="BC2" s="220"/>
      <c r="BD2" s="220"/>
      <c r="BE2" s="220"/>
      <c r="BF2" s="220"/>
      <c r="BG2" s="220"/>
      <c r="BH2" s="220"/>
      <c r="BI2" s="220"/>
      <c r="BJ2" s="220"/>
      <c r="BK2" s="220"/>
      <c r="BL2" s="220"/>
      <c r="BM2" s="220"/>
      <c r="BN2" s="220"/>
      <c r="BO2" s="220"/>
      <c r="BP2" s="220"/>
      <c r="BQ2" s="220"/>
      <c r="BR2" s="220"/>
      <c r="BS2" s="220"/>
      <c r="BT2" s="220"/>
      <c r="BU2" s="220"/>
      <c r="BV2" s="220"/>
      <c r="BW2" s="220"/>
      <c r="BX2" s="418"/>
    </row>
    <row r="3" spans="1:76" ht="17.45" customHeight="1" x14ac:dyDescent="0.25">
      <c r="A3" s="474"/>
      <c r="B3" s="475"/>
      <c r="C3" s="476"/>
      <c r="D3" s="221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2"/>
      <c r="P3" s="222"/>
      <c r="Q3" s="222"/>
      <c r="R3" s="222"/>
      <c r="S3" s="222"/>
      <c r="T3" s="222"/>
      <c r="U3" s="222"/>
      <c r="V3" s="222"/>
      <c r="W3" s="222"/>
      <c r="X3" s="222"/>
      <c r="Y3" s="222"/>
      <c r="Z3" s="222"/>
      <c r="AA3" s="222"/>
      <c r="AB3" s="222"/>
      <c r="AC3" s="222"/>
      <c r="AD3" s="222"/>
      <c r="AE3" s="222"/>
      <c r="AF3" s="222"/>
      <c r="AG3" s="222"/>
      <c r="AH3" s="222"/>
      <c r="AI3" s="222"/>
      <c r="AJ3" s="222"/>
      <c r="AK3" s="222"/>
      <c r="AL3" s="222"/>
      <c r="AM3" s="222"/>
      <c r="AN3" s="222"/>
      <c r="AO3" s="222"/>
      <c r="AP3" s="222"/>
      <c r="AQ3" s="222"/>
      <c r="AR3" s="222"/>
      <c r="AS3" s="222"/>
      <c r="AT3" s="222"/>
      <c r="AU3" s="222"/>
      <c r="AV3" s="222"/>
      <c r="AW3" s="222"/>
      <c r="AX3" s="222"/>
      <c r="AY3" s="222"/>
      <c r="AZ3" s="222"/>
      <c r="BA3" s="222"/>
      <c r="BB3" s="222"/>
      <c r="BC3" s="222"/>
      <c r="BD3" s="222"/>
      <c r="BE3" s="222"/>
      <c r="BF3" s="222"/>
      <c r="BG3" s="222"/>
      <c r="BH3" s="222"/>
      <c r="BI3" s="222"/>
      <c r="BJ3" s="222"/>
      <c r="BK3" s="222"/>
      <c r="BL3" s="222"/>
      <c r="BM3" s="222"/>
      <c r="BN3" s="222"/>
      <c r="BO3" s="222"/>
      <c r="BP3" s="222"/>
      <c r="BQ3" s="222"/>
      <c r="BR3" s="222"/>
      <c r="BS3" s="222"/>
      <c r="BT3" s="222"/>
      <c r="BU3" s="222"/>
      <c r="BV3" s="222"/>
      <c r="BW3" s="222"/>
      <c r="BX3" s="419"/>
    </row>
    <row r="4" spans="1:76" s="440" customFormat="1" ht="87.75" customHeight="1" x14ac:dyDescent="0.2">
      <c r="A4" s="402"/>
      <c r="B4" s="330"/>
      <c r="C4" s="331"/>
      <c r="D4" s="332" t="s">
        <v>0</v>
      </c>
      <c r="E4" s="333" t="s">
        <v>1</v>
      </c>
      <c r="F4" s="332" t="s">
        <v>2</v>
      </c>
      <c r="G4" s="334" t="s">
        <v>3</v>
      </c>
      <c r="H4" s="335" t="s">
        <v>4</v>
      </c>
      <c r="I4" s="336" t="s">
        <v>5</v>
      </c>
      <c r="J4" s="332" t="s">
        <v>6</v>
      </c>
      <c r="K4" s="334" t="s">
        <v>7</v>
      </c>
      <c r="L4" s="335" t="s">
        <v>8</v>
      </c>
      <c r="M4" s="335" t="s">
        <v>9</v>
      </c>
      <c r="N4" s="332" t="s">
        <v>10</v>
      </c>
      <c r="O4" s="332" t="s">
        <v>11</v>
      </c>
      <c r="P4" s="336" t="s">
        <v>12</v>
      </c>
      <c r="Q4" s="332" t="s">
        <v>13</v>
      </c>
      <c r="R4" s="334" t="s">
        <v>14</v>
      </c>
      <c r="S4" s="335" t="s">
        <v>16</v>
      </c>
      <c r="T4" s="332" t="s">
        <v>17</v>
      </c>
      <c r="U4" s="332" t="s">
        <v>18</v>
      </c>
      <c r="V4" s="332" t="s">
        <v>19</v>
      </c>
      <c r="W4" s="332" t="s">
        <v>20</v>
      </c>
      <c r="X4" s="332" t="s">
        <v>21</v>
      </c>
      <c r="Y4" s="333" t="s">
        <v>22</v>
      </c>
      <c r="Z4" s="332" t="s">
        <v>23</v>
      </c>
      <c r="AA4" s="334" t="s">
        <v>24</v>
      </c>
      <c r="AB4" s="335" t="s">
        <v>25</v>
      </c>
      <c r="AC4" s="335" t="s">
        <v>26</v>
      </c>
      <c r="AD4" s="335" t="s">
        <v>27</v>
      </c>
      <c r="AE4" s="335" t="s">
        <v>28</v>
      </c>
      <c r="AF4" s="335" t="s">
        <v>29</v>
      </c>
      <c r="AG4" s="335" t="s">
        <v>30</v>
      </c>
      <c r="AH4" s="332" t="s">
        <v>31</v>
      </c>
      <c r="AI4" s="332" t="s">
        <v>32</v>
      </c>
      <c r="AJ4" s="332" t="s">
        <v>33</v>
      </c>
      <c r="AK4" s="333" t="s">
        <v>34</v>
      </c>
      <c r="AL4" s="332" t="s">
        <v>35</v>
      </c>
      <c r="AM4" s="334" t="s">
        <v>36</v>
      </c>
      <c r="AN4" s="335" t="s">
        <v>470</v>
      </c>
      <c r="AO4" s="335" t="s">
        <v>37</v>
      </c>
      <c r="AP4" s="335" t="s">
        <v>38</v>
      </c>
      <c r="AQ4" s="335" t="s">
        <v>39</v>
      </c>
      <c r="AR4" s="335" t="s">
        <v>40</v>
      </c>
      <c r="AS4" s="335" t="s">
        <v>41</v>
      </c>
      <c r="AT4" s="332" t="s">
        <v>471</v>
      </c>
      <c r="AU4" s="332" t="s">
        <v>472</v>
      </c>
      <c r="AV4" s="332" t="s">
        <v>473</v>
      </c>
      <c r="AW4" s="332" t="s">
        <v>474</v>
      </c>
      <c r="AX4" s="334" t="s">
        <v>475</v>
      </c>
      <c r="AY4" s="335" t="s">
        <v>476</v>
      </c>
      <c r="AZ4" s="335" t="s">
        <v>45</v>
      </c>
      <c r="BA4" s="335" t="s">
        <v>46</v>
      </c>
      <c r="BB4" s="335" t="s">
        <v>47</v>
      </c>
      <c r="BC4" s="335" t="s">
        <v>48</v>
      </c>
      <c r="BD4" s="336" t="s">
        <v>49</v>
      </c>
      <c r="BE4" s="332" t="s">
        <v>50</v>
      </c>
      <c r="BF4" s="337" t="s">
        <v>51</v>
      </c>
      <c r="BG4" s="333" t="s">
        <v>52</v>
      </c>
      <c r="BH4" s="332" t="s">
        <v>53</v>
      </c>
      <c r="BI4" s="334" t="s">
        <v>54</v>
      </c>
      <c r="BJ4" s="335" t="s">
        <v>477</v>
      </c>
      <c r="BK4" s="333" t="s">
        <v>478</v>
      </c>
      <c r="BL4" s="333" t="s">
        <v>479</v>
      </c>
      <c r="BM4" s="333" t="s">
        <v>56</v>
      </c>
      <c r="BN4" s="333" t="s">
        <v>57</v>
      </c>
      <c r="BO4" s="333" t="s">
        <v>58</v>
      </c>
      <c r="BP4" s="333" t="s">
        <v>59</v>
      </c>
      <c r="BQ4" s="333" t="s">
        <v>60</v>
      </c>
      <c r="BR4" s="333" t="s">
        <v>61</v>
      </c>
      <c r="BS4" s="333" t="s">
        <v>62</v>
      </c>
      <c r="BT4" s="333" t="s">
        <v>63</v>
      </c>
      <c r="BU4" s="333" t="s">
        <v>64</v>
      </c>
      <c r="BV4" s="332" t="s">
        <v>65</v>
      </c>
      <c r="BW4" s="334" t="s">
        <v>66</v>
      </c>
      <c r="BX4" s="336" t="s">
        <v>67</v>
      </c>
    </row>
    <row r="5" spans="1:76" s="440" customFormat="1" ht="25.5" customHeight="1" x14ac:dyDescent="0.2">
      <c r="A5" s="403"/>
      <c r="B5" s="338"/>
      <c r="C5" s="339"/>
      <c r="D5" s="340" t="s">
        <v>70</v>
      </c>
      <c r="E5" s="341" t="s">
        <v>71</v>
      </c>
      <c r="F5" s="437" t="s">
        <v>72</v>
      </c>
      <c r="G5" s="343" t="s">
        <v>73</v>
      </c>
      <c r="H5" s="340" t="s">
        <v>74</v>
      </c>
      <c r="I5" s="341" t="s">
        <v>75</v>
      </c>
      <c r="J5" s="437" t="s">
        <v>76</v>
      </c>
      <c r="K5" s="343" t="s">
        <v>77</v>
      </c>
      <c r="L5" s="340" t="s">
        <v>78</v>
      </c>
      <c r="M5" s="340" t="s">
        <v>79</v>
      </c>
      <c r="N5" s="340" t="s">
        <v>80</v>
      </c>
      <c r="O5" s="340" t="s">
        <v>81</v>
      </c>
      <c r="P5" s="341" t="s">
        <v>82</v>
      </c>
      <c r="Q5" s="437" t="s">
        <v>83</v>
      </c>
      <c r="R5" s="343" t="s">
        <v>84</v>
      </c>
      <c r="S5" s="340" t="s">
        <v>86</v>
      </c>
      <c r="T5" s="340" t="s">
        <v>87</v>
      </c>
      <c r="U5" s="340" t="s">
        <v>88</v>
      </c>
      <c r="V5" s="340" t="s">
        <v>89</v>
      </c>
      <c r="W5" s="340" t="s">
        <v>90</v>
      </c>
      <c r="X5" s="340" t="s">
        <v>91</v>
      </c>
      <c r="Y5" s="341" t="s">
        <v>92</v>
      </c>
      <c r="Z5" s="437" t="s">
        <v>93</v>
      </c>
      <c r="AA5" s="344" t="s">
        <v>94</v>
      </c>
      <c r="AB5" s="437" t="s">
        <v>95</v>
      </c>
      <c r="AC5" s="340" t="s">
        <v>96</v>
      </c>
      <c r="AD5" s="340" t="s">
        <v>97</v>
      </c>
      <c r="AE5" s="340" t="s">
        <v>98</v>
      </c>
      <c r="AF5" s="340" t="s">
        <v>99</v>
      </c>
      <c r="AG5" s="340" t="s">
        <v>100</v>
      </c>
      <c r="AH5" s="340" t="s">
        <v>101</v>
      </c>
      <c r="AI5" s="340" t="s">
        <v>102</v>
      </c>
      <c r="AJ5" s="340" t="s">
        <v>103</v>
      </c>
      <c r="AK5" s="341" t="s">
        <v>104</v>
      </c>
      <c r="AL5" s="437" t="s">
        <v>105</v>
      </c>
      <c r="AM5" s="343" t="s">
        <v>106</v>
      </c>
      <c r="AN5" s="340" t="s">
        <v>480</v>
      </c>
      <c r="AO5" s="340" t="s">
        <v>107</v>
      </c>
      <c r="AP5" s="340" t="s">
        <v>108</v>
      </c>
      <c r="AQ5" s="340" t="s">
        <v>109</v>
      </c>
      <c r="AR5" s="340" t="s">
        <v>110</v>
      </c>
      <c r="AS5" s="340" t="s">
        <v>111</v>
      </c>
      <c r="AT5" s="340" t="s">
        <v>112</v>
      </c>
      <c r="AU5" s="340" t="s">
        <v>481</v>
      </c>
      <c r="AV5" s="341" t="s">
        <v>482</v>
      </c>
      <c r="AW5" s="437" t="s">
        <v>483</v>
      </c>
      <c r="AX5" s="343" t="s">
        <v>484</v>
      </c>
      <c r="AY5" s="340" t="s">
        <v>485</v>
      </c>
      <c r="AZ5" s="340" t="s">
        <v>115</v>
      </c>
      <c r="BA5" s="340" t="s">
        <v>116</v>
      </c>
      <c r="BB5" s="340" t="s">
        <v>117</v>
      </c>
      <c r="BC5" s="340" t="s">
        <v>118</v>
      </c>
      <c r="BD5" s="341" t="s">
        <v>119</v>
      </c>
      <c r="BE5" s="437" t="s">
        <v>120</v>
      </c>
      <c r="BF5" s="343" t="s">
        <v>121</v>
      </c>
      <c r="BG5" s="341" t="s">
        <v>122</v>
      </c>
      <c r="BH5" s="437" t="s">
        <v>123</v>
      </c>
      <c r="BI5" s="343" t="s">
        <v>124</v>
      </c>
      <c r="BJ5" s="340" t="s">
        <v>125</v>
      </c>
      <c r="BK5" s="341" t="s">
        <v>486</v>
      </c>
      <c r="BL5" s="341" t="s">
        <v>487</v>
      </c>
      <c r="BM5" s="341" t="s">
        <v>126</v>
      </c>
      <c r="BN5" s="341" t="s">
        <v>127</v>
      </c>
      <c r="BO5" s="341" t="s">
        <v>128</v>
      </c>
      <c r="BP5" s="341" t="s">
        <v>129</v>
      </c>
      <c r="BQ5" s="341" t="s">
        <v>130</v>
      </c>
      <c r="BR5" s="341" t="s">
        <v>131</v>
      </c>
      <c r="BS5" s="341" t="s">
        <v>132</v>
      </c>
      <c r="BT5" s="341" t="s">
        <v>133</v>
      </c>
      <c r="BU5" s="341" t="s">
        <v>134</v>
      </c>
      <c r="BV5" s="437" t="s">
        <v>135</v>
      </c>
      <c r="BW5" s="343" t="s">
        <v>136</v>
      </c>
      <c r="BX5" s="341" t="s">
        <v>137</v>
      </c>
    </row>
    <row r="6" spans="1:76" s="241" customFormat="1" ht="12.75" customHeight="1" x14ac:dyDescent="0.2">
      <c r="A6" s="459" t="s">
        <v>140</v>
      </c>
      <c r="B6" s="237" t="s">
        <v>141</v>
      </c>
      <c r="C6" s="238"/>
      <c r="D6" s="239">
        <v>111976</v>
      </c>
      <c r="E6" s="239">
        <v>583404</v>
      </c>
      <c r="F6" s="239">
        <v>386</v>
      </c>
      <c r="G6" s="239">
        <v>78</v>
      </c>
      <c r="H6" s="239">
        <v>178</v>
      </c>
      <c r="I6" s="239">
        <v>130</v>
      </c>
      <c r="J6" s="239">
        <v>223.29000000000005</v>
      </c>
      <c r="K6" s="239">
        <v>195.69000000000003</v>
      </c>
      <c r="L6" s="239">
        <v>17.05</v>
      </c>
      <c r="M6" s="239">
        <v>10.45</v>
      </c>
      <c r="N6" s="239">
        <v>71</v>
      </c>
      <c r="O6" s="239">
        <v>35506</v>
      </c>
      <c r="P6" s="239">
        <v>30373</v>
      </c>
      <c r="Q6" s="239">
        <v>3907</v>
      </c>
      <c r="R6" s="239">
        <v>833</v>
      </c>
      <c r="S6" s="239">
        <v>13662.5</v>
      </c>
      <c r="T6" s="239">
        <v>2715.6</v>
      </c>
      <c r="U6" s="239">
        <v>1799079</v>
      </c>
      <c r="V6" s="239">
        <v>158076</v>
      </c>
      <c r="W6" s="239">
        <v>75122</v>
      </c>
      <c r="X6" s="239">
        <v>418549</v>
      </c>
      <c r="Y6" s="239">
        <v>30993919</v>
      </c>
      <c r="Z6" s="239">
        <v>18530406</v>
      </c>
      <c r="AA6" s="239">
        <v>13063513</v>
      </c>
      <c r="AB6" s="239">
        <v>1476998</v>
      </c>
      <c r="AC6" s="239">
        <v>3405819</v>
      </c>
      <c r="AD6" s="239">
        <v>611555</v>
      </c>
      <c r="AE6" s="239">
        <v>6185466</v>
      </c>
      <c r="AF6" s="239">
        <v>2201836</v>
      </c>
      <c r="AG6" s="239">
        <v>18514889</v>
      </c>
      <c r="AH6" s="239">
        <v>47000</v>
      </c>
      <c r="AI6" s="239">
        <v>10000</v>
      </c>
      <c r="AJ6" s="239">
        <v>482605</v>
      </c>
      <c r="AK6" s="239">
        <v>2276916</v>
      </c>
      <c r="AL6" s="239">
        <v>2060244</v>
      </c>
      <c r="AM6" s="239">
        <v>8629</v>
      </c>
      <c r="AN6" s="239">
        <v>20</v>
      </c>
      <c r="AO6" s="239">
        <v>4962</v>
      </c>
      <c r="AP6" s="239">
        <v>1118</v>
      </c>
      <c r="AQ6" s="239">
        <v>1354</v>
      </c>
      <c r="AR6" s="239">
        <v>174183</v>
      </c>
      <c r="AS6" s="239">
        <v>29568</v>
      </c>
      <c r="AT6" s="239" t="s">
        <v>495</v>
      </c>
      <c r="AU6" s="239" t="s">
        <v>495</v>
      </c>
      <c r="AV6" s="239" t="s">
        <v>495</v>
      </c>
      <c r="AW6" s="239" t="s">
        <v>495</v>
      </c>
      <c r="AX6" s="239" t="s">
        <v>495</v>
      </c>
      <c r="AY6" s="239">
        <v>329007</v>
      </c>
      <c r="AZ6" s="239">
        <v>109711</v>
      </c>
      <c r="BA6" s="239">
        <v>96333</v>
      </c>
      <c r="BB6" s="239">
        <v>418</v>
      </c>
      <c r="BC6" s="239">
        <v>320</v>
      </c>
      <c r="BD6" s="239">
        <v>0</v>
      </c>
      <c r="BE6" s="239">
        <v>0</v>
      </c>
      <c r="BF6" s="239">
        <v>9422</v>
      </c>
      <c r="BG6" s="239">
        <v>2318</v>
      </c>
      <c r="BH6" s="239">
        <v>48956</v>
      </c>
      <c r="BI6" s="239">
        <v>264</v>
      </c>
      <c r="BJ6" s="239">
        <v>2208</v>
      </c>
      <c r="BK6" s="239">
        <v>2317</v>
      </c>
      <c r="BL6" s="239">
        <v>31170</v>
      </c>
      <c r="BM6" s="239">
        <v>1607439</v>
      </c>
      <c r="BN6" s="239">
        <v>121141</v>
      </c>
      <c r="BO6" s="239">
        <v>114317</v>
      </c>
      <c r="BP6" s="239">
        <v>3504</v>
      </c>
      <c r="BQ6" s="239">
        <v>5109</v>
      </c>
      <c r="BR6" s="239">
        <v>151</v>
      </c>
      <c r="BS6" s="239">
        <v>16</v>
      </c>
      <c r="BT6" s="239">
        <v>125</v>
      </c>
      <c r="BU6" s="239">
        <v>4817</v>
      </c>
      <c r="BV6" s="239">
        <v>56599</v>
      </c>
      <c r="BW6" s="239">
        <v>7118</v>
      </c>
      <c r="BX6" s="240">
        <v>662776</v>
      </c>
    </row>
    <row r="7" spans="1:76" s="245" customFormat="1" ht="12.75" customHeight="1" x14ac:dyDescent="0.2">
      <c r="A7" s="460"/>
      <c r="B7" s="242" t="s">
        <v>152</v>
      </c>
      <c r="C7" s="243">
        <v>63</v>
      </c>
      <c r="D7" s="243">
        <v>62</v>
      </c>
      <c r="E7" s="243">
        <v>62</v>
      </c>
      <c r="F7" s="243">
        <v>62</v>
      </c>
      <c r="G7" s="243">
        <v>62</v>
      </c>
      <c r="H7" s="243">
        <v>62</v>
      </c>
      <c r="I7" s="243">
        <v>62</v>
      </c>
      <c r="J7" s="243">
        <v>62</v>
      </c>
      <c r="K7" s="243">
        <v>62</v>
      </c>
      <c r="L7" s="243">
        <v>62</v>
      </c>
      <c r="M7" s="243">
        <v>62</v>
      </c>
      <c r="N7" s="243">
        <v>62</v>
      </c>
      <c r="O7" s="243">
        <v>62</v>
      </c>
      <c r="P7" s="243">
        <v>62</v>
      </c>
      <c r="Q7" s="243">
        <v>62</v>
      </c>
      <c r="R7" s="243">
        <v>62</v>
      </c>
      <c r="S7" s="243">
        <v>62</v>
      </c>
      <c r="T7" s="243">
        <v>62</v>
      </c>
      <c r="U7" s="243">
        <v>62</v>
      </c>
      <c r="V7" s="243">
        <v>62</v>
      </c>
      <c r="W7" s="243">
        <v>62</v>
      </c>
      <c r="X7" s="243">
        <v>62</v>
      </c>
      <c r="Y7" s="243">
        <v>62</v>
      </c>
      <c r="Z7" s="243">
        <v>62</v>
      </c>
      <c r="AA7" s="243">
        <v>62</v>
      </c>
      <c r="AB7" s="243">
        <v>62</v>
      </c>
      <c r="AC7" s="243">
        <v>62</v>
      </c>
      <c r="AD7" s="243">
        <v>62</v>
      </c>
      <c r="AE7" s="243">
        <v>62</v>
      </c>
      <c r="AF7" s="243">
        <v>62</v>
      </c>
      <c r="AG7" s="243">
        <v>62</v>
      </c>
      <c r="AH7" s="243">
        <v>62</v>
      </c>
      <c r="AI7" s="243">
        <v>62</v>
      </c>
      <c r="AJ7" s="243">
        <v>62</v>
      </c>
      <c r="AK7" s="243">
        <v>62</v>
      </c>
      <c r="AL7" s="243">
        <v>62</v>
      </c>
      <c r="AM7" s="243">
        <v>62</v>
      </c>
      <c r="AN7" s="243">
        <v>62</v>
      </c>
      <c r="AO7" s="243">
        <v>62</v>
      </c>
      <c r="AP7" s="243">
        <v>62</v>
      </c>
      <c r="AQ7" s="243">
        <v>62</v>
      </c>
      <c r="AR7" s="243">
        <v>62</v>
      </c>
      <c r="AS7" s="243">
        <v>62</v>
      </c>
      <c r="AT7" s="243">
        <v>62</v>
      </c>
      <c r="AU7" s="243">
        <v>62</v>
      </c>
      <c r="AV7" s="243">
        <v>62</v>
      </c>
      <c r="AW7" s="243">
        <v>62</v>
      </c>
      <c r="AX7" s="243">
        <v>62</v>
      </c>
      <c r="AY7" s="243">
        <v>62</v>
      </c>
      <c r="AZ7" s="243">
        <v>62</v>
      </c>
      <c r="BA7" s="243">
        <v>62</v>
      </c>
      <c r="BB7" s="243">
        <v>62</v>
      </c>
      <c r="BC7" s="243">
        <v>62</v>
      </c>
      <c r="BD7" s="243">
        <v>62</v>
      </c>
      <c r="BE7" s="243">
        <v>62</v>
      </c>
      <c r="BF7" s="243">
        <v>62</v>
      </c>
      <c r="BG7" s="243">
        <v>62</v>
      </c>
      <c r="BH7" s="243">
        <v>62</v>
      </c>
      <c r="BI7" s="243">
        <v>62</v>
      </c>
      <c r="BJ7" s="243">
        <v>62</v>
      </c>
      <c r="BK7" s="243">
        <v>62</v>
      </c>
      <c r="BL7" s="243">
        <v>62</v>
      </c>
      <c r="BM7" s="243">
        <v>62</v>
      </c>
      <c r="BN7" s="243">
        <v>62</v>
      </c>
      <c r="BO7" s="243">
        <v>62</v>
      </c>
      <c r="BP7" s="243">
        <v>62</v>
      </c>
      <c r="BQ7" s="243">
        <v>62</v>
      </c>
      <c r="BR7" s="243">
        <v>62</v>
      </c>
      <c r="BS7" s="243">
        <v>62</v>
      </c>
      <c r="BT7" s="243">
        <v>62</v>
      </c>
      <c r="BU7" s="243">
        <v>62</v>
      </c>
      <c r="BV7" s="243">
        <v>62</v>
      </c>
      <c r="BW7" s="243">
        <v>62</v>
      </c>
      <c r="BX7" s="244">
        <v>62</v>
      </c>
    </row>
    <row r="8" spans="1:76" s="245" customFormat="1" ht="12.75" customHeight="1" x14ac:dyDescent="0.2">
      <c r="A8" s="460"/>
      <c r="B8" s="246" t="s">
        <v>153</v>
      </c>
      <c r="C8" s="247">
        <v>59</v>
      </c>
      <c r="D8" s="248">
        <v>57</v>
      </c>
      <c r="E8" s="248">
        <v>14</v>
      </c>
      <c r="F8" s="248">
        <v>59</v>
      </c>
      <c r="G8" s="248">
        <v>59</v>
      </c>
      <c r="H8" s="248">
        <v>59</v>
      </c>
      <c r="I8" s="248">
        <v>58</v>
      </c>
      <c r="J8" s="248">
        <v>59</v>
      </c>
      <c r="K8" s="248">
        <v>59</v>
      </c>
      <c r="L8" s="248">
        <v>56</v>
      </c>
      <c r="M8" s="248">
        <v>57</v>
      </c>
      <c r="N8" s="248">
        <v>59</v>
      </c>
      <c r="O8" s="248">
        <v>59</v>
      </c>
      <c r="P8" s="248">
        <v>59</v>
      </c>
      <c r="Q8" s="248">
        <v>59</v>
      </c>
      <c r="R8" s="248">
        <v>59</v>
      </c>
      <c r="S8" s="248">
        <v>58</v>
      </c>
      <c r="T8" s="248">
        <v>59</v>
      </c>
      <c r="U8" s="248">
        <v>57</v>
      </c>
      <c r="V8" s="248">
        <v>54</v>
      </c>
      <c r="W8" s="248">
        <v>53</v>
      </c>
      <c r="X8" s="248">
        <v>52</v>
      </c>
      <c r="Y8" s="248">
        <v>60</v>
      </c>
      <c r="Z8" s="248">
        <v>53</v>
      </c>
      <c r="AA8" s="248">
        <v>60</v>
      </c>
      <c r="AB8" s="248">
        <v>25</v>
      </c>
      <c r="AC8" s="248">
        <v>8</v>
      </c>
      <c r="AD8" s="248">
        <v>24</v>
      </c>
      <c r="AE8" s="248">
        <v>31</v>
      </c>
      <c r="AF8" s="248">
        <v>28</v>
      </c>
      <c r="AG8" s="248">
        <v>24</v>
      </c>
      <c r="AH8" s="248">
        <v>27</v>
      </c>
      <c r="AI8" s="248">
        <v>31</v>
      </c>
      <c r="AJ8" s="248">
        <v>40</v>
      </c>
      <c r="AK8" s="248">
        <v>59</v>
      </c>
      <c r="AL8" s="248">
        <v>58</v>
      </c>
      <c r="AM8" s="248">
        <v>54</v>
      </c>
      <c r="AN8" s="248">
        <v>51</v>
      </c>
      <c r="AO8" s="248">
        <v>53</v>
      </c>
      <c r="AP8" s="248">
        <v>52</v>
      </c>
      <c r="AQ8" s="248">
        <v>55</v>
      </c>
      <c r="AR8" s="248">
        <v>57</v>
      </c>
      <c r="AS8" s="248">
        <v>52</v>
      </c>
      <c r="AT8" s="248">
        <v>59</v>
      </c>
      <c r="AU8" s="248">
        <v>58</v>
      </c>
      <c r="AV8" s="248">
        <v>59</v>
      </c>
      <c r="AW8" s="248">
        <v>58</v>
      </c>
      <c r="AX8" s="248">
        <v>58</v>
      </c>
      <c r="AY8" s="248">
        <v>32</v>
      </c>
      <c r="AZ8" s="248">
        <v>59</v>
      </c>
      <c r="BA8" s="248">
        <v>56</v>
      </c>
      <c r="BB8" s="248">
        <v>53</v>
      </c>
      <c r="BC8" s="248">
        <v>51</v>
      </c>
      <c r="BD8" s="248">
        <v>51</v>
      </c>
      <c r="BE8" s="248">
        <v>53</v>
      </c>
      <c r="BF8" s="248">
        <v>58</v>
      </c>
      <c r="BG8" s="248">
        <v>52</v>
      </c>
      <c r="BH8" s="248">
        <v>45</v>
      </c>
      <c r="BI8" s="248">
        <v>56</v>
      </c>
      <c r="BJ8" s="248">
        <v>57</v>
      </c>
      <c r="BK8" s="248">
        <v>41</v>
      </c>
      <c r="BL8" s="248">
        <v>40</v>
      </c>
      <c r="BM8" s="248">
        <v>59</v>
      </c>
      <c r="BN8" s="248">
        <v>56</v>
      </c>
      <c r="BO8" s="248">
        <v>55</v>
      </c>
      <c r="BP8" s="248">
        <v>49</v>
      </c>
      <c r="BQ8" s="248">
        <v>59</v>
      </c>
      <c r="BR8" s="248">
        <v>51</v>
      </c>
      <c r="BS8" s="248">
        <v>52</v>
      </c>
      <c r="BT8" s="248">
        <v>51</v>
      </c>
      <c r="BU8" s="248">
        <v>51</v>
      </c>
      <c r="BV8" s="248">
        <v>45</v>
      </c>
      <c r="BW8" s="248">
        <v>34</v>
      </c>
      <c r="BX8" s="249">
        <v>20</v>
      </c>
    </row>
    <row r="9" spans="1:76" s="245" customFormat="1" ht="12.75" customHeight="1" x14ac:dyDescent="0.2">
      <c r="A9" s="461"/>
      <c r="B9" s="450" t="s">
        <v>142</v>
      </c>
      <c r="C9" s="250">
        <v>0.93650793650793651</v>
      </c>
      <c r="D9" s="250">
        <v>0.91935483870967738</v>
      </c>
      <c r="E9" s="250">
        <v>0.22580645161290322</v>
      </c>
      <c r="F9" s="250">
        <v>0.95161290322580649</v>
      </c>
      <c r="G9" s="250">
        <v>0.95161290322580649</v>
      </c>
      <c r="H9" s="250">
        <v>0.95161290322580649</v>
      </c>
      <c r="I9" s="250">
        <v>0.93548387096774188</v>
      </c>
      <c r="J9" s="250">
        <v>0.95161290322580649</v>
      </c>
      <c r="K9" s="250">
        <v>0.95161290322580649</v>
      </c>
      <c r="L9" s="250">
        <v>0.90322580645161288</v>
      </c>
      <c r="M9" s="250">
        <v>0.91935483870967738</v>
      </c>
      <c r="N9" s="250">
        <v>0.95161290322580649</v>
      </c>
      <c r="O9" s="250">
        <v>0.95161290322580649</v>
      </c>
      <c r="P9" s="250">
        <v>0.95161290322580649</v>
      </c>
      <c r="Q9" s="250">
        <v>0.95161290322580649</v>
      </c>
      <c r="R9" s="250">
        <v>0.95161290322580649</v>
      </c>
      <c r="S9" s="250">
        <v>0.93548387096774188</v>
      </c>
      <c r="T9" s="250">
        <v>0.95161290322580649</v>
      </c>
      <c r="U9" s="250">
        <v>0.91935483870967738</v>
      </c>
      <c r="V9" s="250">
        <v>0.87096774193548387</v>
      </c>
      <c r="W9" s="250">
        <v>0.85483870967741937</v>
      </c>
      <c r="X9" s="250">
        <v>0.83870967741935487</v>
      </c>
      <c r="Y9" s="250">
        <v>0.967741935483871</v>
      </c>
      <c r="Z9" s="250">
        <v>0.85483870967741937</v>
      </c>
      <c r="AA9" s="250">
        <v>0.967741935483871</v>
      </c>
      <c r="AB9" s="250">
        <v>0.40322580645161288</v>
      </c>
      <c r="AC9" s="250">
        <v>0.12903225806451613</v>
      </c>
      <c r="AD9" s="250">
        <v>0.38709677419354838</v>
      </c>
      <c r="AE9" s="250">
        <v>0.5</v>
      </c>
      <c r="AF9" s="250">
        <v>0.45161290322580644</v>
      </c>
      <c r="AG9" s="250">
        <v>0.38709677419354838</v>
      </c>
      <c r="AH9" s="250">
        <v>0.43548387096774194</v>
      </c>
      <c r="AI9" s="250">
        <v>0.5</v>
      </c>
      <c r="AJ9" s="250">
        <v>0.64516129032258063</v>
      </c>
      <c r="AK9" s="250">
        <v>0.95161290322580649</v>
      </c>
      <c r="AL9" s="250">
        <v>0.93548387096774188</v>
      </c>
      <c r="AM9" s="250">
        <v>0.87096774193548387</v>
      </c>
      <c r="AN9" s="250">
        <v>0.82258064516129037</v>
      </c>
      <c r="AO9" s="250">
        <v>0.85483870967741937</v>
      </c>
      <c r="AP9" s="250">
        <v>0.83870967741935487</v>
      </c>
      <c r="AQ9" s="250">
        <v>0.88709677419354838</v>
      </c>
      <c r="AR9" s="250">
        <v>0.91935483870967738</v>
      </c>
      <c r="AS9" s="250">
        <f>AS8/AS7</f>
        <v>0.83870967741935487</v>
      </c>
      <c r="AT9" s="250">
        <v>0.95161290322580649</v>
      </c>
      <c r="AU9" s="250">
        <v>0.93548387096774188</v>
      </c>
      <c r="AV9" s="250">
        <v>0.95161290322580649</v>
      </c>
      <c r="AW9" s="250">
        <v>0.93548387096774188</v>
      </c>
      <c r="AX9" s="250">
        <v>0.93548387096774188</v>
      </c>
      <c r="AY9" s="250">
        <v>0.5161290322580645</v>
      </c>
      <c r="AZ9" s="250">
        <v>0.95161290322580649</v>
      </c>
      <c r="BA9" s="250">
        <v>0.90322580645161288</v>
      </c>
      <c r="BB9" s="250">
        <v>0.85483870967741937</v>
      </c>
      <c r="BC9" s="250">
        <v>0.82258064516129037</v>
      </c>
      <c r="BD9" s="250">
        <v>0.82258064516129037</v>
      </c>
      <c r="BE9" s="250">
        <v>0.85483870967741937</v>
      </c>
      <c r="BF9" s="250">
        <v>0.93548387096774188</v>
      </c>
      <c r="BG9" s="250">
        <v>0.83870967741935487</v>
      </c>
      <c r="BH9" s="250">
        <v>0.72580645161290325</v>
      </c>
      <c r="BI9" s="250">
        <v>0.90322580645161288</v>
      </c>
      <c r="BJ9" s="250">
        <v>0.91935483870967738</v>
      </c>
      <c r="BK9" s="250">
        <v>0.66129032258064513</v>
      </c>
      <c r="BL9" s="250">
        <v>0.64516129032258063</v>
      </c>
      <c r="BM9" s="250">
        <v>0.95161290322580649</v>
      </c>
      <c r="BN9" s="250">
        <v>0.90322580645161288</v>
      </c>
      <c r="BO9" s="250">
        <v>0.88709677419354838</v>
      </c>
      <c r="BP9" s="250">
        <v>0.79032258064516125</v>
      </c>
      <c r="BQ9" s="250">
        <v>0.95161290322580649</v>
      </c>
      <c r="BR9" s="250">
        <v>0.82258064516129037</v>
      </c>
      <c r="BS9" s="250">
        <v>0.83870967741935487</v>
      </c>
      <c r="BT9" s="250">
        <v>0.82258064516129037</v>
      </c>
      <c r="BU9" s="250">
        <v>0.82258064516129037</v>
      </c>
      <c r="BV9" s="250">
        <v>0.72580645161290325</v>
      </c>
      <c r="BW9" s="250">
        <v>0.54838709677419351</v>
      </c>
      <c r="BX9" s="251">
        <v>0.32258064516129031</v>
      </c>
    </row>
    <row r="10" spans="1:76" s="431" customFormat="1" ht="12.75" customHeight="1" x14ac:dyDescent="0.2">
      <c r="A10" s="350" t="s">
        <v>300</v>
      </c>
      <c r="B10" s="351" t="s">
        <v>458</v>
      </c>
      <c r="C10" s="352"/>
      <c r="D10" s="353">
        <v>1079</v>
      </c>
      <c r="E10" s="354" t="s">
        <v>301</v>
      </c>
      <c r="F10" s="353">
        <v>5</v>
      </c>
      <c r="G10" s="353">
        <v>0</v>
      </c>
      <c r="H10" s="353">
        <v>3</v>
      </c>
      <c r="I10" s="353">
        <v>2</v>
      </c>
      <c r="J10" s="355">
        <v>2.2999999999999998</v>
      </c>
      <c r="K10" s="356">
        <v>2.2999999999999998</v>
      </c>
      <c r="L10" s="356">
        <v>0</v>
      </c>
      <c r="M10" s="356">
        <v>0</v>
      </c>
      <c r="N10" s="357">
        <v>2</v>
      </c>
      <c r="O10" s="357">
        <v>308</v>
      </c>
      <c r="P10" s="357">
        <v>283</v>
      </c>
      <c r="Q10" s="357">
        <v>48</v>
      </c>
      <c r="R10" s="357">
        <v>4</v>
      </c>
      <c r="S10" s="357">
        <v>249</v>
      </c>
      <c r="T10" s="356">
        <v>47</v>
      </c>
      <c r="U10" s="357">
        <v>15980</v>
      </c>
      <c r="V10" s="357">
        <v>136</v>
      </c>
      <c r="W10" s="357">
        <v>0</v>
      </c>
      <c r="X10" s="357">
        <v>43</v>
      </c>
      <c r="Y10" s="357">
        <v>432024</v>
      </c>
      <c r="Z10" s="357">
        <v>255023</v>
      </c>
      <c r="AA10" s="357">
        <v>177001</v>
      </c>
      <c r="AB10" s="357">
        <v>21774</v>
      </c>
      <c r="AC10" s="357" t="s">
        <v>301</v>
      </c>
      <c r="AD10" s="358">
        <v>1581</v>
      </c>
      <c r="AE10" s="357">
        <v>153646</v>
      </c>
      <c r="AF10" s="357">
        <v>77546</v>
      </c>
      <c r="AG10" s="357">
        <v>407071</v>
      </c>
      <c r="AH10" s="357">
        <v>0</v>
      </c>
      <c r="AI10" s="357">
        <v>0</v>
      </c>
      <c r="AJ10" s="357">
        <v>2606</v>
      </c>
      <c r="AK10" s="357">
        <v>16159</v>
      </c>
      <c r="AL10" s="357">
        <v>15965</v>
      </c>
      <c r="AM10" s="357">
        <v>0</v>
      </c>
      <c r="AN10" s="357">
        <v>0</v>
      </c>
      <c r="AO10" s="357">
        <v>0</v>
      </c>
      <c r="AP10" s="357">
        <v>0</v>
      </c>
      <c r="AQ10" s="357">
        <v>0</v>
      </c>
      <c r="AR10" s="357">
        <v>194</v>
      </c>
      <c r="AS10" s="357">
        <v>0</v>
      </c>
      <c r="AT10" s="357">
        <v>38173</v>
      </c>
      <c r="AU10" s="357">
        <v>28156</v>
      </c>
      <c r="AV10" s="357">
        <v>71</v>
      </c>
      <c r="AW10" s="357">
        <v>67691</v>
      </c>
      <c r="AX10" s="357">
        <v>911808</v>
      </c>
      <c r="AY10" s="357">
        <v>2</v>
      </c>
      <c r="AZ10" s="357">
        <v>1240</v>
      </c>
      <c r="BA10" s="357">
        <v>1237</v>
      </c>
      <c r="BB10" s="357">
        <v>0</v>
      </c>
      <c r="BC10" s="357">
        <v>0</v>
      </c>
      <c r="BD10" s="357">
        <v>0</v>
      </c>
      <c r="BE10" s="357">
        <v>0</v>
      </c>
      <c r="BF10" s="357">
        <v>3</v>
      </c>
      <c r="BG10" s="357">
        <v>0</v>
      </c>
      <c r="BH10" s="357">
        <v>646</v>
      </c>
      <c r="BI10" s="357">
        <v>1</v>
      </c>
      <c r="BJ10" s="357">
        <v>23</v>
      </c>
      <c r="BK10" s="357">
        <v>23</v>
      </c>
      <c r="BL10" s="357">
        <v>565</v>
      </c>
      <c r="BM10" s="357">
        <v>9974</v>
      </c>
      <c r="BN10" s="357">
        <v>1209</v>
      </c>
      <c r="BO10" s="357">
        <v>1115</v>
      </c>
      <c r="BP10" s="357">
        <v>60</v>
      </c>
      <c r="BQ10" s="357">
        <v>0</v>
      </c>
      <c r="BR10" s="357">
        <v>0</v>
      </c>
      <c r="BS10" s="357">
        <v>0</v>
      </c>
      <c r="BT10" s="357">
        <v>0</v>
      </c>
      <c r="BU10" s="357">
        <v>0</v>
      </c>
      <c r="BV10" s="357">
        <v>0</v>
      </c>
      <c r="BW10" s="357">
        <v>42</v>
      </c>
      <c r="BX10" s="423">
        <v>7186</v>
      </c>
    </row>
    <row r="11" spans="1:76" s="431" customFormat="1" ht="12.75" customHeight="1" x14ac:dyDescent="0.2">
      <c r="A11" s="359" t="s">
        <v>302</v>
      </c>
      <c r="B11" s="360" t="s">
        <v>425</v>
      </c>
      <c r="C11" s="361"/>
      <c r="D11" s="362">
        <v>934</v>
      </c>
      <c r="E11" s="363" t="s">
        <v>301</v>
      </c>
      <c r="F11" s="362">
        <v>3</v>
      </c>
      <c r="G11" s="362">
        <v>0</v>
      </c>
      <c r="H11" s="362">
        <v>1</v>
      </c>
      <c r="I11" s="362">
        <v>2</v>
      </c>
      <c r="J11" s="364">
        <v>1.5</v>
      </c>
      <c r="K11" s="365">
        <v>1.5</v>
      </c>
      <c r="L11" s="365">
        <v>0</v>
      </c>
      <c r="M11" s="365">
        <v>0</v>
      </c>
      <c r="N11" s="366">
        <v>1</v>
      </c>
      <c r="O11" s="366">
        <v>249</v>
      </c>
      <c r="P11" s="366">
        <v>244</v>
      </c>
      <c r="Q11" s="366">
        <v>30</v>
      </c>
      <c r="R11" s="366">
        <v>3</v>
      </c>
      <c r="S11" s="366">
        <v>249</v>
      </c>
      <c r="T11" s="365">
        <v>39</v>
      </c>
      <c r="U11" s="366">
        <v>9946</v>
      </c>
      <c r="V11" s="366">
        <v>83</v>
      </c>
      <c r="W11" s="366">
        <v>0</v>
      </c>
      <c r="X11" s="366">
        <v>58</v>
      </c>
      <c r="Y11" s="366">
        <v>223496</v>
      </c>
      <c r="Z11" s="366">
        <v>128242</v>
      </c>
      <c r="AA11" s="366">
        <v>95254</v>
      </c>
      <c r="AB11" s="366">
        <v>20948</v>
      </c>
      <c r="AC11" s="366" t="s">
        <v>301</v>
      </c>
      <c r="AD11" s="367">
        <v>257</v>
      </c>
      <c r="AE11" s="366">
        <v>74049</v>
      </c>
      <c r="AF11" s="366">
        <v>28449</v>
      </c>
      <c r="AG11" s="366">
        <v>198067</v>
      </c>
      <c r="AH11" s="366">
        <v>0</v>
      </c>
      <c r="AI11" s="366">
        <v>0</v>
      </c>
      <c r="AJ11" s="366">
        <v>2493</v>
      </c>
      <c r="AK11" s="366">
        <v>10087</v>
      </c>
      <c r="AL11" s="366">
        <v>9941</v>
      </c>
      <c r="AM11" s="366">
        <v>0</v>
      </c>
      <c r="AN11" s="366">
        <v>0</v>
      </c>
      <c r="AO11" s="366">
        <v>2</v>
      </c>
      <c r="AP11" s="366">
        <v>0</v>
      </c>
      <c r="AQ11" s="366">
        <v>0</v>
      </c>
      <c r="AR11" s="366">
        <v>144</v>
      </c>
      <c r="AS11" s="366">
        <v>0</v>
      </c>
      <c r="AT11" s="366">
        <v>38173</v>
      </c>
      <c r="AU11" s="367">
        <v>28156</v>
      </c>
      <c r="AV11" s="366">
        <v>71</v>
      </c>
      <c r="AW11" s="366">
        <v>67691</v>
      </c>
      <c r="AX11" s="366">
        <v>911808</v>
      </c>
      <c r="AY11" s="366">
        <v>0</v>
      </c>
      <c r="AZ11" s="366">
        <v>572</v>
      </c>
      <c r="BA11" s="366">
        <v>552</v>
      </c>
      <c r="BB11" s="366">
        <v>0</v>
      </c>
      <c r="BC11" s="366">
        <v>0</v>
      </c>
      <c r="BD11" s="366">
        <v>0</v>
      </c>
      <c r="BE11" s="366">
        <v>0</v>
      </c>
      <c r="BF11" s="366">
        <v>20</v>
      </c>
      <c r="BG11" s="366">
        <v>0</v>
      </c>
      <c r="BH11" s="366">
        <v>774</v>
      </c>
      <c r="BI11" s="366">
        <v>1</v>
      </c>
      <c r="BJ11" s="366">
        <v>6</v>
      </c>
      <c r="BK11" s="366">
        <v>6</v>
      </c>
      <c r="BL11" s="366">
        <v>120</v>
      </c>
      <c r="BM11" s="366">
        <v>12389</v>
      </c>
      <c r="BN11" s="366">
        <v>1360</v>
      </c>
      <c r="BO11" s="366">
        <v>2297</v>
      </c>
      <c r="BP11" s="366">
        <v>12</v>
      </c>
      <c r="BQ11" s="366">
        <v>0</v>
      </c>
      <c r="BR11" s="366">
        <v>0</v>
      </c>
      <c r="BS11" s="366">
        <v>0</v>
      </c>
      <c r="BT11" s="366" t="s">
        <v>301</v>
      </c>
      <c r="BU11" s="366">
        <v>0</v>
      </c>
      <c r="BV11" s="366">
        <v>0</v>
      </c>
      <c r="BW11" s="366">
        <v>35</v>
      </c>
      <c r="BX11" s="424">
        <v>7186</v>
      </c>
    </row>
    <row r="12" spans="1:76" s="431" customFormat="1" ht="12.75" customHeight="1" x14ac:dyDescent="0.2">
      <c r="A12" s="368" t="s">
        <v>303</v>
      </c>
      <c r="B12" s="369" t="s">
        <v>426</v>
      </c>
      <c r="C12" s="370"/>
      <c r="D12" s="371">
        <v>707</v>
      </c>
      <c r="E12" s="372" t="s">
        <v>301</v>
      </c>
      <c r="F12" s="371">
        <v>3</v>
      </c>
      <c r="G12" s="371">
        <v>0</v>
      </c>
      <c r="H12" s="371">
        <v>1</v>
      </c>
      <c r="I12" s="371">
        <v>2</v>
      </c>
      <c r="J12" s="373">
        <v>1.2</v>
      </c>
      <c r="K12" s="374">
        <v>1.2</v>
      </c>
      <c r="L12" s="374">
        <v>0</v>
      </c>
      <c r="M12" s="374">
        <v>0</v>
      </c>
      <c r="N12" s="375">
        <v>1</v>
      </c>
      <c r="O12" s="375">
        <v>295</v>
      </c>
      <c r="P12" s="375">
        <v>277</v>
      </c>
      <c r="Q12" s="375">
        <v>28</v>
      </c>
      <c r="R12" s="375">
        <v>14</v>
      </c>
      <c r="S12" s="375">
        <v>173</v>
      </c>
      <c r="T12" s="374">
        <v>33</v>
      </c>
      <c r="U12" s="375">
        <v>11399</v>
      </c>
      <c r="V12" s="375">
        <v>0</v>
      </c>
      <c r="W12" s="375">
        <v>0</v>
      </c>
      <c r="X12" s="375">
        <v>191</v>
      </c>
      <c r="Y12" s="375">
        <v>166113</v>
      </c>
      <c r="Z12" s="375">
        <v>111154</v>
      </c>
      <c r="AA12" s="375">
        <v>54959</v>
      </c>
      <c r="AB12" s="375">
        <v>21160</v>
      </c>
      <c r="AC12" s="375">
        <v>160</v>
      </c>
      <c r="AD12" s="376">
        <v>305</v>
      </c>
      <c r="AE12" s="375">
        <v>33334</v>
      </c>
      <c r="AF12" s="375">
        <v>6397</v>
      </c>
      <c r="AG12" s="376">
        <v>154924</v>
      </c>
      <c r="AH12" s="375">
        <v>0</v>
      </c>
      <c r="AI12" s="375">
        <v>0</v>
      </c>
      <c r="AJ12" s="375">
        <v>11189</v>
      </c>
      <c r="AK12" s="375">
        <v>11553</v>
      </c>
      <c r="AL12" s="375">
        <v>11399</v>
      </c>
      <c r="AM12" s="375">
        <v>0</v>
      </c>
      <c r="AN12" s="375">
        <v>0</v>
      </c>
      <c r="AO12" s="375">
        <v>0</v>
      </c>
      <c r="AP12" s="375">
        <v>0</v>
      </c>
      <c r="AQ12" s="375">
        <v>0</v>
      </c>
      <c r="AR12" s="375">
        <v>154</v>
      </c>
      <c r="AS12" s="376">
        <v>0</v>
      </c>
      <c r="AT12" s="375">
        <v>38140</v>
      </c>
      <c r="AU12" s="376">
        <v>28123</v>
      </c>
      <c r="AV12" s="375">
        <v>70</v>
      </c>
      <c r="AW12" s="375">
        <v>67688</v>
      </c>
      <c r="AX12" s="375">
        <v>911808</v>
      </c>
      <c r="AY12" s="375">
        <v>0</v>
      </c>
      <c r="AZ12" s="375">
        <v>1113</v>
      </c>
      <c r="BA12" s="375">
        <v>1102</v>
      </c>
      <c r="BB12" s="375">
        <v>0</v>
      </c>
      <c r="BC12" s="375">
        <v>0</v>
      </c>
      <c r="BD12" s="375">
        <v>0</v>
      </c>
      <c r="BE12" s="375">
        <v>0</v>
      </c>
      <c r="BF12" s="375">
        <v>11</v>
      </c>
      <c r="BG12" s="375">
        <v>0</v>
      </c>
      <c r="BH12" s="375">
        <v>712</v>
      </c>
      <c r="BI12" s="375">
        <v>0</v>
      </c>
      <c r="BJ12" s="375">
        <v>9</v>
      </c>
      <c r="BK12" s="375">
        <v>9</v>
      </c>
      <c r="BL12" s="375">
        <v>90</v>
      </c>
      <c r="BM12" s="375">
        <v>4205</v>
      </c>
      <c r="BN12" s="375">
        <v>798</v>
      </c>
      <c r="BO12" s="375">
        <v>933</v>
      </c>
      <c r="BP12" s="375">
        <v>0</v>
      </c>
      <c r="BQ12" s="375">
        <v>0</v>
      </c>
      <c r="BR12" s="375">
        <v>0</v>
      </c>
      <c r="BS12" s="375">
        <v>0</v>
      </c>
      <c r="BT12" s="375">
        <v>0</v>
      </c>
      <c r="BU12" s="375">
        <v>0</v>
      </c>
      <c r="BV12" s="375">
        <v>0</v>
      </c>
      <c r="BW12" s="375">
        <v>20</v>
      </c>
      <c r="BX12" s="425">
        <v>3102</v>
      </c>
    </row>
    <row r="13" spans="1:76" s="431" customFormat="1" ht="12.75" customHeight="1" x14ac:dyDescent="0.2">
      <c r="A13" s="368" t="s">
        <v>304</v>
      </c>
      <c r="B13" s="369" t="s">
        <v>427</v>
      </c>
      <c r="C13" s="370"/>
      <c r="D13" s="371">
        <v>2473</v>
      </c>
      <c r="E13" s="372" t="s">
        <v>301</v>
      </c>
      <c r="F13" s="371">
        <v>3</v>
      </c>
      <c r="G13" s="371">
        <v>0</v>
      </c>
      <c r="H13" s="371">
        <v>3</v>
      </c>
      <c r="I13" s="371">
        <v>0</v>
      </c>
      <c r="J13" s="373">
        <v>1.7</v>
      </c>
      <c r="K13" s="374">
        <v>1.7</v>
      </c>
      <c r="L13" s="374">
        <v>0</v>
      </c>
      <c r="M13" s="374">
        <v>0</v>
      </c>
      <c r="N13" s="375">
        <v>1</v>
      </c>
      <c r="O13" s="375">
        <v>206</v>
      </c>
      <c r="P13" s="375">
        <v>189</v>
      </c>
      <c r="Q13" s="375">
        <v>26</v>
      </c>
      <c r="R13" s="375">
        <v>11</v>
      </c>
      <c r="S13" s="375">
        <v>220</v>
      </c>
      <c r="T13" s="374">
        <v>21</v>
      </c>
      <c r="U13" s="375">
        <v>15235</v>
      </c>
      <c r="V13" s="375">
        <v>699</v>
      </c>
      <c r="W13" s="375">
        <v>0</v>
      </c>
      <c r="X13" s="375">
        <v>0</v>
      </c>
      <c r="Y13" s="375">
        <v>321471</v>
      </c>
      <c r="Z13" s="375">
        <v>172535</v>
      </c>
      <c r="AA13" s="375">
        <v>148936</v>
      </c>
      <c r="AB13" s="375">
        <v>19474</v>
      </c>
      <c r="AC13" s="375" t="s">
        <v>301</v>
      </c>
      <c r="AD13" s="376">
        <v>11857</v>
      </c>
      <c r="AE13" s="375">
        <v>117605</v>
      </c>
      <c r="AF13" s="375">
        <v>74210</v>
      </c>
      <c r="AG13" s="375">
        <v>313778</v>
      </c>
      <c r="AH13" s="375">
        <v>0</v>
      </c>
      <c r="AI13" s="375">
        <v>0</v>
      </c>
      <c r="AJ13" s="375">
        <v>7693</v>
      </c>
      <c r="AK13" s="375">
        <v>15235</v>
      </c>
      <c r="AL13" s="375">
        <v>15151</v>
      </c>
      <c r="AM13" s="375">
        <v>0</v>
      </c>
      <c r="AN13" s="375">
        <v>0</v>
      </c>
      <c r="AO13" s="375">
        <v>2</v>
      </c>
      <c r="AP13" s="375">
        <v>1</v>
      </c>
      <c r="AQ13" s="375">
        <v>0</v>
      </c>
      <c r="AR13" s="375">
        <v>81</v>
      </c>
      <c r="AS13" s="375">
        <v>0</v>
      </c>
      <c r="AT13" s="375">
        <v>38152</v>
      </c>
      <c r="AU13" s="375">
        <v>28135</v>
      </c>
      <c r="AV13" s="375">
        <v>70</v>
      </c>
      <c r="AW13" s="375">
        <v>67688</v>
      </c>
      <c r="AX13" s="375">
        <v>911808</v>
      </c>
      <c r="AY13" s="375">
        <v>0</v>
      </c>
      <c r="AZ13" s="375">
        <v>1068</v>
      </c>
      <c r="BA13" s="375">
        <v>1068</v>
      </c>
      <c r="BB13" s="375">
        <v>0</v>
      </c>
      <c r="BC13" s="375">
        <v>0</v>
      </c>
      <c r="BD13" s="375">
        <v>0</v>
      </c>
      <c r="BE13" s="376">
        <v>0</v>
      </c>
      <c r="BF13" s="376">
        <v>0</v>
      </c>
      <c r="BG13" s="376">
        <v>0</v>
      </c>
      <c r="BH13" s="375" t="s">
        <v>301</v>
      </c>
      <c r="BI13" s="375" t="s">
        <v>301</v>
      </c>
      <c r="BJ13" s="375" t="s">
        <v>301</v>
      </c>
      <c r="BK13" s="376" t="s">
        <v>301</v>
      </c>
      <c r="BL13" s="376" t="s">
        <v>301</v>
      </c>
      <c r="BM13" s="376">
        <v>19569</v>
      </c>
      <c r="BN13" s="376">
        <v>4205</v>
      </c>
      <c r="BO13" s="376">
        <v>1084</v>
      </c>
      <c r="BP13" s="376" t="s">
        <v>301</v>
      </c>
      <c r="BQ13" s="376">
        <v>0</v>
      </c>
      <c r="BR13" s="376" t="s">
        <v>301</v>
      </c>
      <c r="BS13" s="376" t="s">
        <v>301</v>
      </c>
      <c r="BT13" s="376" t="s">
        <v>301</v>
      </c>
      <c r="BU13" s="376" t="s">
        <v>301</v>
      </c>
      <c r="BV13" s="375">
        <v>0</v>
      </c>
      <c r="BW13" s="375" t="s">
        <v>301</v>
      </c>
      <c r="BX13" s="425" t="s">
        <v>301</v>
      </c>
    </row>
    <row r="14" spans="1:76" s="431" customFormat="1" ht="12.75" customHeight="1" x14ac:dyDescent="0.2">
      <c r="A14" s="368" t="s">
        <v>305</v>
      </c>
      <c r="B14" s="369" t="s">
        <v>172</v>
      </c>
      <c r="C14" s="370"/>
      <c r="D14" s="371">
        <v>2005</v>
      </c>
      <c r="E14" s="371">
        <v>15283</v>
      </c>
      <c r="F14" s="371">
        <v>4</v>
      </c>
      <c r="G14" s="371">
        <v>0</v>
      </c>
      <c r="H14" s="371">
        <v>4</v>
      </c>
      <c r="I14" s="371">
        <v>0</v>
      </c>
      <c r="J14" s="373">
        <v>2.9</v>
      </c>
      <c r="K14" s="374">
        <v>2.9</v>
      </c>
      <c r="L14" s="374">
        <v>0</v>
      </c>
      <c r="M14" s="374">
        <v>0</v>
      </c>
      <c r="N14" s="375">
        <v>1</v>
      </c>
      <c r="O14" s="375">
        <v>173</v>
      </c>
      <c r="P14" s="375">
        <v>151</v>
      </c>
      <c r="Q14" s="375">
        <v>14</v>
      </c>
      <c r="R14" s="375">
        <v>4</v>
      </c>
      <c r="S14" s="375">
        <v>243</v>
      </c>
      <c r="T14" s="374">
        <v>41</v>
      </c>
      <c r="U14" s="375">
        <v>14899</v>
      </c>
      <c r="V14" s="375">
        <v>1284</v>
      </c>
      <c r="W14" s="375">
        <v>201</v>
      </c>
      <c r="X14" s="375">
        <v>878</v>
      </c>
      <c r="Y14" s="375">
        <v>506594</v>
      </c>
      <c r="Z14" s="375">
        <v>333344</v>
      </c>
      <c r="AA14" s="375">
        <v>173250</v>
      </c>
      <c r="AB14" s="375">
        <v>18396</v>
      </c>
      <c r="AC14" s="375" t="s">
        <v>301</v>
      </c>
      <c r="AD14" s="376">
        <v>19769</v>
      </c>
      <c r="AE14" s="375">
        <v>135085</v>
      </c>
      <c r="AF14" s="375">
        <v>113427</v>
      </c>
      <c r="AG14" s="375">
        <v>500091</v>
      </c>
      <c r="AH14" s="375">
        <v>0</v>
      </c>
      <c r="AI14" s="375">
        <v>0</v>
      </c>
      <c r="AJ14" s="375">
        <v>6504</v>
      </c>
      <c r="AK14" s="375">
        <v>17120</v>
      </c>
      <c r="AL14" s="375">
        <v>15985</v>
      </c>
      <c r="AM14" s="375">
        <v>0</v>
      </c>
      <c r="AN14" s="375">
        <v>0</v>
      </c>
      <c r="AO14" s="375">
        <v>0</v>
      </c>
      <c r="AP14" s="375">
        <v>0</v>
      </c>
      <c r="AQ14" s="375">
        <v>0</v>
      </c>
      <c r="AR14" s="375">
        <v>1074</v>
      </c>
      <c r="AS14" s="375">
        <v>61</v>
      </c>
      <c r="AT14" s="375">
        <v>38168</v>
      </c>
      <c r="AU14" s="375">
        <v>28151</v>
      </c>
      <c r="AV14" s="375">
        <v>70</v>
      </c>
      <c r="AW14" s="375">
        <v>67688</v>
      </c>
      <c r="AX14" s="375">
        <v>911808</v>
      </c>
      <c r="AY14" s="375">
        <v>0</v>
      </c>
      <c r="AZ14" s="375">
        <v>622</v>
      </c>
      <c r="BA14" s="375">
        <v>599</v>
      </c>
      <c r="BB14" s="375">
        <v>0</v>
      </c>
      <c r="BC14" s="375">
        <v>0</v>
      </c>
      <c r="BD14" s="375">
        <v>0</v>
      </c>
      <c r="BE14" s="375">
        <v>0</v>
      </c>
      <c r="BF14" s="375">
        <v>22</v>
      </c>
      <c r="BG14" s="375">
        <v>1</v>
      </c>
      <c r="BH14" s="375" t="s">
        <v>301</v>
      </c>
      <c r="BI14" s="375">
        <v>1</v>
      </c>
      <c r="BJ14" s="375">
        <v>22</v>
      </c>
      <c r="BK14" s="375">
        <v>47</v>
      </c>
      <c r="BL14" s="375">
        <v>584</v>
      </c>
      <c r="BM14" s="375">
        <v>18241</v>
      </c>
      <c r="BN14" s="375">
        <v>3314</v>
      </c>
      <c r="BO14" s="375">
        <v>512</v>
      </c>
      <c r="BP14" s="375">
        <v>321</v>
      </c>
      <c r="BQ14" s="375">
        <v>0</v>
      </c>
      <c r="BR14" s="375">
        <v>0</v>
      </c>
      <c r="BS14" s="375">
        <v>0</v>
      </c>
      <c r="BT14" s="375">
        <v>0</v>
      </c>
      <c r="BU14" s="375">
        <v>0</v>
      </c>
      <c r="BV14" s="375">
        <v>0</v>
      </c>
      <c r="BW14" s="375">
        <v>78</v>
      </c>
      <c r="BX14" s="425">
        <v>16658</v>
      </c>
    </row>
    <row r="15" spans="1:76" s="431" customFormat="1" ht="12.75" customHeight="1" x14ac:dyDescent="0.2">
      <c r="A15" s="368" t="s">
        <v>306</v>
      </c>
      <c r="B15" s="369" t="s">
        <v>173</v>
      </c>
      <c r="C15" s="370"/>
      <c r="D15" s="371">
        <v>2873</v>
      </c>
      <c r="E15" s="372" t="s">
        <v>301</v>
      </c>
      <c r="F15" s="371">
        <v>4</v>
      </c>
      <c r="G15" s="371">
        <v>0</v>
      </c>
      <c r="H15" s="371">
        <v>3</v>
      </c>
      <c r="I15" s="371">
        <v>1</v>
      </c>
      <c r="J15" s="373">
        <v>2.4</v>
      </c>
      <c r="K15" s="374">
        <v>2.4</v>
      </c>
      <c r="L15" s="374">
        <v>0</v>
      </c>
      <c r="M15" s="374">
        <v>0</v>
      </c>
      <c r="N15" s="375">
        <v>1</v>
      </c>
      <c r="O15" s="375">
        <v>385</v>
      </c>
      <c r="P15" s="375">
        <v>362</v>
      </c>
      <c r="Q15" s="375">
        <v>24</v>
      </c>
      <c r="R15" s="375">
        <v>5</v>
      </c>
      <c r="S15" s="375">
        <v>231</v>
      </c>
      <c r="T15" s="374">
        <v>47.5</v>
      </c>
      <c r="U15" s="375">
        <v>18744</v>
      </c>
      <c r="V15" s="375">
        <v>2004</v>
      </c>
      <c r="W15" s="375">
        <v>0</v>
      </c>
      <c r="X15" s="375">
        <v>95</v>
      </c>
      <c r="Y15" s="375">
        <v>320092</v>
      </c>
      <c r="Z15" s="375">
        <v>174735</v>
      </c>
      <c r="AA15" s="375">
        <v>145357</v>
      </c>
      <c r="AB15" s="375">
        <v>20323</v>
      </c>
      <c r="AC15" s="375" t="s">
        <v>301</v>
      </c>
      <c r="AD15" s="376">
        <v>6869</v>
      </c>
      <c r="AE15" s="375">
        <v>118165</v>
      </c>
      <c r="AF15" s="375">
        <v>42047</v>
      </c>
      <c r="AG15" s="375">
        <v>307551</v>
      </c>
      <c r="AH15" s="375">
        <v>0</v>
      </c>
      <c r="AI15" s="375">
        <v>0</v>
      </c>
      <c r="AJ15" s="375">
        <v>12542</v>
      </c>
      <c r="AK15" s="375">
        <v>20843</v>
      </c>
      <c r="AL15" s="375">
        <v>19935</v>
      </c>
      <c r="AM15" s="375">
        <v>0</v>
      </c>
      <c r="AN15" s="375">
        <v>0</v>
      </c>
      <c r="AO15" s="375">
        <v>0</v>
      </c>
      <c r="AP15" s="375">
        <v>0</v>
      </c>
      <c r="AQ15" s="375">
        <v>0</v>
      </c>
      <c r="AR15" s="375">
        <v>813</v>
      </c>
      <c r="AS15" s="375">
        <v>95</v>
      </c>
      <c r="AT15" s="376">
        <v>38149</v>
      </c>
      <c r="AU15" s="376">
        <v>28132</v>
      </c>
      <c r="AV15" s="376">
        <v>70</v>
      </c>
      <c r="AW15" s="375">
        <v>67688</v>
      </c>
      <c r="AX15" s="375">
        <v>911808</v>
      </c>
      <c r="AY15" s="375">
        <v>0</v>
      </c>
      <c r="AZ15" s="375">
        <v>1113</v>
      </c>
      <c r="BA15" s="375">
        <v>1061</v>
      </c>
      <c r="BB15" s="375">
        <v>0</v>
      </c>
      <c r="BC15" s="375">
        <v>0</v>
      </c>
      <c r="BD15" s="375">
        <v>0</v>
      </c>
      <c r="BE15" s="375">
        <v>0</v>
      </c>
      <c r="BF15" s="375">
        <v>26</v>
      </c>
      <c r="BG15" s="375">
        <v>26</v>
      </c>
      <c r="BH15" s="375">
        <v>2343</v>
      </c>
      <c r="BI15" s="375">
        <v>0</v>
      </c>
      <c r="BJ15" s="375">
        <v>54</v>
      </c>
      <c r="BK15" s="375" t="s">
        <v>301</v>
      </c>
      <c r="BL15" s="375" t="s">
        <v>301</v>
      </c>
      <c r="BM15" s="375">
        <v>42580</v>
      </c>
      <c r="BN15" s="375">
        <v>5269</v>
      </c>
      <c r="BO15" s="375">
        <v>2764</v>
      </c>
      <c r="BP15" s="375">
        <v>67</v>
      </c>
      <c r="BQ15" s="375">
        <v>0</v>
      </c>
      <c r="BR15" s="375">
        <v>0</v>
      </c>
      <c r="BS15" s="375">
        <v>0</v>
      </c>
      <c r="BT15" s="375">
        <v>0</v>
      </c>
      <c r="BU15" s="375">
        <v>0</v>
      </c>
      <c r="BV15" s="375">
        <v>0</v>
      </c>
      <c r="BW15" s="375" t="s">
        <v>301</v>
      </c>
      <c r="BX15" s="425">
        <v>18356</v>
      </c>
    </row>
    <row r="16" spans="1:76" s="431" customFormat="1" ht="12.75" customHeight="1" x14ac:dyDescent="0.2">
      <c r="A16" s="368" t="s">
        <v>307</v>
      </c>
      <c r="B16" s="369" t="s">
        <v>459</v>
      </c>
      <c r="C16" s="370"/>
      <c r="D16" s="371">
        <v>1672</v>
      </c>
      <c r="E16" s="371" t="s">
        <v>301</v>
      </c>
      <c r="F16" s="371">
        <v>4</v>
      </c>
      <c r="G16" s="371">
        <v>0</v>
      </c>
      <c r="H16" s="371">
        <v>2</v>
      </c>
      <c r="I16" s="371">
        <v>2</v>
      </c>
      <c r="J16" s="373">
        <v>2</v>
      </c>
      <c r="K16" s="374">
        <v>2</v>
      </c>
      <c r="L16" s="374">
        <v>0</v>
      </c>
      <c r="M16" s="374">
        <v>0</v>
      </c>
      <c r="N16" s="375">
        <v>2</v>
      </c>
      <c r="O16" s="375">
        <v>379</v>
      </c>
      <c r="P16" s="375">
        <v>320</v>
      </c>
      <c r="Q16" s="375">
        <v>27</v>
      </c>
      <c r="R16" s="375">
        <v>3</v>
      </c>
      <c r="S16" s="375">
        <v>210</v>
      </c>
      <c r="T16" s="374">
        <v>35</v>
      </c>
      <c r="U16" s="375">
        <v>39268</v>
      </c>
      <c r="V16" s="375">
        <v>801</v>
      </c>
      <c r="W16" s="375">
        <v>0</v>
      </c>
      <c r="X16" s="375">
        <v>0</v>
      </c>
      <c r="Y16" s="375">
        <v>305818</v>
      </c>
      <c r="Z16" s="375">
        <v>213462</v>
      </c>
      <c r="AA16" s="375">
        <v>92356</v>
      </c>
      <c r="AB16" s="375">
        <v>19695</v>
      </c>
      <c r="AC16" s="375" t="s">
        <v>301</v>
      </c>
      <c r="AD16" s="376">
        <v>12893</v>
      </c>
      <c r="AE16" s="375">
        <v>59768</v>
      </c>
      <c r="AF16" s="375">
        <v>10220</v>
      </c>
      <c r="AG16" s="376">
        <v>295498</v>
      </c>
      <c r="AH16" s="375">
        <v>0</v>
      </c>
      <c r="AI16" s="375">
        <v>0</v>
      </c>
      <c r="AJ16" s="375">
        <v>10319</v>
      </c>
      <c r="AK16" s="375">
        <v>40069</v>
      </c>
      <c r="AL16" s="375">
        <v>36057</v>
      </c>
      <c r="AM16" s="375">
        <v>0</v>
      </c>
      <c r="AN16" s="375">
        <v>0</v>
      </c>
      <c r="AO16" s="375">
        <v>0</v>
      </c>
      <c r="AP16" s="375">
        <v>0</v>
      </c>
      <c r="AQ16" s="375">
        <v>0</v>
      </c>
      <c r="AR16" s="375">
        <v>3719</v>
      </c>
      <c r="AS16" s="375">
        <v>293</v>
      </c>
      <c r="AT16" s="375">
        <v>38140</v>
      </c>
      <c r="AU16" s="375">
        <v>28123</v>
      </c>
      <c r="AV16" s="375">
        <v>70</v>
      </c>
      <c r="AW16" s="375">
        <v>67688</v>
      </c>
      <c r="AX16" s="375">
        <v>911808</v>
      </c>
      <c r="AY16" s="375" t="s">
        <v>301</v>
      </c>
      <c r="AZ16" s="375">
        <v>3321</v>
      </c>
      <c r="BA16" s="375">
        <v>3087</v>
      </c>
      <c r="BB16" s="375">
        <v>0</v>
      </c>
      <c r="BC16" s="375">
        <v>0</v>
      </c>
      <c r="BD16" s="375">
        <v>0</v>
      </c>
      <c r="BE16" s="375">
        <v>0</v>
      </c>
      <c r="BF16" s="375">
        <v>227</v>
      </c>
      <c r="BG16" s="375">
        <v>6</v>
      </c>
      <c r="BH16" s="375" t="s">
        <v>301</v>
      </c>
      <c r="BI16" s="376">
        <v>4</v>
      </c>
      <c r="BJ16" s="376">
        <v>13</v>
      </c>
      <c r="BK16" s="376" t="s">
        <v>301</v>
      </c>
      <c r="BL16" s="376" t="s">
        <v>301</v>
      </c>
      <c r="BM16" s="376">
        <v>30791</v>
      </c>
      <c r="BN16" s="376">
        <v>3015</v>
      </c>
      <c r="BO16" s="376">
        <v>1666</v>
      </c>
      <c r="BP16" s="376" t="s">
        <v>301</v>
      </c>
      <c r="BQ16" s="376">
        <v>0</v>
      </c>
      <c r="BR16" s="376">
        <v>0</v>
      </c>
      <c r="BS16" s="376">
        <v>0</v>
      </c>
      <c r="BT16" s="376">
        <v>0</v>
      </c>
      <c r="BU16" s="376">
        <v>0</v>
      </c>
      <c r="BV16" s="375" t="s">
        <v>301</v>
      </c>
      <c r="BW16" s="376" t="s">
        <v>301</v>
      </c>
      <c r="BX16" s="426" t="s">
        <v>301</v>
      </c>
    </row>
    <row r="17" spans="1:76" s="431" customFormat="1" ht="12.75" customHeight="1" x14ac:dyDescent="0.2">
      <c r="A17" s="368" t="s">
        <v>308</v>
      </c>
      <c r="B17" s="369" t="s">
        <v>460</v>
      </c>
      <c r="C17" s="370"/>
      <c r="D17" s="371">
        <v>988</v>
      </c>
      <c r="E17" s="371" t="s">
        <v>301</v>
      </c>
      <c r="F17" s="371">
        <v>6</v>
      </c>
      <c r="G17" s="371">
        <v>0</v>
      </c>
      <c r="H17" s="371">
        <v>4</v>
      </c>
      <c r="I17" s="371">
        <v>2</v>
      </c>
      <c r="J17" s="373">
        <v>3.4</v>
      </c>
      <c r="K17" s="374">
        <v>3.4</v>
      </c>
      <c r="L17" s="374">
        <v>0</v>
      </c>
      <c r="M17" s="374">
        <v>0</v>
      </c>
      <c r="N17" s="375">
        <v>1</v>
      </c>
      <c r="O17" s="375">
        <v>680</v>
      </c>
      <c r="P17" s="375">
        <v>500</v>
      </c>
      <c r="Q17" s="375">
        <v>24</v>
      </c>
      <c r="R17" s="375">
        <v>10</v>
      </c>
      <c r="S17" s="375">
        <v>220</v>
      </c>
      <c r="T17" s="374">
        <v>40</v>
      </c>
      <c r="U17" s="375">
        <v>53859</v>
      </c>
      <c r="V17" s="375">
        <v>3732</v>
      </c>
      <c r="W17" s="375">
        <v>0</v>
      </c>
      <c r="X17" s="375">
        <v>24432</v>
      </c>
      <c r="Y17" s="375">
        <v>445342</v>
      </c>
      <c r="Z17" s="375">
        <v>332488</v>
      </c>
      <c r="AA17" s="375">
        <v>112854</v>
      </c>
      <c r="AB17" s="375">
        <v>39701</v>
      </c>
      <c r="AC17" s="375" t="s">
        <v>301</v>
      </c>
      <c r="AD17" s="376">
        <v>2059</v>
      </c>
      <c r="AE17" s="375">
        <v>71094</v>
      </c>
      <c r="AF17" s="375">
        <v>10220</v>
      </c>
      <c r="AG17" s="376">
        <v>425424</v>
      </c>
      <c r="AH17" s="375">
        <v>0</v>
      </c>
      <c r="AI17" s="375">
        <v>0</v>
      </c>
      <c r="AJ17" s="375">
        <v>7416</v>
      </c>
      <c r="AK17" s="375">
        <v>82824</v>
      </c>
      <c r="AL17" s="375">
        <v>67443</v>
      </c>
      <c r="AM17" s="375" t="s">
        <v>301</v>
      </c>
      <c r="AN17" s="375" t="s">
        <v>301</v>
      </c>
      <c r="AO17" s="375">
        <v>1</v>
      </c>
      <c r="AP17" s="375" t="s">
        <v>301</v>
      </c>
      <c r="AQ17" s="375">
        <v>2</v>
      </c>
      <c r="AR17" s="375">
        <v>15097</v>
      </c>
      <c r="AS17" s="375">
        <v>281</v>
      </c>
      <c r="AT17" s="376">
        <v>38140</v>
      </c>
      <c r="AU17" s="376">
        <v>28123</v>
      </c>
      <c r="AV17" s="376">
        <v>70</v>
      </c>
      <c r="AW17" s="375">
        <v>67688</v>
      </c>
      <c r="AX17" s="375">
        <v>911808</v>
      </c>
      <c r="AY17" s="375" t="s">
        <v>301</v>
      </c>
      <c r="AZ17" s="375">
        <v>2049</v>
      </c>
      <c r="BA17" s="375">
        <v>1764</v>
      </c>
      <c r="BB17" s="375">
        <v>0</v>
      </c>
      <c r="BC17" s="375">
        <v>0</v>
      </c>
      <c r="BD17" s="375">
        <v>0</v>
      </c>
      <c r="BE17" s="375">
        <v>0</v>
      </c>
      <c r="BF17" s="375">
        <v>282</v>
      </c>
      <c r="BG17" s="375">
        <v>3</v>
      </c>
      <c r="BH17" s="375">
        <v>0</v>
      </c>
      <c r="BI17" s="375">
        <v>0</v>
      </c>
      <c r="BJ17" s="375">
        <v>10</v>
      </c>
      <c r="BK17" s="375" t="s">
        <v>301</v>
      </c>
      <c r="BL17" s="375" t="s">
        <v>301</v>
      </c>
      <c r="BM17" s="375">
        <v>25259</v>
      </c>
      <c r="BN17" s="375">
        <v>1248</v>
      </c>
      <c r="BO17" s="375">
        <v>0</v>
      </c>
      <c r="BP17" s="375">
        <v>0</v>
      </c>
      <c r="BQ17" s="375">
        <v>94</v>
      </c>
      <c r="BR17" s="375">
        <v>0</v>
      </c>
      <c r="BS17" s="375">
        <v>0</v>
      </c>
      <c r="BT17" s="375">
        <v>0</v>
      </c>
      <c r="BU17" s="375">
        <v>94</v>
      </c>
      <c r="BV17" s="375" t="s">
        <v>301</v>
      </c>
      <c r="BW17" s="375" t="s">
        <v>301</v>
      </c>
      <c r="BX17" s="425" t="s">
        <v>301</v>
      </c>
    </row>
    <row r="18" spans="1:76" s="431" customFormat="1" ht="12.75" customHeight="1" x14ac:dyDescent="0.2">
      <c r="A18" s="368" t="s">
        <v>309</v>
      </c>
      <c r="B18" s="369" t="s">
        <v>430</v>
      </c>
      <c r="C18" s="370"/>
      <c r="D18" s="371">
        <v>1274</v>
      </c>
      <c r="E18" s="371">
        <v>32050</v>
      </c>
      <c r="F18" s="371">
        <v>3</v>
      </c>
      <c r="G18" s="371">
        <v>0</v>
      </c>
      <c r="H18" s="371">
        <v>3</v>
      </c>
      <c r="I18" s="371">
        <v>0</v>
      </c>
      <c r="J18" s="373">
        <v>2.2999999999999998</v>
      </c>
      <c r="K18" s="374">
        <v>2.2999999999999998</v>
      </c>
      <c r="L18" s="374">
        <v>0</v>
      </c>
      <c r="M18" s="374">
        <v>0</v>
      </c>
      <c r="N18" s="375">
        <v>1</v>
      </c>
      <c r="O18" s="375">
        <v>456</v>
      </c>
      <c r="P18" s="375">
        <v>408</v>
      </c>
      <c r="Q18" s="375">
        <v>44</v>
      </c>
      <c r="R18" s="375">
        <v>3</v>
      </c>
      <c r="S18" s="375">
        <v>251</v>
      </c>
      <c r="T18" s="374">
        <v>45</v>
      </c>
      <c r="U18" s="375">
        <v>21125</v>
      </c>
      <c r="V18" s="375">
        <v>0</v>
      </c>
      <c r="W18" s="375">
        <v>0</v>
      </c>
      <c r="X18" s="375">
        <v>0</v>
      </c>
      <c r="Y18" s="375">
        <v>462446</v>
      </c>
      <c r="Z18" s="375">
        <v>269255</v>
      </c>
      <c r="AA18" s="375">
        <v>193191</v>
      </c>
      <c r="AB18" s="375">
        <v>26290</v>
      </c>
      <c r="AC18" s="375" t="s">
        <v>301</v>
      </c>
      <c r="AD18" s="376">
        <v>21535</v>
      </c>
      <c r="AE18" s="375">
        <v>145366</v>
      </c>
      <c r="AF18" s="375">
        <v>32659</v>
      </c>
      <c r="AG18" s="376">
        <v>460067</v>
      </c>
      <c r="AH18" s="375" t="s">
        <v>301</v>
      </c>
      <c r="AI18" s="375" t="s">
        <v>301</v>
      </c>
      <c r="AJ18" s="375">
        <v>2379</v>
      </c>
      <c r="AK18" s="375">
        <v>21125</v>
      </c>
      <c r="AL18" s="375">
        <v>20860</v>
      </c>
      <c r="AM18" s="375">
        <v>0</v>
      </c>
      <c r="AN18" s="375">
        <v>0</v>
      </c>
      <c r="AO18" s="375">
        <v>57</v>
      </c>
      <c r="AP18" s="375">
        <v>0</v>
      </c>
      <c r="AQ18" s="375">
        <v>0</v>
      </c>
      <c r="AR18" s="375">
        <v>192</v>
      </c>
      <c r="AS18" s="375">
        <v>16</v>
      </c>
      <c r="AT18" s="375">
        <v>38140</v>
      </c>
      <c r="AU18" s="375">
        <v>28123</v>
      </c>
      <c r="AV18" s="375">
        <v>70</v>
      </c>
      <c r="AW18" s="375">
        <v>67688</v>
      </c>
      <c r="AX18" s="375">
        <v>911808</v>
      </c>
      <c r="AY18" s="375">
        <v>0</v>
      </c>
      <c r="AZ18" s="375">
        <v>1657</v>
      </c>
      <c r="BA18" s="375">
        <v>1647</v>
      </c>
      <c r="BB18" s="375">
        <v>0</v>
      </c>
      <c r="BC18" s="375">
        <v>0</v>
      </c>
      <c r="BD18" s="375">
        <v>0</v>
      </c>
      <c r="BE18" s="375">
        <v>0</v>
      </c>
      <c r="BF18" s="375">
        <v>12</v>
      </c>
      <c r="BG18" s="375">
        <v>0</v>
      </c>
      <c r="BH18" s="375">
        <v>546</v>
      </c>
      <c r="BI18" s="375">
        <v>0</v>
      </c>
      <c r="BJ18" s="375">
        <v>30</v>
      </c>
      <c r="BK18" s="375">
        <v>49</v>
      </c>
      <c r="BL18" s="375">
        <v>710</v>
      </c>
      <c r="BM18" s="375">
        <v>10392</v>
      </c>
      <c r="BN18" s="375">
        <v>1370</v>
      </c>
      <c r="BO18" s="375">
        <v>3649</v>
      </c>
      <c r="BP18" s="375">
        <v>4</v>
      </c>
      <c r="BQ18" s="375">
        <v>0</v>
      </c>
      <c r="BR18" s="375">
        <v>0</v>
      </c>
      <c r="BS18" s="375">
        <v>0</v>
      </c>
      <c r="BT18" s="375">
        <v>0</v>
      </c>
      <c r="BU18" s="375">
        <v>0</v>
      </c>
      <c r="BV18" s="375">
        <v>0</v>
      </c>
      <c r="BW18" s="375">
        <v>72</v>
      </c>
      <c r="BX18" s="425">
        <v>4089</v>
      </c>
    </row>
    <row r="19" spans="1:76" s="431" customFormat="1" ht="12.75" customHeight="1" x14ac:dyDescent="0.2">
      <c r="A19" s="377" t="s">
        <v>310</v>
      </c>
      <c r="B19" s="378" t="s">
        <v>431</v>
      </c>
      <c r="C19" s="379"/>
      <c r="D19" s="380">
        <v>718</v>
      </c>
      <c r="E19" s="381" t="s">
        <v>301</v>
      </c>
      <c r="F19" s="380">
        <v>3</v>
      </c>
      <c r="G19" s="380">
        <v>2</v>
      </c>
      <c r="H19" s="380">
        <v>1</v>
      </c>
      <c r="I19" s="380">
        <v>0</v>
      </c>
      <c r="J19" s="382">
        <v>3</v>
      </c>
      <c r="K19" s="383">
        <v>3</v>
      </c>
      <c r="L19" s="383">
        <v>0</v>
      </c>
      <c r="M19" s="383">
        <v>0</v>
      </c>
      <c r="N19" s="384">
        <v>1</v>
      </c>
      <c r="O19" s="384">
        <v>600</v>
      </c>
      <c r="P19" s="384">
        <v>350</v>
      </c>
      <c r="Q19" s="384">
        <v>32</v>
      </c>
      <c r="R19" s="384">
        <v>4</v>
      </c>
      <c r="S19" s="384">
        <v>250</v>
      </c>
      <c r="T19" s="383">
        <v>30</v>
      </c>
      <c r="U19" s="384">
        <v>16981</v>
      </c>
      <c r="V19" s="384">
        <v>290</v>
      </c>
      <c r="W19" s="384">
        <v>0</v>
      </c>
      <c r="X19" s="384">
        <v>20430</v>
      </c>
      <c r="Y19" s="384">
        <v>395000</v>
      </c>
      <c r="Z19" s="384">
        <v>225000</v>
      </c>
      <c r="AA19" s="384">
        <v>170000</v>
      </c>
      <c r="AB19" s="384">
        <v>20000</v>
      </c>
      <c r="AC19" s="384" t="s">
        <v>301</v>
      </c>
      <c r="AD19" s="385">
        <v>0</v>
      </c>
      <c r="AE19" s="384">
        <v>150000</v>
      </c>
      <c r="AF19" s="384">
        <v>10000</v>
      </c>
      <c r="AG19" s="384">
        <v>395000</v>
      </c>
      <c r="AH19" s="384">
        <v>0</v>
      </c>
      <c r="AI19" s="384">
        <v>0</v>
      </c>
      <c r="AJ19" s="384">
        <v>7000</v>
      </c>
      <c r="AK19" s="384">
        <v>41728</v>
      </c>
      <c r="AL19" s="384">
        <v>39312</v>
      </c>
      <c r="AM19" s="384">
        <v>0</v>
      </c>
      <c r="AN19" s="384">
        <v>0</v>
      </c>
      <c r="AO19" s="384">
        <v>0</v>
      </c>
      <c r="AP19" s="384">
        <v>0</v>
      </c>
      <c r="AQ19" s="384">
        <v>1200</v>
      </c>
      <c r="AR19" s="384">
        <v>1035</v>
      </c>
      <c r="AS19" s="384">
        <v>181</v>
      </c>
      <c r="AT19" s="384">
        <v>37785</v>
      </c>
      <c r="AU19" s="384">
        <v>27774</v>
      </c>
      <c r="AV19" s="384">
        <v>63</v>
      </c>
      <c r="AW19" s="384">
        <v>18190</v>
      </c>
      <c r="AX19" s="385">
        <v>0</v>
      </c>
      <c r="AY19" s="384">
        <v>0</v>
      </c>
      <c r="AZ19" s="384">
        <v>875</v>
      </c>
      <c r="BA19" s="384">
        <v>835</v>
      </c>
      <c r="BB19" s="384">
        <v>0</v>
      </c>
      <c r="BC19" s="385">
        <v>0</v>
      </c>
      <c r="BD19" s="384">
        <v>0</v>
      </c>
      <c r="BE19" s="384">
        <v>0</v>
      </c>
      <c r="BF19" s="384">
        <v>40</v>
      </c>
      <c r="BG19" s="384">
        <v>0</v>
      </c>
      <c r="BH19" s="384">
        <v>250</v>
      </c>
      <c r="BI19" s="384">
        <v>0</v>
      </c>
      <c r="BJ19" s="384">
        <v>30</v>
      </c>
      <c r="BK19" s="384" t="s">
        <v>301</v>
      </c>
      <c r="BL19" s="384">
        <v>374</v>
      </c>
      <c r="BM19" s="384">
        <v>7737</v>
      </c>
      <c r="BN19" s="384">
        <v>200</v>
      </c>
      <c r="BO19" s="384">
        <v>0</v>
      </c>
      <c r="BP19" s="384">
        <v>305</v>
      </c>
      <c r="BQ19" s="384">
        <v>0</v>
      </c>
      <c r="BR19" s="384">
        <v>0</v>
      </c>
      <c r="BS19" s="384">
        <v>0</v>
      </c>
      <c r="BT19" s="384">
        <v>0</v>
      </c>
      <c r="BU19" s="384">
        <v>0</v>
      </c>
      <c r="BV19" s="384">
        <v>800</v>
      </c>
      <c r="BW19" s="384">
        <v>15</v>
      </c>
      <c r="BX19" s="427" t="s">
        <v>301</v>
      </c>
    </row>
    <row r="20" spans="1:76" s="245" customFormat="1" ht="12.75" customHeight="1" x14ac:dyDescent="0.2">
      <c r="A20" s="232"/>
      <c r="B20" s="280" t="s">
        <v>154</v>
      </c>
      <c r="C20" s="281"/>
      <c r="D20" s="282">
        <v>14016</v>
      </c>
      <c r="E20" s="282">
        <v>47333</v>
      </c>
      <c r="F20" s="282">
        <v>38</v>
      </c>
      <c r="G20" s="282">
        <v>2</v>
      </c>
      <c r="H20" s="282">
        <v>25</v>
      </c>
      <c r="I20" s="282">
        <v>11</v>
      </c>
      <c r="J20" s="282">
        <v>22.7</v>
      </c>
      <c r="K20" s="282">
        <v>22.7</v>
      </c>
      <c r="L20" s="282">
        <v>0</v>
      </c>
      <c r="M20" s="282">
        <v>0</v>
      </c>
      <c r="N20" s="282">
        <v>12</v>
      </c>
      <c r="O20" s="282">
        <v>3731</v>
      </c>
      <c r="P20" s="282">
        <v>3084</v>
      </c>
      <c r="Q20" s="282">
        <v>297</v>
      </c>
      <c r="R20" s="282">
        <v>61</v>
      </c>
      <c r="S20" s="282">
        <v>2296</v>
      </c>
      <c r="T20" s="282">
        <v>378.5</v>
      </c>
      <c r="U20" s="282">
        <v>217436</v>
      </c>
      <c r="V20" s="282">
        <v>9029</v>
      </c>
      <c r="W20" s="282">
        <v>201</v>
      </c>
      <c r="X20" s="282">
        <v>46127</v>
      </c>
      <c r="Y20" s="282">
        <v>3578396</v>
      </c>
      <c r="Z20" s="282">
        <v>2215238</v>
      </c>
      <c r="AA20" s="282">
        <v>1363158</v>
      </c>
      <c r="AB20" s="282">
        <v>227761</v>
      </c>
      <c r="AC20" s="282">
        <v>160</v>
      </c>
      <c r="AD20" s="282">
        <v>77125</v>
      </c>
      <c r="AE20" s="282">
        <v>1058112</v>
      </c>
      <c r="AF20" s="282">
        <v>405175</v>
      </c>
      <c r="AG20" s="282">
        <v>3457471</v>
      </c>
      <c r="AH20" s="282">
        <v>0</v>
      </c>
      <c r="AI20" s="282">
        <v>0</v>
      </c>
      <c r="AJ20" s="282">
        <v>70141</v>
      </c>
      <c r="AK20" s="282">
        <v>276743</v>
      </c>
      <c r="AL20" s="282">
        <v>252048</v>
      </c>
      <c r="AM20" s="282">
        <v>0</v>
      </c>
      <c r="AN20" s="282">
        <v>0</v>
      </c>
      <c r="AO20" s="282">
        <v>62</v>
      </c>
      <c r="AP20" s="282">
        <v>1</v>
      </c>
      <c r="AQ20" s="282">
        <v>1202</v>
      </c>
      <c r="AR20" s="282">
        <v>22503</v>
      </c>
      <c r="AS20" s="282">
        <v>927</v>
      </c>
      <c r="AT20" s="282" t="s">
        <v>495</v>
      </c>
      <c r="AU20" s="282" t="s">
        <v>495</v>
      </c>
      <c r="AV20" s="282" t="s">
        <v>495</v>
      </c>
      <c r="AW20" s="282" t="s">
        <v>495</v>
      </c>
      <c r="AX20" s="282" t="s">
        <v>495</v>
      </c>
      <c r="AY20" s="282">
        <v>2</v>
      </c>
      <c r="AZ20" s="282">
        <v>13630</v>
      </c>
      <c r="BA20" s="282">
        <v>12952</v>
      </c>
      <c r="BB20" s="282">
        <v>0</v>
      </c>
      <c r="BC20" s="282">
        <v>0</v>
      </c>
      <c r="BD20" s="282">
        <v>0</v>
      </c>
      <c r="BE20" s="282">
        <v>0</v>
      </c>
      <c r="BF20" s="282">
        <v>643</v>
      </c>
      <c r="BG20" s="282">
        <v>36</v>
      </c>
      <c r="BH20" s="282">
        <v>5271</v>
      </c>
      <c r="BI20" s="282">
        <v>7</v>
      </c>
      <c r="BJ20" s="282">
        <v>197</v>
      </c>
      <c r="BK20" s="282">
        <v>134</v>
      </c>
      <c r="BL20" s="282">
        <v>2443</v>
      </c>
      <c r="BM20" s="282">
        <v>181137</v>
      </c>
      <c r="BN20" s="282">
        <v>21988</v>
      </c>
      <c r="BO20" s="282">
        <v>14020</v>
      </c>
      <c r="BP20" s="282">
        <v>769</v>
      </c>
      <c r="BQ20" s="282">
        <v>94</v>
      </c>
      <c r="BR20" s="282">
        <v>0</v>
      </c>
      <c r="BS20" s="282">
        <v>0</v>
      </c>
      <c r="BT20" s="282">
        <v>0</v>
      </c>
      <c r="BU20" s="282">
        <v>94</v>
      </c>
      <c r="BV20" s="282">
        <v>800</v>
      </c>
      <c r="BW20" s="282">
        <v>262</v>
      </c>
      <c r="BX20" s="283">
        <v>56577</v>
      </c>
    </row>
    <row r="21" spans="1:76" s="245" customFormat="1" ht="12.75" customHeight="1" x14ac:dyDescent="0.2">
      <c r="A21" s="284"/>
      <c r="B21" s="246" t="s">
        <v>150</v>
      </c>
      <c r="C21" s="285">
        <v>10</v>
      </c>
      <c r="D21" s="286">
        <v>10</v>
      </c>
      <c r="E21" s="286">
        <v>10</v>
      </c>
      <c r="F21" s="286">
        <v>10</v>
      </c>
      <c r="G21" s="286">
        <v>10</v>
      </c>
      <c r="H21" s="286">
        <v>10</v>
      </c>
      <c r="I21" s="286">
        <v>10</v>
      </c>
      <c r="J21" s="286">
        <v>10</v>
      </c>
      <c r="K21" s="286">
        <v>10</v>
      </c>
      <c r="L21" s="286">
        <v>10</v>
      </c>
      <c r="M21" s="286">
        <v>10</v>
      </c>
      <c r="N21" s="286">
        <v>10</v>
      </c>
      <c r="O21" s="286">
        <v>10</v>
      </c>
      <c r="P21" s="286">
        <v>10</v>
      </c>
      <c r="Q21" s="286">
        <v>10</v>
      </c>
      <c r="R21" s="286">
        <v>10</v>
      </c>
      <c r="S21" s="286">
        <v>10</v>
      </c>
      <c r="T21" s="286">
        <v>10</v>
      </c>
      <c r="U21" s="286">
        <v>10</v>
      </c>
      <c r="V21" s="286">
        <v>10</v>
      </c>
      <c r="W21" s="286">
        <v>10</v>
      </c>
      <c r="X21" s="286">
        <v>10</v>
      </c>
      <c r="Y21" s="286">
        <v>10</v>
      </c>
      <c r="Z21" s="286">
        <v>10</v>
      </c>
      <c r="AA21" s="286">
        <v>10</v>
      </c>
      <c r="AB21" s="286">
        <v>10</v>
      </c>
      <c r="AC21" s="286">
        <v>10</v>
      </c>
      <c r="AD21" s="286">
        <v>10</v>
      </c>
      <c r="AE21" s="286">
        <v>10</v>
      </c>
      <c r="AF21" s="286">
        <v>10</v>
      </c>
      <c r="AG21" s="286">
        <v>10</v>
      </c>
      <c r="AH21" s="286">
        <v>10</v>
      </c>
      <c r="AI21" s="286">
        <v>10</v>
      </c>
      <c r="AJ21" s="286">
        <v>10</v>
      </c>
      <c r="AK21" s="286">
        <v>10</v>
      </c>
      <c r="AL21" s="286">
        <v>10</v>
      </c>
      <c r="AM21" s="286">
        <v>10</v>
      </c>
      <c r="AN21" s="286">
        <v>10</v>
      </c>
      <c r="AO21" s="286">
        <v>10</v>
      </c>
      <c r="AP21" s="286">
        <v>10</v>
      </c>
      <c r="AQ21" s="286">
        <v>10</v>
      </c>
      <c r="AR21" s="286">
        <v>10</v>
      </c>
      <c r="AS21" s="286">
        <v>10</v>
      </c>
      <c r="AT21" s="286">
        <v>10</v>
      </c>
      <c r="AU21" s="286">
        <v>10</v>
      </c>
      <c r="AV21" s="286">
        <v>10</v>
      </c>
      <c r="AW21" s="286">
        <v>10</v>
      </c>
      <c r="AX21" s="286">
        <v>10</v>
      </c>
      <c r="AY21" s="286">
        <v>10</v>
      </c>
      <c r="AZ21" s="286">
        <v>10</v>
      </c>
      <c r="BA21" s="286">
        <v>10</v>
      </c>
      <c r="BB21" s="286">
        <v>10</v>
      </c>
      <c r="BC21" s="286">
        <v>10</v>
      </c>
      <c r="BD21" s="286">
        <v>10</v>
      </c>
      <c r="BE21" s="286">
        <v>10</v>
      </c>
      <c r="BF21" s="286">
        <v>10</v>
      </c>
      <c r="BG21" s="286">
        <v>10</v>
      </c>
      <c r="BH21" s="286">
        <v>10</v>
      </c>
      <c r="BI21" s="286">
        <v>10</v>
      </c>
      <c r="BJ21" s="286">
        <v>10</v>
      </c>
      <c r="BK21" s="286">
        <v>10</v>
      </c>
      <c r="BL21" s="286">
        <v>10</v>
      </c>
      <c r="BM21" s="286">
        <v>10</v>
      </c>
      <c r="BN21" s="286">
        <v>10</v>
      </c>
      <c r="BO21" s="286">
        <v>10</v>
      </c>
      <c r="BP21" s="286">
        <v>10</v>
      </c>
      <c r="BQ21" s="286">
        <v>10</v>
      </c>
      <c r="BR21" s="286">
        <v>10</v>
      </c>
      <c r="BS21" s="286">
        <v>10</v>
      </c>
      <c r="BT21" s="286">
        <v>10</v>
      </c>
      <c r="BU21" s="286">
        <v>10</v>
      </c>
      <c r="BV21" s="286">
        <v>10</v>
      </c>
      <c r="BW21" s="286">
        <v>10</v>
      </c>
      <c r="BX21" s="287">
        <v>10</v>
      </c>
    </row>
    <row r="22" spans="1:76" s="245" customFormat="1" ht="12.75" customHeight="1" x14ac:dyDescent="0.2">
      <c r="A22" s="284"/>
      <c r="B22" s="246" t="s">
        <v>151</v>
      </c>
      <c r="C22" s="247">
        <v>10</v>
      </c>
      <c r="D22" s="286">
        <v>10</v>
      </c>
      <c r="E22" s="286">
        <v>2</v>
      </c>
      <c r="F22" s="286">
        <v>10</v>
      </c>
      <c r="G22" s="286">
        <v>10</v>
      </c>
      <c r="H22" s="286">
        <v>10</v>
      </c>
      <c r="I22" s="286">
        <v>10</v>
      </c>
      <c r="J22" s="286">
        <v>10</v>
      </c>
      <c r="K22" s="286">
        <v>10</v>
      </c>
      <c r="L22" s="286">
        <v>10</v>
      </c>
      <c r="M22" s="286">
        <v>10</v>
      </c>
      <c r="N22" s="286">
        <v>10</v>
      </c>
      <c r="O22" s="286">
        <v>10</v>
      </c>
      <c r="P22" s="286">
        <v>10</v>
      </c>
      <c r="Q22" s="286">
        <v>10</v>
      </c>
      <c r="R22" s="286">
        <v>10</v>
      </c>
      <c r="S22" s="286">
        <v>10</v>
      </c>
      <c r="T22" s="286">
        <v>10</v>
      </c>
      <c r="U22" s="286">
        <v>10</v>
      </c>
      <c r="V22" s="286">
        <v>10</v>
      </c>
      <c r="W22" s="286">
        <v>10</v>
      </c>
      <c r="X22" s="286">
        <v>10</v>
      </c>
      <c r="Y22" s="286">
        <v>10</v>
      </c>
      <c r="Z22" s="286">
        <v>10</v>
      </c>
      <c r="AA22" s="286">
        <v>10</v>
      </c>
      <c r="AB22" s="286">
        <v>10</v>
      </c>
      <c r="AC22" s="286">
        <v>1</v>
      </c>
      <c r="AD22" s="286">
        <v>10</v>
      </c>
      <c r="AE22" s="286">
        <v>10</v>
      </c>
      <c r="AF22" s="286">
        <v>10</v>
      </c>
      <c r="AG22" s="286">
        <v>10</v>
      </c>
      <c r="AH22" s="286">
        <v>9</v>
      </c>
      <c r="AI22" s="286">
        <v>9</v>
      </c>
      <c r="AJ22" s="286">
        <v>10</v>
      </c>
      <c r="AK22" s="286">
        <v>10</v>
      </c>
      <c r="AL22" s="286">
        <v>10</v>
      </c>
      <c r="AM22" s="286">
        <v>9</v>
      </c>
      <c r="AN22" s="286">
        <v>9</v>
      </c>
      <c r="AO22" s="286">
        <v>10</v>
      </c>
      <c r="AP22" s="286">
        <v>9</v>
      </c>
      <c r="AQ22" s="286">
        <v>10</v>
      </c>
      <c r="AR22" s="286">
        <v>10</v>
      </c>
      <c r="AS22" s="286">
        <v>10</v>
      </c>
      <c r="AT22" s="286">
        <v>10</v>
      </c>
      <c r="AU22" s="286">
        <v>10</v>
      </c>
      <c r="AV22" s="286">
        <v>10</v>
      </c>
      <c r="AW22" s="286">
        <v>10</v>
      </c>
      <c r="AX22" s="286">
        <v>10</v>
      </c>
      <c r="AY22" s="286">
        <v>8</v>
      </c>
      <c r="AZ22" s="286">
        <v>10</v>
      </c>
      <c r="BA22" s="286">
        <v>10</v>
      </c>
      <c r="BB22" s="286">
        <v>10</v>
      </c>
      <c r="BC22" s="286">
        <v>10</v>
      </c>
      <c r="BD22" s="286">
        <v>10</v>
      </c>
      <c r="BE22" s="286">
        <v>10</v>
      </c>
      <c r="BF22" s="286">
        <v>10</v>
      </c>
      <c r="BG22" s="286">
        <v>10</v>
      </c>
      <c r="BH22" s="286">
        <v>7</v>
      </c>
      <c r="BI22" s="286">
        <v>9</v>
      </c>
      <c r="BJ22" s="286">
        <v>9</v>
      </c>
      <c r="BK22" s="286">
        <v>5</v>
      </c>
      <c r="BL22" s="286">
        <v>6</v>
      </c>
      <c r="BM22" s="286">
        <v>10</v>
      </c>
      <c r="BN22" s="286">
        <v>10</v>
      </c>
      <c r="BO22" s="286">
        <v>10</v>
      </c>
      <c r="BP22" s="286">
        <v>8</v>
      </c>
      <c r="BQ22" s="286">
        <v>10</v>
      </c>
      <c r="BR22" s="286">
        <v>9</v>
      </c>
      <c r="BS22" s="286">
        <v>9</v>
      </c>
      <c r="BT22" s="286">
        <v>8</v>
      </c>
      <c r="BU22" s="286">
        <v>9</v>
      </c>
      <c r="BV22" s="286">
        <v>8</v>
      </c>
      <c r="BW22" s="286">
        <v>6</v>
      </c>
      <c r="BX22" s="287">
        <v>6</v>
      </c>
    </row>
    <row r="23" spans="1:76" s="245" customFormat="1" ht="12.75" customHeight="1" x14ac:dyDescent="0.2">
      <c r="A23" s="288"/>
      <c r="B23" s="450" t="s">
        <v>149</v>
      </c>
      <c r="C23" s="250">
        <v>1</v>
      </c>
      <c r="D23" s="289">
        <v>1</v>
      </c>
      <c r="E23" s="289">
        <v>0.2</v>
      </c>
      <c r="F23" s="289">
        <v>1</v>
      </c>
      <c r="G23" s="289">
        <v>1</v>
      </c>
      <c r="H23" s="289">
        <v>1</v>
      </c>
      <c r="I23" s="289">
        <v>1</v>
      </c>
      <c r="J23" s="289">
        <v>1</v>
      </c>
      <c r="K23" s="289">
        <v>1</v>
      </c>
      <c r="L23" s="289">
        <v>1</v>
      </c>
      <c r="M23" s="289">
        <v>1</v>
      </c>
      <c r="N23" s="289">
        <v>1</v>
      </c>
      <c r="O23" s="289">
        <v>1</v>
      </c>
      <c r="P23" s="289">
        <v>1</v>
      </c>
      <c r="Q23" s="289">
        <v>1</v>
      </c>
      <c r="R23" s="289">
        <v>1</v>
      </c>
      <c r="S23" s="289">
        <v>1</v>
      </c>
      <c r="T23" s="289">
        <v>1</v>
      </c>
      <c r="U23" s="289">
        <v>1</v>
      </c>
      <c r="V23" s="289">
        <v>1</v>
      </c>
      <c r="W23" s="289">
        <v>1</v>
      </c>
      <c r="X23" s="289">
        <v>1</v>
      </c>
      <c r="Y23" s="289">
        <v>1</v>
      </c>
      <c r="Z23" s="289">
        <v>1</v>
      </c>
      <c r="AA23" s="289">
        <v>1</v>
      </c>
      <c r="AB23" s="289">
        <v>1</v>
      </c>
      <c r="AC23" s="289">
        <v>0.1</v>
      </c>
      <c r="AD23" s="289">
        <v>1</v>
      </c>
      <c r="AE23" s="289">
        <v>1</v>
      </c>
      <c r="AF23" s="289">
        <v>1</v>
      </c>
      <c r="AG23" s="289">
        <v>1</v>
      </c>
      <c r="AH23" s="289">
        <v>0.9</v>
      </c>
      <c r="AI23" s="289">
        <v>0.9</v>
      </c>
      <c r="AJ23" s="289">
        <v>1</v>
      </c>
      <c r="AK23" s="289">
        <v>1</v>
      </c>
      <c r="AL23" s="289">
        <v>1</v>
      </c>
      <c r="AM23" s="289">
        <v>0.9</v>
      </c>
      <c r="AN23" s="289">
        <v>0.9</v>
      </c>
      <c r="AO23" s="289">
        <v>1</v>
      </c>
      <c r="AP23" s="289">
        <v>0.9</v>
      </c>
      <c r="AQ23" s="289">
        <v>1</v>
      </c>
      <c r="AR23" s="289">
        <v>1</v>
      </c>
      <c r="AS23" s="289">
        <v>1</v>
      </c>
      <c r="AT23" s="289">
        <v>1</v>
      </c>
      <c r="AU23" s="289">
        <v>1</v>
      </c>
      <c r="AV23" s="289">
        <v>1</v>
      </c>
      <c r="AW23" s="289">
        <v>1</v>
      </c>
      <c r="AX23" s="289">
        <v>1</v>
      </c>
      <c r="AY23" s="289">
        <v>0.8</v>
      </c>
      <c r="AZ23" s="289">
        <v>1</v>
      </c>
      <c r="BA23" s="289">
        <v>1</v>
      </c>
      <c r="BB23" s="289">
        <v>1</v>
      </c>
      <c r="BC23" s="289">
        <v>1</v>
      </c>
      <c r="BD23" s="289">
        <v>1</v>
      </c>
      <c r="BE23" s="289">
        <v>1</v>
      </c>
      <c r="BF23" s="289">
        <v>1</v>
      </c>
      <c r="BG23" s="289">
        <v>1</v>
      </c>
      <c r="BH23" s="289">
        <v>0.7</v>
      </c>
      <c r="BI23" s="289">
        <v>0.9</v>
      </c>
      <c r="BJ23" s="289">
        <v>0.9</v>
      </c>
      <c r="BK23" s="289">
        <v>0.5</v>
      </c>
      <c r="BL23" s="289">
        <v>0.6</v>
      </c>
      <c r="BM23" s="289">
        <v>1</v>
      </c>
      <c r="BN23" s="289">
        <v>1</v>
      </c>
      <c r="BO23" s="289">
        <v>1</v>
      </c>
      <c r="BP23" s="289">
        <v>0.8</v>
      </c>
      <c r="BQ23" s="289">
        <v>1</v>
      </c>
      <c r="BR23" s="289">
        <v>0.9</v>
      </c>
      <c r="BS23" s="289">
        <v>0.9</v>
      </c>
      <c r="BT23" s="289">
        <v>0.8</v>
      </c>
      <c r="BU23" s="289">
        <v>0.9</v>
      </c>
      <c r="BV23" s="289">
        <v>0.8</v>
      </c>
      <c r="BW23" s="289">
        <v>0.6</v>
      </c>
      <c r="BX23" s="290">
        <v>0.6</v>
      </c>
    </row>
    <row r="24" spans="1:76" s="431" customFormat="1" ht="12.75" customHeight="1" x14ac:dyDescent="0.2">
      <c r="A24" s="368" t="s">
        <v>311</v>
      </c>
      <c r="B24" s="369" t="s">
        <v>461</v>
      </c>
      <c r="C24" s="370"/>
      <c r="D24" s="371">
        <v>2833</v>
      </c>
      <c r="E24" s="372" t="s">
        <v>301</v>
      </c>
      <c r="F24" s="371">
        <v>10</v>
      </c>
      <c r="G24" s="371">
        <v>6</v>
      </c>
      <c r="H24" s="371">
        <v>3</v>
      </c>
      <c r="I24" s="371">
        <v>1</v>
      </c>
      <c r="J24" s="373">
        <v>8</v>
      </c>
      <c r="K24" s="374">
        <v>7.25</v>
      </c>
      <c r="L24" s="374">
        <v>0</v>
      </c>
      <c r="M24" s="374">
        <v>0.75</v>
      </c>
      <c r="N24" s="375">
        <v>5</v>
      </c>
      <c r="O24" s="375">
        <v>567</v>
      </c>
      <c r="P24" s="375">
        <v>517</v>
      </c>
      <c r="Q24" s="375">
        <v>125</v>
      </c>
      <c r="R24" s="375">
        <v>17</v>
      </c>
      <c r="S24" s="375">
        <v>249</v>
      </c>
      <c r="T24" s="374">
        <v>44</v>
      </c>
      <c r="U24" s="375">
        <v>101601</v>
      </c>
      <c r="V24" s="375" t="s">
        <v>301</v>
      </c>
      <c r="W24" s="375" t="s">
        <v>301</v>
      </c>
      <c r="X24" s="375" t="s">
        <v>301</v>
      </c>
      <c r="Y24" s="375">
        <v>1100258</v>
      </c>
      <c r="Z24" s="375">
        <v>773976</v>
      </c>
      <c r="AA24" s="376">
        <v>326282</v>
      </c>
      <c r="AB24" s="375">
        <v>182756</v>
      </c>
      <c r="AC24" s="376" t="s">
        <v>301</v>
      </c>
      <c r="AD24" s="375">
        <v>100898</v>
      </c>
      <c r="AE24" s="375">
        <v>143526</v>
      </c>
      <c r="AF24" s="375">
        <v>100898</v>
      </c>
      <c r="AG24" s="375" t="s">
        <v>301</v>
      </c>
      <c r="AH24" s="375" t="s">
        <v>301</v>
      </c>
      <c r="AI24" s="375" t="s">
        <v>301</v>
      </c>
      <c r="AJ24" s="375" t="s">
        <v>301</v>
      </c>
      <c r="AK24" s="376">
        <v>101587</v>
      </c>
      <c r="AL24" s="375">
        <v>99336</v>
      </c>
      <c r="AM24" s="375" t="s">
        <v>301</v>
      </c>
      <c r="AN24" s="375" t="s">
        <v>301</v>
      </c>
      <c r="AO24" s="375" t="s">
        <v>301</v>
      </c>
      <c r="AP24" s="375" t="s">
        <v>301</v>
      </c>
      <c r="AQ24" s="375" t="s">
        <v>301</v>
      </c>
      <c r="AR24" s="375">
        <v>1526</v>
      </c>
      <c r="AS24" s="375">
        <v>725</v>
      </c>
      <c r="AT24" s="375">
        <v>12000</v>
      </c>
      <c r="AU24" s="375" t="s">
        <v>301</v>
      </c>
      <c r="AV24" s="375">
        <v>80</v>
      </c>
      <c r="AW24" s="375" t="s">
        <v>301</v>
      </c>
      <c r="AX24" s="375" t="s">
        <v>301</v>
      </c>
      <c r="AY24" s="375" t="s">
        <v>301</v>
      </c>
      <c r="AZ24" s="375">
        <v>5544</v>
      </c>
      <c r="BA24" s="375">
        <v>5291</v>
      </c>
      <c r="BB24" s="375" t="s">
        <v>301</v>
      </c>
      <c r="BC24" s="375" t="s">
        <v>301</v>
      </c>
      <c r="BD24" s="375" t="s">
        <v>301</v>
      </c>
      <c r="BE24" s="375" t="s">
        <v>301</v>
      </c>
      <c r="BF24" s="375">
        <v>66</v>
      </c>
      <c r="BG24" s="375">
        <v>187</v>
      </c>
      <c r="BH24" s="375" t="s">
        <v>301</v>
      </c>
      <c r="BI24" s="375" t="s">
        <v>301</v>
      </c>
      <c r="BJ24" s="375">
        <v>22</v>
      </c>
      <c r="BK24" s="375" t="s">
        <v>301</v>
      </c>
      <c r="BL24" s="375" t="s">
        <v>301</v>
      </c>
      <c r="BM24" s="375">
        <v>21371</v>
      </c>
      <c r="BN24" s="375" t="s">
        <v>301</v>
      </c>
      <c r="BO24" s="375" t="s">
        <v>301</v>
      </c>
      <c r="BP24" s="375" t="s">
        <v>301</v>
      </c>
      <c r="BQ24" s="375">
        <v>0</v>
      </c>
      <c r="BR24" s="375" t="s">
        <v>301</v>
      </c>
      <c r="BS24" s="375" t="s">
        <v>301</v>
      </c>
      <c r="BT24" s="375" t="s">
        <v>301</v>
      </c>
      <c r="BU24" s="375" t="s">
        <v>301</v>
      </c>
      <c r="BV24" s="375" t="s">
        <v>301</v>
      </c>
      <c r="BW24" s="375" t="s">
        <v>301</v>
      </c>
      <c r="BX24" s="425">
        <v>21588</v>
      </c>
    </row>
    <row r="25" spans="1:76" s="245" customFormat="1" ht="12.75" customHeight="1" x14ac:dyDescent="0.2">
      <c r="A25" s="232"/>
      <c r="B25" s="280" t="s">
        <v>155</v>
      </c>
      <c r="C25" s="298"/>
      <c r="D25" s="282">
        <v>2833</v>
      </c>
      <c r="E25" s="282" t="s">
        <v>301</v>
      </c>
      <c r="F25" s="282">
        <v>10</v>
      </c>
      <c r="G25" s="282">
        <v>6</v>
      </c>
      <c r="H25" s="282">
        <v>3</v>
      </c>
      <c r="I25" s="282">
        <v>1</v>
      </c>
      <c r="J25" s="299">
        <v>8</v>
      </c>
      <c r="K25" s="299">
        <v>7.25</v>
      </c>
      <c r="L25" s="299">
        <v>0</v>
      </c>
      <c r="M25" s="299">
        <v>0.75</v>
      </c>
      <c r="N25" s="282">
        <v>5</v>
      </c>
      <c r="O25" s="282">
        <v>567</v>
      </c>
      <c r="P25" s="282">
        <v>517</v>
      </c>
      <c r="Q25" s="282">
        <v>125</v>
      </c>
      <c r="R25" s="282">
        <v>17</v>
      </c>
      <c r="S25" s="299">
        <v>249</v>
      </c>
      <c r="T25" s="299">
        <v>44</v>
      </c>
      <c r="U25" s="282">
        <v>101601</v>
      </c>
      <c r="V25" s="282" t="s">
        <v>301</v>
      </c>
      <c r="W25" s="282" t="s">
        <v>301</v>
      </c>
      <c r="X25" s="282" t="s">
        <v>301</v>
      </c>
      <c r="Y25" s="282">
        <v>1100258</v>
      </c>
      <c r="Z25" s="282">
        <v>773976</v>
      </c>
      <c r="AA25" s="282">
        <v>326282</v>
      </c>
      <c r="AB25" s="282">
        <v>182756</v>
      </c>
      <c r="AC25" s="282" t="s">
        <v>301</v>
      </c>
      <c r="AD25" s="282">
        <v>100898</v>
      </c>
      <c r="AE25" s="282">
        <v>143526</v>
      </c>
      <c r="AF25" s="282">
        <v>100898</v>
      </c>
      <c r="AG25" s="282" t="s">
        <v>301</v>
      </c>
      <c r="AH25" s="282" t="s">
        <v>301</v>
      </c>
      <c r="AI25" s="282" t="s">
        <v>301</v>
      </c>
      <c r="AJ25" s="282" t="s">
        <v>301</v>
      </c>
      <c r="AK25" s="282">
        <v>101587</v>
      </c>
      <c r="AL25" s="282">
        <v>99336</v>
      </c>
      <c r="AM25" s="282" t="s">
        <v>301</v>
      </c>
      <c r="AN25" s="299" t="s">
        <v>301</v>
      </c>
      <c r="AO25" s="299" t="s">
        <v>301</v>
      </c>
      <c r="AP25" s="282" t="s">
        <v>301</v>
      </c>
      <c r="AQ25" s="282" t="s">
        <v>301</v>
      </c>
      <c r="AR25" s="282">
        <v>1526</v>
      </c>
      <c r="AS25" s="282">
        <v>725</v>
      </c>
      <c r="AT25" s="282" t="s">
        <v>495</v>
      </c>
      <c r="AU25" s="282" t="s">
        <v>495</v>
      </c>
      <c r="AV25" s="282" t="s">
        <v>495</v>
      </c>
      <c r="AW25" s="282" t="s">
        <v>495</v>
      </c>
      <c r="AX25" s="282" t="s">
        <v>495</v>
      </c>
      <c r="AY25" s="282" t="s">
        <v>301</v>
      </c>
      <c r="AZ25" s="282">
        <v>5544</v>
      </c>
      <c r="BA25" s="282">
        <v>5291</v>
      </c>
      <c r="BB25" s="282" t="s">
        <v>301</v>
      </c>
      <c r="BC25" s="282" t="s">
        <v>301</v>
      </c>
      <c r="BD25" s="282" t="s">
        <v>301</v>
      </c>
      <c r="BE25" s="282" t="s">
        <v>301</v>
      </c>
      <c r="BF25" s="282">
        <v>66</v>
      </c>
      <c r="BG25" s="282">
        <v>187</v>
      </c>
      <c r="BH25" s="282" t="s">
        <v>301</v>
      </c>
      <c r="BI25" s="282" t="s">
        <v>301</v>
      </c>
      <c r="BJ25" s="282">
        <v>22</v>
      </c>
      <c r="BK25" s="282" t="s">
        <v>301</v>
      </c>
      <c r="BL25" s="282" t="s">
        <v>301</v>
      </c>
      <c r="BM25" s="282">
        <v>21371</v>
      </c>
      <c r="BN25" s="282" t="s">
        <v>301</v>
      </c>
      <c r="BO25" s="282" t="s">
        <v>301</v>
      </c>
      <c r="BP25" s="282" t="s">
        <v>301</v>
      </c>
      <c r="BQ25" s="282">
        <v>0</v>
      </c>
      <c r="BR25" s="282" t="s">
        <v>301</v>
      </c>
      <c r="BS25" s="282" t="s">
        <v>301</v>
      </c>
      <c r="BT25" s="282" t="s">
        <v>301</v>
      </c>
      <c r="BU25" s="282" t="s">
        <v>301</v>
      </c>
      <c r="BV25" s="282" t="s">
        <v>301</v>
      </c>
      <c r="BW25" s="282" t="s">
        <v>301</v>
      </c>
      <c r="BX25" s="283">
        <v>21588</v>
      </c>
    </row>
    <row r="26" spans="1:76" s="245" customFormat="1" ht="12.75" customHeight="1" x14ac:dyDescent="0.2">
      <c r="A26" s="284"/>
      <c r="B26" s="246" t="s">
        <v>150</v>
      </c>
      <c r="C26" s="300">
        <v>1</v>
      </c>
      <c r="D26" s="286">
        <v>1</v>
      </c>
      <c r="E26" s="286">
        <v>1</v>
      </c>
      <c r="F26" s="286">
        <v>1</v>
      </c>
      <c r="G26" s="286">
        <v>1</v>
      </c>
      <c r="H26" s="286">
        <v>1</v>
      </c>
      <c r="I26" s="286">
        <v>1</v>
      </c>
      <c r="J26" s="286">
        <v>1</v>
      </c>
      <c r="K26" s="286">
        <v>1</v>
      </c>
      <c r="L26" s="286">
        <v>1</v>
      </c>
      <c r="M26" s="286">
        <v>1</v>
      </c>
      <c r="N26" s="286">
        <v>1</v>
      </c>
      <c r="O26" s="286">
        <v>1</v>
      </c>
      <c r="P26" s="286">
        <v>1</v>
      </c>
      <c r="Q26" s="286">
        <v>1</v>
      </c>
      <c r="R26" s="286">
        <v>1</v>
      </c>
      <c r="S26" s="286">
        <v>1</v>
      </c>
      <c r="T26" s="286">
        <v>1</v>
      </c>
      <c r="U26" s="286">
        <v>1</v>
      </c>
      <c r="V26" s="286">
        <v>1</v>
      </c>
      <c r="W26" s="286">
        <v>1</v>
      </c>
      <c r="X26" s="286">
        <v>1</v>
      </c>
      <c r="Y26" s="286">
        <v>1</v>
      </c>
      <c r="Z26" s="286">
        <v>1</v>
      </c>
      <c r="AA26" s="286">
        <v>1</v>
      </c>
      <c r="AB26" s="286">
        <v>1</v>
      </c>
      <c r="AC26" s="286">
        <v>1</v>
      </c>
      <c r="AD26" s="286">
        <v>1</v>
      </c>
      <c r="AE26" s="286">
        <v>1</v>
      </c>
      <c r="AF26" s="286">
        <v>1</v>
      </c>
      <c r="AG26" s="286">
        <v>1</v>
      </c>
      <c r="AH26" s="286">
        <v>1</v>
      </c>
      <c r="AI26" s="286">
        <v>1</v>
      </c>
      <c r="AJ26" s="286">
        <v>1</v>
      </c>
      <c r="AK26" s="286">
        <v>1</v>
      </c>
      <c r="AL26" s="286">
        <v>1</v>
      </c>
      <c r="AM26" s="286">
        <v>1</v>
      </c>
      <c r="AN26" s="286">
        <v>1</v>
      </c>
      <c r="AO26" s="286">
        <v>1</v>
      </c>
      <c r="AP26" s="286">
        <v>1</v>
      </c>
      <c r="AQ26" s="286">
        <v>1</v>
      </c>
      <c r="AR26" s="286">
        <v>1</v>
      </c>
      <c r="AS26" s="286">
        <v>1</v>
      </c>
      <c r="AT26" s="286">
        <v>1</v>
      </c>
      <c r="AU26" s="286">
        <v>1</v>
      </c>
      <c r="AV26" s="286">
        <v>1</v>
      </c>
      <c r="AW26" s="286">
        <v>1</v>
      </c>
      <c r="AX26" s="286">
        <v>1</v>
      </c>
      <c r="AY26" s="286">
        <v>1</v>
      </c>
      <c r="AZ26" s="286">
        <v>1</v>
      </c>
      <c r="BA26" s="286">
        <v>1</v>
      </c>
      <c r="BB26" s="286">
        <v>1</v>
      </c>
      <c r="BC26" s="286">
        <v>1</v>
      </c>
      <c r="BD26" s="286">
        <v>1</v>
      </c>
      <c r="BE26" s="286">
        <v>1</v>
      </c>
      <c r="BF26" s="286">
        <v>1</v>
      </c>
      <c r="BG26" s="286">
        <v>1</v>
      </c>
      <c r="BH26" s="286">
        <v>1</v>
      </c>
      <c r="BI26" s="286">
        <v>1</v>
      </c>
      <c r="BJ26" s="286">
        <v>1</v>
      </c>
      <c r="BK26" s="286">
        <v>1</v>
      </c>
      <c r="BL26" s="286">
        <v>1</v>
      </c>
      <c r="BM26" s="286">
        <v>1</v>
      </c>
      <c r="BN26" s="286">
        <v>1</v>
      </c>
      <c r="BO26" s="286">
        <v>1</v>
      </c>
      <c r="BP26" s="286">
        <v>1</v>
      </c>
      <c r="BQ26" s="286">
        <v>1</v>
      </c>
      <c r="BR26" s="286">
        <v>1</v>
      </c>
      <c r="BS26" s="286">
        <v>1</v>
      </c>
      <c r="BT26" s="286">
        <v>1</v>
      </c>
      <c r="BU26" s="286">
        <v>1</v>
      </c>
      <c r="BV26" s="286">
        <v>1</v>
      </c>
      <c r="BW26" s="286">
        <v>1</v>
      </c>
      <c r="BX26" s="287">
        <v>1</v>
      </c>
    </row>
    <row r="27" spans="1:76" s="245" customFormat="1" ht="12.75" customHeight="1" x14ac:dyDescent="0.2">
      <c r="A27" s="284"/>
      <c r="B27" s="246" t="s">
        <v>151</v>
      </c>
      <c r="C27" s="300">
        <v>1</v>
      </c>
      <c r="D27" s="286">
        <v>1</v>
      </c>
      <c r="E27" s="286">
        <v>0</v>
      </c>
      <c r="F27" s="286">
        <v>1</v>
      </c>
      <c r="G27" s="286">
        <v>1</v>
      </c>
      <c r="H27" s="286">
        <v>1</v>
      </c>
      <c r="I27" s="286">
        <v>1</v>
      </c>
      <c r="J27" s="286">
        <v>1</v>
      </c>
      <c r="K27" s="286">
        <v>1</v>
      </c>
      <c r="L27" s="286">
        <v>1</v>
      </c>
      <c r="M27" s="286">
        <v>1</v>
      </c>
      <c r="N27" s="286">
        <v>1</v>
      </c>
      <c r="O27" s="286">
        <v>1</v>
      </c>
      <c r="P27" s="286">
        <v>1</v>
      </c>
      <c r="Q27" s="286">
        <v>1</v>
      </c>
      <c r="R27" s="286">
        <v>1</v>
      </c>
      <c r="S27" s="286">
        <v>1</v>
      </c>
      <c r="T27" s="286">
        <v>1</v>
      </c>
      <c r="U27" s="286">
        <v>1</v>
      </c>
      <c r="V27" s="286">
        <v>0</v>
      </c>
      <c r="W27" s="286">
        <v>0</v>
      </c>
      <c r="X27" s="286">
        <v>0</v>
      </c>
      <c r="Y27" s="286">
        <v>1</v>
      </c>
      <c r="Z27" s="286">
        <v>1</v>
      </c>
      <c r="AA27" s="286">
        <v>1</v>
      </c>
      <c r="AB27" s="286">
        <v>1</v>
      </c>
      <c r="AC27" s="286">
        <v>0</v>
      </c>
      <c r="AD27" s="286">
        <v>1</v>
      </c>
      <c r="AE27" s="286">
        <v>1</v>
      </c>
      <c r="AF27" s="286">
        <v>1</v>
      </c>
      <c r="AG27" s="286">
        <v>0</v>
      </c>
      <c r="AH27" s="286">
        <v>0</v>
      </c>
      <c r="AI27" s="286">
        <v>0</v>
      </c>
      <c r="AJ27" s="286">
        <v>0</v>
      </c>
      <c r="AK27" s="286">
        <v>1</v>
      </c>
      <c r="AL27" s="286">
        <v>1</v>
      </c>
      <c r="AM27" s="286">
        <v>0</v>
      </c>
      <c r="AN27" s="286">
        <v>0</v>
      </c>
      <c r="AO27" s="286">
        <v>0</v>
      </c>
      <c r="AP27" s="286">
        <v>0</v>
      </c>
      <c r="AQ27" s="286">
        <v>0</v>
      </c>
      <c r="AR27" s="286">
        <v>1</v>
      </c>
      <c r="AS27" s="286">
        <v>1</v>
      </c>
      <c r="AT27" s="286">
        <v>1</v>
      </c>
      <c r="AU27" s="286">
        <v>0</v>
      </c>
      <c r="AV27" s="286">
        <v>1</v>
      </c>
      <c r="AW27" s="286">
        <v>0</v>
      </c>
      <c r="AX27" s="286">
        <v>0</v>
      </c>
      <c r="AY27" s="286">
        <v>0</v>
      </c>
      <c r="AZ27" s="286">
        <v>1</v>
      </c>
      <c r="BA27" s="286">
        <v>1</v>
      </c>
      <c r="BB27" s="286">
        <v>0</v>
      </c>
      <c r="BC27" s="286">
        <v>0</v>
      </c>
      <c r="BD27" s="286">
        <v>0</v>
      </c>
      <c r="BE27" s="286">
        <v>0</v>
      </c>
      <c r="BF27" s="286">
        <v>1</v>
      </c>
      <c r="BG27" s="286">
        <v>1</v>
      </c>
      <c r="BH27" s="286">
        <v>0</v>
      </c>
      <c r="BI27" s="286">
        <v>0</v>
      </c>
      <c r="BJ27" s="286">
        <v>1</v>
      </c>
      <c r="BK27" s="286">
        <v>0</v>
      </c>
      <c r="BL27" s="286">
        <v>0</v>
      </c>
      <c r="BM27" s="286">
        <v>1</v>
      </c>
      <c r="BN27" s="286">
        <v>0</v>
      </c>
      <c r="BO27" s="286">
        <v>0</v>
      </c>
      <c r="BP27" s="286">
        <v>0</v>
      </c>
      <c r="BQ27" s="286">
        <v>1</v>
      </c>
      <c r="BR27" s="286">
        <v>0</v>
      </c>
      <c r="BS27" s="286">
        <v>0</v>
      </c>
      <c r="BT27" s="286">
        <v>0</v>
      </c>
      <c r="BU27" s="286">
        <v>0</v>
      </c>
      <c r="BV27" s="286">
        <v>0</v>
      </c>
      <c r="BW27" s="286">
        <v>0</v>
      </c>
      <c r="BX27" s="287">
        <v>1</v>
      </c>
    </row>
    <row r="28" spans="1:76" s="245" customFormat="1" ht="12.75" customHeight="1" x14ac:dyDescent="0.2">
      <c r="A28" s="288"/>
      <c r="B28" s="450" t="s">
        <v>149</v>
      </c>
      <c r="C28" s="250">
        <v>1</v>
      </c>
      <c r="D28" s="289">
        <v>1</v>
      </c>
      <c r="E28" s="289">
        <v>0</v>
      </c>
      <c r="F28" s="289">
        <v>1</v>
      </c>
      <c r="G28" s="289">
        <v>1</v>
      </c>
      <c r="H28" s="289">
        <v>1</v>
      </c>
      <c r="I28" s="289">
        <v>1</v>
      </c>
      <c r="J28" s="289">
        <v>1</v>
      </c>
      <c r="K28" s="289">
        <v>1</v>
      </c>
      <c r="L28" s="289">
        <v>1</v>
      </c>
      <c r="M28" s="289">
        <v>1</v>
      </c>
      <c r="N28" s="289">
        <v>1</v>
      </c>
      <c r="O28" s="289">
        <v>1</v>
      </c>
      <c r="P28" s="289">
        <v>1</v>
      </c>
      <c r="Q28" s="289">
        <v>1</v>
      </c>
      <c r="R28" s="289">
        <v>1</v>
      </c>
      <c r="S28" s="289">
        <v>1</v>
      </c>
      <c r="T28" s="289">
        <v>1</v>
      </c>
      <c r="U28" s="289">
        <v>1</v>
      </c>
      <c r="V28" s="289">
        <v>0</v>
      </c>
      <c r="W28" s="289">
        <v>0</v>
      </c>
      <c r="X28" s="289">
        <v>0</v>
      </c>
      <c r="Y28" s="289">
        <v>1</v>
      </c>
      <c r="Z28" s="289">
        <v>1</v>
      </c>
      <c r="AA28" s="289">
        <v>1</v>
      </c>
      <c r="AB28" s="289">
        <v>1</v>
      </c>
      <c r="AC28" s="289">
        <v>0</v>
      </c>
      <c r="AD28" s="289">
        <v>1</v>
      </c>
      <c r="AE28" s="289">
        <v>1</v>
      </c>
      <c r="AF28" s="289">
        <v>1</v>
      </c>
      <c r="AG28" s="289">
        <v>0</v>
      </c>
      <c r="AH28" s="289">
        <v>0</v>
      </c>
      <c r="AI28" s="289">
        <v>0</v>
      </c>
      <c r="AJ28" s="289">
        <v>0</v>
      </c>
      <c r="AK28" s="289">
        <v>1</v>
      </c>
      <c r="AL28" s="289">
        <v>1</v>
      </c>
      <c r="AM28" s="289">
        <v>0</v>
      </c>
      <c r="AN28" s="289">
        <v>0</v>
      </c>
      <c r="AO28" s="289">
        <v>0</v>
      </c>
      <c r="AP28" s="289">
        <v>0</v>
      </c>
      <c r="AQ28" s="289">
        <v>0</v>
      </c>
      <c r="AR28" s="289">
        <v>1</v>
      </c>
      <c r="AS28" s="289">
        <v>1</v>
      </c>
      <c r="AT28" s="289">
        <v>1</v>
      </c>
      <c r="AU28" s="289">
        <v>0</v>
      </c>
      <c r="AV28" s="289">
        <v>1</v>
      </c>
      <c r="AW28" s="289">
        <v>0</v>
      </c>
      <c r="AX28" s="289">
        <v>0</v>
      </c>
      <c r="AY28" s="289">
        <v>0</v>
      </c>
      <c r="AZ28" s="289">
        <v>1</v>
      </c>
      <c r="BA28" s="289">
        <v>1</v>
      </c>
      <c r="BB28" s="289">
        <v>0</v>
      </c>
      <c r="BC28" s="289">
        <v>0</v>
      </c>
      <c r="BD28" s="289">
        <v>0</v>
      </c>
      <c r="BE28" s="289">
        <v>0</v>
      </c>
      <c r="BF28" s="289">
        <v>1</v>
      </c>
      <c r="BG28" s="289">
        <v>1</v>
      </c>
      <c r="BH28" s="289">
        <v>0</v>
      </c>
      <c r="BI28" s="289">
        <v>0</v>
      </c>
      <c r="BJ28" s="289">
        <v>1</v>
      </c>
      <c r="BK28" s="289">
        <v>0</v>
      </c>
      <c r="BL28" s="289">
        <v>0</v>
      </c>
      <c r="BM28" s="289">
        <v>1</v>
      </c>
      <c r="BN28" s="289">
        <v>0</v>
      </c>
      <c r="BO28" s="289">
        <v>0</v>
      </c>
      <c r="BP28" s="289">
        <v>0</v>
      </c>
      <c r="BQ28" s="289">
        <v>1</v>
      </c>
      <c r="BR28" s="289">
        <v>0</v>
      </c>
      <c r="BS28" s="289">
        <v>0</v>
      </c>
      <c r="BT28" s="289">
        <v>0</v>
      </c>
      <c r="BU28" s="289">
        <v>0</v>
      </c>
      <c r="BV28" s="289">
        <v>0</v>
      </c>
      <c r="BW28" s="289">
        <v>0</v>
      </c>
      <c r="BX28" s="290">
        <v>1</v>
      </c>
    </row>
    <row r="29" spans="1:76" s="431" customFormat="1" ht="12.75" customHeight="1" x14ac:dyDescent="0.2">
      <c r="A29" s="388" t="s">
        <v>312</v>
      </c>
      <c r="B29" s="369" t="s">
        <v>177</v>
      </c>
      <c r="C29" s="389"/>
      <c r="D29" s="390">
        <v>3138</v>
      </c>
      <c r="E29" s="390" t="s">
        <v>301</v>
      </c>
      <c r="F29" s="371">
        <v>5</v>
      </c>
      <c r="G29" s="371">
        <v>2</v>
      </c>
      <c r="H29" s="371">
        <v>2</v>
      </c>
      <c r="I29" s="371">
        <v>1</v>
      </c>
      <c r="J29" s="373">
        <v>3.1</v>
      </c>
      <c r="K29" s="374">
        <v>3</v>
      </c>
      <c r="L29" s="374">
        <v>0.1</v>
      </c>
      <c r="M29" s="374">
        <v>0</v>
      </c>
      <c r="N29" s="375">
        <v>2</v>
      </c>
      <c r="O29" s="375">
        <v>664</v>
      </c>
      <c r="P29" s="375">
        <v>616</v>
      </c>
      <c r="Q29" s="375">
        <v>86</v>
      </c>
      <c r="R29" s="375">
        <v>11</v>
      </c>
      <c r="S29" s="375">
        <v>251</v>
      </c>
      <c r="T29" s="374">
        <v>35</v>
      </c>
      <c r="U29" s="375">
        <v>31069</v>
      </c>
      <c r="V29" s="375">
        <v>650</v>
      </c>
      <c r="W29" s="375">
        <v>0</v>
      </c>
      <c r="X29" s="375">
        <v>3230</v>
      </c>
      <c r="Y29" s="375">
        <v>540640</v>
      </c>
      <c r="Z29" s="375">
        <v>353640</v>
      </c>
      <c r="AA29" s="375">
        <v>187000</v>
      </c>
      <c r="AB29" s="375" t="s">
        <v>301</v>
      </c>
      <c r="AC29" s="375" t="s">
        <v>301</v>
      </c>
      <c r="AD29" s="375">
        <v>20000</v>
      </c>
      <c r="AE29" s="375">
        <v>167000</v>
      </c>
      <c r="AF29" s="375">
        <v>30000</v>
      </c>
      <c r="AG29" s="375" t="s">
        <v>301</v>
      </c>
      <c r="AH29" s="375" t="s">
        <v>301</v>
      </c>
      <c r="AI29" s="375" t="s">
        <v>301</v>
      </c>
      <c r="AJ29" s="375">
        <v>700</v>
      </c>
      <c r="AK29" s="375">
        <v>34299</v>
      </c>
      <c r="AL29" s="375">
        <v>32107</v>
      </c>
      <c r="AM29" s="375">
        <v>0</v>
      </c>
      <c r="AN29" s="375">
        <v>0</v>
      </c>
      <c r="AO29" s="375">
        <v>340</v>
      </c>
      <c r="AP29" s="375">
        <v>0</v>
      </c>
      <c r="AQ29" s="375">
        <v>0</v>
      </c>
      <c r="AR29" s="375">
        <v>1460</v>
      </c>
      <c r="AS29" s="375">
        <v>392</v>
      </c>
      <c r="AT29" s="375">
        <v>28456</v>
      </c>
      <c r="AU29" s="375">
        <v>27815</v>
      </c>
      <c r="AV29" s="375">
        <v>68</v>
      </c>
      <c r="AW29" s="375">
        <v>41071</v>
      </c>
      <c r="AX29" s="375">
        <v>912743</v>
      </c>
      <c r="AY29" s="375" t="s">
        <v>301</v>
      </c>
      <c r="AZ29" s="375">
        <v>2353</v>
      </c>
      <c r="BA29" s="375">
        <v>2267</v>
      </c>
      <c r="BB29" s="375">
        <v>0</v>
      </c>
      <c r="BC29" s="375">
        <v>3</v>
      </c>
      <c r="BD29" s="375">
        <v>0</v>
      </c>
      <c r="BE29" s="375">
        <v>0</v>
      </c>
      <c r="BF29" s="375">
        <v>78</v>
      </c>
      <c r="BG29" s="375">
        <v>5</v>
      </c>
      <c r="BH29" s="375">
        <v>2435</v>
      </c>
      <c r="BI29" s="375">
        <v>28</v>
      </c>
      <c r="BJ29" s="375">
        <v>67</v>
      </c>
      <c r="BK29" s="375">
        <v>62</v>
      </c>
      <c r="BL29" s="375">
        <v>1214</v>
      </c>
      <c r="BM29" s="375">
        <v>35444</v>
      </c>
      <c r="BN29" s="375">
        <v>6156</v>
      </c>
      <c r="BO29" s="375">
        <v>4831</v>
      </c>
      <c r="BP29" s="375">
        <v>84</v>
      </c>
      <c r="BQ29" s="375">
        <v>0</v>
      </c>
      <c r="BR29" s="375">
        <v>0</v>
      </c>
      <c r="BS29" s="375">
        <v>0</v>
      </c>
      <c r="BT29" s="375">
        <v>0</v>
      </c>
      <c r="BU29" s="375">
        <v>0</v>
      </c>
      <c r="BV29" s="375" t="s">
        <v>301</v>
      </c>
      <c r="BW29" s="375">
        <v>160</v>
      </c>
      <c r="BX29" s="425" t="s">
        <v>301</v>
      </c>
    </row>
    <row r="30" spans="1:76" s="431" customFormat="1" ht="12.75" customHeight="1" x14ac:dyDescent="0.2">
      <c r="A30" s="388" t="s">
        <v>313</v>
      </c>
      <c r="B30" s="369" t="s">
        <v>402</v>
      </c>
      <c r="C30" s="389"/>
      <c r="D30" s="390">
        <v>1112</v>
      </c>
      <c r="E30" s="390" t="s">
        <v>301</v>
      </c>
      <c r="F30" s="371">
        <v>12</v>
      </c>
      <c r="G30" s="371">
        <v>1</v>
      </c>
      <c r="H30" s="371">
        <v>6</v>
      </c>
      <c r="I30" s="371">
        <v>5</v>
      </c>
      <c r="J30" s="373">
        <v>7.29</v>
      </c>
      <c r="K30" s="374">
        <v>4.3</v>
      </c>
      <c r="L30" s="374">
        <v>1.99</v>
      </c>
      <c r="M30" s="374">
        <v>1</v>
      </c>
      <c r="N30" s="375">
        <v>1</v>
      </c>
      <c r="O30" s="375">
        <v>991</v>
      </c>
      <c r="P30" s="375">
        <v>805</v>
      </c>
      <c r="Q30" s="375">
        <v>102</v>
      </c>
      <c r="R30" s="375">
        <v>4</v>
      </c>
      <c r="S30" s="375">
        <v>276</v>
      </c>
      <c r="T30" s="374">
        <v>68</v>
      </c>
      <c r="U30" s="375">
        <v>29372</v>
      </c>
      <c r="V30" s="375">
        <v>2201</v>
      </c>
      <c r="W30" s="375">
        <v>0</v>
      </c>
      <c r="X30" s="375">
        <v>2105</v>
      </c>
      <c r="Y30" s="375">
        <v>729696</v>
      </c>
      <c r="Z30" s="375">
        <v>437372</v>
      </c>
      <c r="AA30" s="375">
        <v>292324</v>
      </c>
      <c r="AB30" s="375">
        <v>6756</v>
      </c>
      <c r="AC30" s="375" t="s">
        <v>301</v>
      </c>
      <c r="AD30" s="375">
        <v>39755</v>
      </c>
      <c r="AE30" s="375">
        <v>245813</v>
      </c>
      <c r="AF30" s="375">
        <v>86667</v>
      </c>
      <c r="AG30" s="375">
        <v>699465</v>
      </c>
      <c r="AH30" s="375">
        <v>0</v>
      </c>
      <c r="AI30" s="375">
        <v>0</v>
      </c>
      <c r="AJ30" s="375">
        <v>7386</v>
      </c>
      <c r="AK30" s="375">
        <v>33679</v>
      </c>
      <c r="AL30" s="375">
        <v>31395</v>
      </c>
      <c r="AM30" s="375">
        <v>0</v>
      </c>
      <c r="AN30" s="375">
        <v>0</v>
      </c>
      <c r="AO30" s="375">
        <v>0</v>
      </c>
      <c r="AP30" s="375">
        <v>0</v>
      </c>
      <c r="AQ30" s="375">
        <v>0</v>
      </c>
      <c r="AR30" s="375">
        <v>2261</v>
      </c>
      <c r="AS30" s="375">
        <v>23</v>
      </c>
      <c r="AT30" s="375">
        <v>28456</v>
      </c>
      <c r="AU30" s="375">
        <v>27815</v>
      </c>
      <c r="AV30" s="375">
        <v>68</v>
      </c>
      <c r="AW30" s="375">
        <v>41071</v>
      </c>
      <c r="AX30" s="375">
        <v>912743</v>
      </c>
      <c r="AY30" s="375">
        <v>0</v>
      </c>
      <c r="AZ30" s="375">
        <v>2587</v>
      </c>
      <c r="BA30" s="375">
        <v>2342</v>
      </c>
      <c r="BB30" s="375">
        <v>0</v>
      </c>
      <c r="BC30" s="375">
        <v>0</v>
      </c>
      <c r="BD30" s="375">
        <v>0</v>
      </c>
      <c r="BE30" s="375">
        <v>0</v>
      </c>
      <c r="BF30" s="375">
        <v>241</v>
      </c>
      <c r="BG30" s="375">
        <v>4</v>
      </c>
      <c r="BH30" s="375" t="s">
        <v>301</v>
      </c>
      <c r="BI30" s="375">
        <v>1</v>
      </c>
      <c r="BJ30" s="375">
        <v>52</v>
      </c>
      <c r="BK30" s="375" t="s">
        <v>301</v>
      </c>
      <c r="BL30" s="375">
        <v>1358</v>
      </c>
      <c r="BM30" s="375">
        <v>19363</v>
      </c>
      <c r="BN30" s="375" t="s">
        <v>301</v>
      </c>
      <c r="BO30" s="375" t="s">
        <v>301</v>
      </c>
      <c r="BP30" s="375">
        <v>0</v>
      </c>
      <c r="BQ30" s="375">
        <v>0</v>
      </c>
      <c r="BR30" s="375">
        <v>0</v>
      </c>
      <c r="BS30" s="375">
        <v>0</v>
      </c>
      <c r="BT30" s="375">
        <v>0</v>
      </c>
      <c r="BU30" s="375">
        <v>0</v>
      </c>
      <c r="BV30" s="375">
        <v>0</v>
      </c>
      <c r="BW30" s="375" t="s">
        <v>301</v>
      </c>
      <c r="BX30" s="425" t="s">
        <v>301</v>
      </c>
    </row>
    <row r="31" spans="1:76" s="431" customFormat="1" ht="12.75" customHeight="1" x14ac:dyDescent="0.2">
      <c r="A31" s="368" t="s">
        <v>314</v>
      </c>
      <c r="B31" s="369" t="s">
        <v>179</v>
      </c>
      <c r="C31" s="389"/>
      <c r="D31" s="371">
        <v>1847</v>
      </c>
      <c r="E31" s="371" t="s">
        <v>301</v>
      </c>
      <c r="F31" s="371">
        <v>5</v>
      </c>
      <c r="G31" s="371">
        <v>1</v>
      </c>
      <c r="H31" s="371">
        <v>3</v>
      </c>
      <c r="I31" s="371">
        <v>1</v>
      </c>
      <c r="J31" s="373">
        <v>3.2</v>
      </c>
      <c r="K31" s="374">
        <v>3.2</v>
      </c>
      <c r="L31" s="374">
        <v>0</v>
      </c>
      <c r="M31" s="374">
        <v>0</v>
      </c>
      <c r="N31" s="375">
        <v>1</v>
      </c>
      <c r="O31" s="375">
        <v>696</v>
      </c>
      <c r="P31" s="375">
        <v>606</v>
      </c>
      <c r="Q31" s="375">
        <v>72</v>
      </c>
      <c r="R31" s="375">
        <v>7</v>
      </c>
      <c r="S31" s="375">
        <v>230</v>
      </c>
      <c r="T31" s="374">
        <v>45</v>
      </c>
      <c r="U31" s="375">
        <v>40608</v>
      </c>
      <c r="V31" s="375">
        <v>300</v>
      </c>
      <c r="W31" s="375">
        <v>0</v>
      </c>
      <c r="X31" s="375">
        <v>5000</v>
      </c>
      <c r="Y31" s="375">
        <v>730500</v>
      </c>
      <c r="Z31" s="375">
        <v>419300</v>
      </c>
      <c r="AA31" s="375">
        <v>311200</v>
      </c>
      <c r="AB31" s="375">
        <v>59058</v>
      </c>
      <c r="AC31" s="375">
        <v>41520</v>
      </c>
      <c r="AD31" s="375">
        <v>27342</v>
      </c>
      <c r="AE31" s="375">
        <v>183280</v>
      </c>
      <c r="AF31" s="375">
        <v>104680</v>
      </c>
      <c r="AG31" s="375">
        <v>729215</v>
      </c>
      <c r="AH31" s="375">
        <v>0</v>
      </c>
      <c r="AI31" s="375">
        <v>0</v>
      </c>
      <c r="AJ31" s="375">
        <v>1285</v>
      </c>
      <c r="AK31" s="375">
        <v>40363</v>
      </c>
      <c r="AL31" s="375">
        <v>38365</v>
      </c>
      <c r="AM31" s="375">
        <v>0</v>
      </c>
      <c r="AN31" s="375">
        <v>0</v>
      </c>
      <c r="AO31" s="375">
        <v>1379</v>
      </c>
      <c r="AP31" s="375">
        <v>0</v>
      </c>
      <c r="AQ31" s="375">
        <v>0</v>
      </c>
      <c r="AR31" s="375">
        <v>619</v>
      </c>
      <c r="AS31" s="375">
        <v>0</v>
      </c>
      <c r="AT31" s="375">
        <v>28456</v>
      </c>
      <c r="AU31" s="375">
        <v>27815</v>
      </c>
      <c r="AV31" s="375">
        <v>68</v>
      </c>
      <c r="AW31" s="375">
        <v>41071</v>
      </c>
      <c r="AX31" s="375">
        <v>912743</v>
      </c>
      <c r="AY31" s="375" t="s">
        <v>301</v>
      </c>
      <c r="AZ31" s="375">
        <v>1185</v>
      </c>
      <c r="BA31" s="375">
        <v>1100</v>
      </c>
      <c r="BB31" s="375">
        <v>0</v>
      </c>
      <c r="BC31" s="375">
        <v>6</v>
      </c>
      <c r="BD31" s="375">
        <v>0</v>
      </c>
      <c r="BE31" s="375">
        <v>0</v>
      </c>
      <c r="BF31" s="375">
        <v>79</v>
      </c>
      <c r="BG31" s="375">
        <v>0</v>
      </c>
      <c r="BH31" s="375" t="s">
        <v>301</v>
      </c>
      <c r="BI31" s="375">
        <v>4</v>
      </c>
      <c r="BJ31" s="375">
        <v>29</v>
      </c>
      <c r="BK31" s="375">
        <v>21</v>
      </c>
      <c r="BL31" s="375">
        <v>606</v>
      </c>
      <c r="BM31" s="375">
        <v>19405</v>
      </c>
      <c r="BN31" s="375">
        <v>2785</v>
      </c>
      <c r="BO31" s="375">
        <v>2665</v>
      </c>
      <c r="BP31" s="375" t="s">
        <v>301</v>
      </c>
      <c r="BQ31" s="375">
        <v>0</v>
      </c>
      <c r="BR31" s="375">
        <v>0</v>
      </c>
      <c r="BS31" s="375">
        <v>0</v>
      </c>
      <c r="BT31" s="375">
        <v>0</v>
      </c>
      <c r="BU31" s="375">
        <v>0</v>
      </c>
      <c r="BV31" s="375">
        <v>0</v>
      </c>
      <c r="BW31" s="375">
        <v>200</v>
      </c>
      <c r="BX31" s="425" t="s">
        <v>301</v>
      </c>
    </row>
    <row r="32" spans="1:76" s="431" customFormat="1" ht="12.75" customHeight="1" x14ac:dyDescent="0.2">
      <c r="A32" s="368" t="s">
        <v>315</v>
      </c>
      <c r="B32" s="369" t="s">
        <v>229</v>
      </c>
      <c r="C32" s="389"/>
      <c r="D32" s="371">
        <v>706</v>
      </c>
      <c r="E32" s="371" t="s">
        <v>301</v>
      </c>
      <c r="F32" s="371">
        <v>2</v>
      </c>
      <c r="G32" s="371">
        <v>0</v>
      </c>
      <c r="H32" s="371">
        <v>2</v>
      </c>
      <c r="I32" s="371">
        <v>0</v>
      </c>
      <c r="J32" s="373">
        <v>1.35</v>
      </c>
      <c r="K32" s="374">
        <v>1.35</v>
      </c>
      <c r="L32" s="374">
        <v>0</v>
      </c>
      <c r="M32" s="374">
        <v>0</v>
      </c>
      <c r="N32" s="375">
        <v>1</v>
      </c>
      <c r="O32" s="375">
        <v>320</v>
      </c>
      <c r="P32" s="375">
        <v>320</v>
      </c>
      <c r="Q32" s="375">
        <v>14</v>
      </c>
      <c r="R32" s="375">
        <v>2</v>
      </c>
      <c r="S32" s="375">
        <v>240</v>
      </c>
      <c r="T32" s="374">
        <v>50</v>
      </c>
      <c r="U32" s="375">
        <v>27282</v>
      </c>
      <c r="V32" s="375">
        <v>2759</v>
      </c>
      <c r="W32" s="375">
        <v>0</v>
      </c>
      <c r="X32" s="375">
        <v>0</v>
      </c>
      <c r="Y32" s="375">
        <v>285830</v>
      </c>
      <c r="Z32" s="375">
        <v>143000</v>
      </c>
      <c r="AA32" s="375">
        <v>142830</v>
      </c>
      <c r="AB32" s="375">
        <v>1000</v>
      </c>
      <c r="AC32" s="375" t="s">
        <v>301</v>
      </c>
      <c r="AD32" s="375">
        <v>19000</v>
      </c>
      <c r="AE32" s="375">
        <v>122830</v>
      </c>
      <c r="AF32" s="375">
        <v>40697</v>
      </c>
      <c r="AG32" s="375">
        <v>275830</v>
      </c>
      <c r="AH32" s="375">
        <v>0</v>
      </c>
      <c r="AI32" s="375">
        <v>10000</v>
      </c>
      <c r="AJ32" s="375" t="s">
        <v>301</v>
      </c>
      <c r="AK32" s="375">
        <v>30036</v>
      </c>
      <c r="AL32" s="375">
        <v>28623</v>
      </c>
      <c r="AM32" s="375">
        <v>0</v>
      </c>
      <c r="AN32" s="375">
        <v>0</v>
      </c>
      <c r="AO32" s="375">
        <v>857</v>
      </c>
      <c r="AP32" s="375">
        <v>0</v>
      </c>
      <c r="AQ32" s="375">
        <v>0</v>
      </c>
      <c r="AR32" s="375">
        <v>556</v>
      </c>
      <c r="AS32" s="375">
        <v>0</v>
      </c>
      <c r="AT32" s="375">
        <v>28456</v>
      </c>
      <c r="AU32" s="375">
        <v>27815</v>
      </c>
      <c r="AV32" s="375">
        <v>68</v>
      </c>
      <c r="AW32" s="375">
        <v>41071</v>
      </c>
      <c r="AX32" s="375">
        <v>912743</v>
      </c>
      <c r="AY32" s="375">
        <v>0</v>
      </c>
      <c r="AZ32" s="375">
        <v>917</v>
      </c>
      <c r="BA32" s="375">
        <v>799</v>
      </c>
      <c r="BB32" s="375">
        <v>0</v>
      </c>
      <c r="BC32" s="375">
        <v>105</v>
      </c>
      <c r="BD32" s="375">
        <v>0</v>
      </c>
      <c r="BE32" s="375">
        <v>0</v>
      </c>
      <c r="BF32" s="375">
        <v>13</v>
      </c>
      <c r="BG32" s="375">
        <v>0</v>
      </c>
      <c r="BH32" s="375" t="s">
        <v>301</v>
      </c>
      <c r="BI32" s="375">
        <v>2</v>
      </c>
      <c r="BJ32" s="375">
        <v>32</v>
      </c>
      <c r="BK32" s="375">
        <v>36</v>
      </c>
      <c r="BL32" s="375">
        <v>280</v>
      </c>
      <c r="BM32" s="375">
        <v>5601</v>
      </c>
      <c r="BN32" s="375">
        <v>1354</v>
      </c>
      <c r="BO32" s="375">
        <v>987</v>
      </c>
      <c r="BP32" s="375">
        <v>0</v>
      </c>
      <c r="BQ32" s="375">
        <v>0</v>
      </c>
      <c r="BR32" s="375">
        <v>0</v>
      </c>
      <c r="BS32" s="375">
        <v>0</v>
      </c>
      <c r="BT32" s="375">
        <v>0</v>
      </c>
      <c r="BU32" s="375">
        <v>0</v>
      </c>
      <c r="BV32" s="375">
        <v>0</v>
      </c>
      <c r="BW32" s="375" t="s">
        <v>301</v>
      </c>
      <c r="BX32" s="425">
        <v>10645</v>
      </c>
    </row>
    <row r="33" spans="1:76" s="245" customFormat="1" ht="12.75" customHeight="1" x14ac:dyDescent="0.2">
      <c r="A33" s="232"/>
      <c r="B33" s="280" t="s">
        <v>156</v>
      </c>
      <c r="C33" s="298"/>
      <c r="D33" s="282">
        <v>6803</v>
      </c>
      <c r="E33" s="282" t="s">
        <v>357</v>
      </c>
      <c r="F33" s="282">
        <v>24</v>
      </c>
      <c r="G33" s="282">
        <v>4</v>
      </c>
      <c r="H33" s="282">
        <v>13</v>
      </c>
      <c r="I33" s="282">
        <v>7</v>
      </c>
      <c r="J33" s="282">
        <v>14.94</v>
      </c>
      <c r="K33" s="282">
        <v>11.85</v>
      </c>
      <c r="L33" s="282">
        <v>2.09</v>
      </c>
      <c r="M33" s="282">
        <v>1</v>
      </c>
      <c r="N33" s="282">
        <v>5</v>
      </c>
      <c r="O33" s="282">
        <v>2671</v>
      </c>
      <c r="P33" s="282">
        <v>2347</v>
      </c>
      <c r="Q33" s="282">
        <v>274</v>
      </c>
      <c r="R33" s="282">
        <v>24</v>
      </c>
      <c r="S33" s="282">
        <v>997</v>
      </c>
      <c r="T33" s="282">
        <v>198</v>
      </c>
      <c r="U33" s="282">
        <v>128331</v>
      </c>
      <c r="V33" s="282">
        <v>5910</v>
      </c>
      <c r="W33" s="282">
        <v>0</v>
      </c>
      <c r="X33" s="282">
        <v>10335</v>
      </c>
      <c r="Y33" s="282">
        <v>2286666</v>
      </c>
      <c r="Z33" s="282">
        <v>1353312</v>
      </c>
      <c r="AA33" s="282">
        <v>933354</v>
      </c>
      <c r="AB33" s="282">
        <v>66814</v>
      </c>
      <c r="AC33" s="282">
        <v>41520</v>
      </c>
      <c r="AD33" s="282">
        <v>106097</v>
      </c>
      <c r="AE33" s="282">
        <v>718923</v>
      </c>
      <c r="AF33" s="282">
        <v>262044</v>
      </c>
      <c r="AG33" s="282">
        <v>1704510</v>
      </c>
      <c r="AH33" s="282">
        <v>0</v>
      </c>
      <c r="AI33" s="282">
        <v>10000</v>
      </c>
      <c r="AJ33" s="282">
        <v>9371</v>
      </c>
      <c r="AK33" s="282">
        <v>138377</v>
      </c>
      <c r="AL33" s="282">
        <v>130490</v>
      </c>
      <c r="AM33" s="282">
        <v>0</v>
      </c>
      <c r="AN33" s="282">
        <v>0</v>
      </c>
      <c r="AO33" s="282">
        <v>2576</v>
      </c>
      <c r="AP33" s="282">
        <v>0</v>
      </c>
      <c r="AQ33" s="282">
        <v>0</v>
      </c>
      <c r="AR33" s="282">
        <v>4896</v>
      </c>
      <c r="AS33" s="282">
        <v>415</v>
      </c>
      <c r="AT33" s="282" t="s">
        <v>495</v>
      </c>
      <c r="AU33" s="282" t="s">
        <v>495</v>
      </c>
      <c r="AV33" s="282" t="s">
        <v>495</v>
      </c>
      <c r="AW33" s="282" t="s">
        <v>495</v>
      </c>
      <c r="AX33" s="282" t="s">
        <v>495</v>
      </c>
      <c r="AY33" s="282">
        <v>0</v>
      </c>
      <c r="AZ33" s="282">
        <v>7042</v>
      </c>
      <c r="BA33" s="282">
        <v>6508</v>
      </c>
      <c r="BB33" s="282">
        <v>0</v>
      </c>
      <c r="BC33" s="282">
        <v>114</v>
      </c>
      <c r="BD33" s="282">
        <v>0</v>
      </c>
      <c r="BE33" s="282">
        <v>0</v>
      </c>
      <c r="BF33" s="282">
        <v>411</v>
      </c>
      <c r="BG33" s="282">
        <v>9</v>
      </c>
      <c r="BH33" s="282">
        <v>2435</v>
      </c>
      <c r="BI33" s="282">
        <v>35</v>
      </c>
      <c r="BJ33" s="282">
        <v>180</v>
      </c>
      <c r="BK33" s="282">
        <v>119</v>
      </c>
      <c r="BL33" s="282">
        <v>3458</v>
      </c>
      <c r="BM33" s="282">
        <v>79813</v>
      </c>
      <c r="BN33" s="282">
        <v>10295</v>
      </c>
      <c r="BO33" s="282">
        <v>8483</v>
      </c>
      <c r="BP33" s="282">
        <v>84</v>
      </c>
      <c r="BQ33" s="282">
        <v>0</v>
      </c>
      <c r="BR33" s="282">
        <v>0</v>
      </c>
      <c r="BS33" s="282">
        <v>0</v>
      </c>
      <c r="BT33" s="282">
        <v>0</v>
      </c>
      <c r="BU33" s="282">
        <v>0</v>
      </c>
      <c r="BV33" s="282">
        <v>0</v>
      </c>
      <c r="BW33" s="282">
        <v>360</v>
      </c>
      <c r="BX33" s="283">
        <v>10645</v>
      </c>
    </row>
    <row r="34" spans="1:76" s="245" customFormat="1" ht="12.75" customHeight="1" x14ac:dyDescent="0.2">
      <c r="A34" s="284"/>
      <c r="B34" s="246" t="s">
        <v>150</v>
      </c>
      <c r="C34" s="300">
        <v>4</v>
      </c>
      <c r="D34" s="286">
        <v>4</v>
      </c>
      <c r="E34" s="286">
        <v>4</v>
      </c>
      <c r="F34" s="286">
        <v>4</v>
      </c>
      <c r="G34" s="286">
        <v>4</v>
      </c>
      <c r="H34" s="286">
        <v>4</v>
      </c>
      <c r="I34" s="286">
        <v>4</v>
      </c>
      <c r="J34" s="286">
        <v>4</v>
      </c>
      <c r="K34" s="286">
        <v>4</v>
      </c>
      <c r="L34" s="286">
        <v>4</v>
      </c>
      <c r="M34" s="286">
        <v>4</v>
      </c>
      <c r="N34" s="286">
        <v>4</v>
      </c>
      <c r="O34" s="286">
        <v>4</v>
      </c>
      <c r="P34" s="286">
        <v>4</v>
      </c>
      <c r="Q34" s="286">
        <v>4</v>
      </c>
      <c r="R34" s="286">
        <v>4</v>
      </c>
      <c r="S34" s="286">
        <v>4</v>
      </c>
      <c r="T34" s="286">
        <v>4</v>
      </c>
      <c r="U34" s="286">
        <v>4</v>
      </c>
      <c r="V34" s="286">
        <v>4</v>
      </c>
      <c r="W34" s="286">
        <v>4</v>
      </c>
      <c r="X34" s="286">
        <v>4</v>
      </c>
      <c r="Y34" s="286">
        <v>4</v>
      </c>
      <c r="Z34" s="286">
        <v>4</v>
      </c>
      <c r="AA34" s="286">
        <v>4</v>
      </c>
      <c r="AB34" s="286">
        <v>4</v>
      </c>
      <c r="AC34" s="286">
        <v>4</v>
      </c>
      <c r="AD34" s="286">
        <v>4</v>
      </c>
      <c r="AE34" s="286">
        <v>4</v>
      </c>
      <c r="AF34" s="286">
        <v>4</v>
      </c>
      <c r="AG34" s="286">
        <v>4</v>
      </c>
      <c r="AH34" s="286">
        <v>4</v>
      </c>
      <c r="AI34" s="286">
        <v>4</v>
      </c>
      <c r="AJ34" s="286">
        <v>4</v>
      </c>
      <c r="AK34" s="286">
        <v>4</v>
      </c>
      <c r="AL34" s="286">
        <v>4</v>
      </c>
      <c r="AM34" s="286">
        <v>4</v>
      </c>
      <c r="AN34" s="286">
        <v>4</v>
      </c>
      <c r="AO34" s="286">
        <v>4</v>
      </c>
      <c r="AP34" s="286">
        <v>4</v>
      </c>
      <c r="AQ34" s="286">
        <v>4</v>
      </c>
      <c r="AR34" s="286">
        <v>4</v>
      </c>
      <c r="AS34" s="286">
        <v>4</v>
      </c>
      <c r="AT34" s="286">
        <v>4</v>
      </c>
      <c r="AU34" s="286">
        <v>4</v>
      </c>
      <c r="AV34" s="286">
        <v>4</v>
      </c>
      <c r="AW34" s="286">
        <v>4</v>
      </c>
      <c r="AX34" s="286">
        <v>4</v>
      </c>
      <c r="AY34" s="286">
        <v>4</v>
      </c>
      <c r="AZ34" s="286">
        <v>4</v>
      </c>
      <c r="BA34" s="286">
        <v>4</v>
      </c>
      <c r="BB34" s="286">
        <v>4</v>
      </c>
      <c r="BC34" s="286">
        <v>4</v>
      </c>
      <c r="BD34" s="286">
        <v>4</v>
      </c>
      <c r="BE34" s="286">
        <v>4</v>
      </c>
      <c r="BF34" s="286">
        <v>4</v>
      </c>
      <c r="BG34" s="286">
        <v>4</v>
      </c>
      <c r="BH34" s="286">
        <v>4</v>
      </c>
      <c r="BI34" s="286">
        <v>4</v>
      </c>
      <c r="BJ34" s="286">
        <v>4</v>
      </c>
      <c r="BK34" s="286">
        <v>4</v>
      </c>
      <c r="BL34" s="286">
        <v>4</v>
      </c>
      <c r="BM34" s="286">
        <v>4</v>
      </c>
      <c r="BN34" s="286">
        <v>4</v>
      </c>
      <c r="BO34" s="286">
        <v>4</v>
      </c>
      <c r="BP34" s="286">
        <v>4</v>
      </c>
      <c r="BQ34" s="286">
        <v>4</v>
      </c>
      <c r="BR34" s="286">
        <v>4</v>
      </c>
      <c r="BS34" s="286">
        <v>4</v>
      </c>
      <c r="BT34" s="286">
        <v>4</v>
      </c>
      <c r="BU34" s="286">
        <v>4</v>
      </c>
      <c r="BV34" s="286">
        <v>4</v>
      </c>
      <c r="BW34" s="286">
        <v>4</v>
      </c>
      <c r="BX34" s="287">
        <v>4</v>
      </c>
    </row>
    <row r="35" spans="1:76" s="245" customFormat="1" ht="12.75" customHeight="1" x14ac:dyDescent="0.2">
      <c r="A35" s="284"/>
      <c r="B35" s="246" t="s">
        <v>151</v>
      </c>
      <c r="C35" s="300">
        <v>4</v>
      </c>
      <c r="D35" s="286">
        <v>4</v>
      </c>
      <c r="E35" s="286">
        <v>0</v>
      </c>
      <c r="F35" s="286">
        <v>4</v>
      </c>
      <c r="G35" s="286">
        <v>4</v>
      </c>
      <c r="H35" s="286">
        <v>4</v>
      </c>
      <c r="I35" s="286">
        <v>4</v>
      </c>
      <c r="J35" s="286">
        <v>4</v>
      </c>
      <c r="K35" s="286">
        <v>4</v>
      </c>
      <c r="L35" s="286">
        <v>4</v>
      </c>
      <c r="M35" s="286">
        <v>4</v>
      </c>
      <c r="N35" s="286">
        <v>4</v>
      </c>
      <c r="O35" s="286">
        <v>4</v>
      </c>
      <c r="P35" s="286">
        <v>4</v>
      </c>
      <c r="Q35" s="286">
        <v>4</v>
      </c>
      <c r="R35" s="286">
        <v>4</v>
      </c>
      <c r="S35" s="286">
        <v>4</v>
      </c>
      <c r="T35" s="286">
        <v>4</v>
      </c>
      <c r="U35" s="286">
        <v>4</v>
      </c>
      <c r="V35" s="286">
        <v>4</v>
      </c>
      <c r="W35" s="286">
        <v>4</v>
      </c>
      <c r="X35" s="286">
        <v>4</v>
      </c>
      <c r="Y35" s="286">
        <v>4</v>
      </c>
      <c r="Z35" s="286">
        <v>4</v>
      </c>
      <c r="AA35" s="286">
        <v>4</v>
      </c>
      <c r="AB35" s="286">
        <v>3</v>
      </c>
      <c r="AC35" s="286">
        <v>1</v>
      </c>
      <c r="AD35" s="286">
        <v>4</v>
      </c>
      <c r="AE35" s="286">
        <v>4</v>
      </c>
      <c r="AF35" s="286">
        <v>4</v>
      </c>
      <c r="AG35" s="286">
        <v>3</v>
      </c>
      <c r="AH35" s="286">
        <v>3</v>
      </c>
      <c r="AI35" s="286">
        <v>3</v>
      </c>
      <c r="AJ35" s="286">
        <v>3</v>
      </c>
      <c r="AK35" s="286">
        <v>4</v>
      </c>
      <c r="AL35" s="286">
        <v>4</v>
      </c>
      <c r="AM35" s="286">
        <v>4</v>
      </c>
      <c r="AN35" s="286">
        <v>4</v>
      </c>
      <c r="AO35" s="286">
        <v>4</v>
      </c>
      <c r="AP35" s="286">
        <v>4</v>
      </c>
      <c r="AQ35" s="286">
        <v>4</v>
      </c>
      <c r="AR35" s="286">
        <v>4</v>
      </c>
      <c r="AS35" s="286">
        <v>4</v>
      </c>
      <c r="AT35" s="286">
        <v>4</v>
      </c>
      <c r="AU35" s="286">
        <v>4</v>
      </c>
      <c r="AV35" s="286">
        <v>4</v>
      </c>
      <c r="AW35" s="286">
        <v>4</v>
      </c>
      <c r="AX35" s="286">
        <v>4</v>
      </c>
      <c r="AY35" s="286">
        <v>2</v>
      </c>
      <c r="AZ35" s="286">
        <v>4</v>
      </c>
      <c r="BA35" s="286">
        <v>4</v>
      </c>
      <c r="BB35" s="286">
        <v>4</v>
      </c>
      <c r="BC35" s="286">
        <v>4</v>
      </c>
      <c r="BD35" s="286">
        <v>4</v>
      </c>
      <c r="BE35" s="286">
        <v>4</v>
      </c>
      <c r="BF35" s="286">
        <v>4</v>
      </c>
      <c r="BG35" s="286">
        <v>4</v>
      </c>
      <c r="BH35" s="286">
        <v>1</v>
      </c>
      <c r="BI35" s="286">
        <v>4</v>
      </c>
      <c r="BJ35" s="286">
        <v>4</v>
      </c>
      <c r="BK35" s="286">
        <v>3</v>
      </c>
      <c r="BL35" s="286">
        <v>4</v>
      </c>
      <c r="BM35" s="286">
        <v>4</v>
      </c>
      <c r="BN35" s="286">
        <v>3</v>
      </c>
      <c r="BO35" s="286">
        <v>3</v>
      </c>
      <c r="BP35" s="286">
        <v>3</v>
      </c>
      <c r="BQ35" s="286">
        <v>4</v>
      </c>
      <c r="BR35" s="286">
        <v>4</v>
      </c>
      <c r="BS35" s="286">
        <v>4</v>
      </c>
      <c r="BT35" s="286">
        <v>4</v>
      </c>
      <c r="BU35" s="286">
        <v>4</v>
      </c>
      <c r="BV35" s="286">
        <v>3</v>
      </c>
      <c r="BW35" s="286">
        <v>2</v>
      </c>
      <c r="BX35" s="287">
        <v>1</v>
      </c>
    </row>
    <row r="36" spans="1:76" s="245" customFormat="1" ht="12.75" customHeight="1" x14ac:dyDescent="0.2">
      <c r="A36" s="288"/>
      <c r="B36" s="450" t="s">
        <v>149</v>
      </c>
      <c r="C36" s="250">
        <v>1</v>
      </c>
      <c r="D36" s="289">
        <v>1</v>
      </c>
      <c r="E36" s="289">
        <v>0</v>
      </c>
      <c r="F36" s="289">
        <v>1</v>
      </c>
      <c r="G36" s="289">
        <v>1</v>
      </c>
      <c r="H36" s="289">
        <v>1</v>
      </c>
      <c r="I36" s="289">
        <v>1</v>
      </c>
      <c r="J36" s="289">
        <v>1</v>
      </c>
      <c r="K36" s="289">
        <v>1</v>
      </c>
      <c r="L36" s="289">
        <v>1</v>
      </c>
      <c r="M36" s="289">
        <v>1</v>
      </c>
      <c r="N36" s="289">
        <v>1</v>
      </c>
      <c r="O36" s="289">
        <v>1</v>
      </c>
      <c r="P36" s="289">
        <v>1</v>
      </c>
      <c r="Q36" s="289">
        <v>1</v>
      </c>
      <c r="R36" s="289">
        <v>1</v>
      </c>
      <c r="S36" s="289">
        <v>1</v>
      </c>
      <c r="T36" s="289">
        <v>1</v>
      </c>
      <c r="U36" s="289">
        <v>1</v>
      </c>
      <c r="V36" s="289">
        <v>1</v>
      </c>
      <c r="W36" s="289">
        <v>1</v>
      </c>
      <c r="X36" s="289">
        <v>1</v>
      </c>
      <c r="Y36" s="289">
        <v>1</v>
      </c>
      <c r="Z36" s="289">
        <v>1</v>
      </c>
      <c r="AA36" s="289">
        <v>1</v>
      </c>
      <c r="AB36" s="289">
        <v>0.75</v>
      </c>
      <c r="AC36" s="289">
        <v>0.25</v>
      </c>
      <c r="AD36" s="289">
        <v>1</v>
      </c>
      <c r="AE36" s="289">
        <v>1</v>
      </c>
      <c r="AF36" s="289">
        <v>1</v>
      </c>
      <c r="AG36" s="289">
        <v>0.75</v>
      </c>
      <c r="AH36" s="289">
        <v>0.75</v>
      </c>
      <c r="AI36" s="289">
        <v>0.75</v>
      </c>
      <c r="AJ36" s="289">
        <v>0.75</v>
      </c>
      <c r="AK36" s="289">
        <v>1</v>
      </c>
      <c r="AL36" s="289">
        <v>1</v>
      </c>
      <c r="AM36" s="289">
        <v>1</v>
      </c>
      <c r="AN36" s="289">
        <v>1</v>
      </c>
      <c r="AO36" s="289">
        <v>1</v>
      </c>
      <c r="AP36" s="289">
        <v>1</v>
      </c>
      <c r="AQ36" s="289">
        <v>1</v>
      </c>
      <c r="AR36" s="289">
        <v>1</v>
      </c>
      <c r="AS36" s="289">
        <v>1</v>
      </c>
      <c r="AT36" s="289">
        <v>1</v>
      </c>
      <c r="AU36" s="289">
        <v>1</v>
      </c>
      <c r="AV36" s="289">
        <v>1</v>
      </c>
      <c r="AW36" s="289">
        <v>1</v>
      </c>
      <c r="AX36" s="289">
        <v>1</v>
      </c>
      <c r="AY36" s="289">
        <v>0.5</v>
      </c>
      <c r="AZ36" s="289">
        <v>1</v>
      </c>
      <c r="BA36" s="289">
        <v>1</v>
      </c>
      <c r="BB36" s="289">
        <v>1</v>
      </c>
      <c r="BC36" s="289">
        <v>1</v>
      </c>
      <c r="BD36" s="289">
        <v>1</v>
      </c>
      <c r="BE36" s="289">
        <v>1</v>
      </c>
      <c r="BF36" s="289">
        <v>1</v>
      </c>
      <c r="BG36" s="289">
        <v>1</v>
      </c>
      <c r="BH36" s="289">
        <v>0.25</v>
      </c>
      <c r="BI36" s="289">
        <v>1</v>
      </c>
      <c r="BJ36" s="289">
        <v>1</v>
      </c>
      <c r="BK36" s="289">
        <v>0.75</v>
      </c>
      <c r="BL36" s="289">
        <v>1</v>
      </c>
      <c r="BM36" s="289">
        <v>1</v>
      </c>
      <c r="BN36" s="289">
        <v>0.75</v>
      </c>
      <c r="BO36" s="289">
        <v>0.75</v>
      </c>
      <c r="BP36" s="289">
        <v>0.75</v>
      </c>
      <c r="BQ36" s="289">
        <v>1</v>
      </c>
      <c r="BR36" s="289">
        <v>1</v>
      </c>
      <c r="BS36" s="289">
        <v>1</v>
      </c>
      <c r="BT36" s="289">
        <v>1</v>
      </c>
      <c r="BU36" s="289">
        <v>1</v>
      </c>
      <c r="BV36" s="289">
        <v>0.75</v>
      </c>
      <c r="BW36" s="289">
        <v>0.5</v>
      </c>
      <c r="BX36" s="290">
        <v>0.25</v>
      </c>
    </row>
    <row r="37" spans="1:76" s="431" customFormat="1" ht="12.75" customHeight="1" x14ac:dyDescent="0.2">
      <c r="A37" s="388" t="s">
        <v>316</v>
      </c>
      <c r="B37" s="391" t="s">
        <v>432</v>
      </c>
      <c r="C37" s="389"/>
      <c r="D37" s="390">
        <v>2695</v>
      </c>
      <c r="E37" s="390" t="s">
        <v>301</v>
      </c>
      <c r="F37" s="371">
        <v>4</v>
      </c>
      <c r="G37" s="371">
        <v>0</v>
      </c>
      <c r="H37" s="371">
        <v>4</v>
      </c>
      <c r="I37" s="371">
        <v>0</v>
      </c>
      <c r="J37" s="373">
        <v>2.38</v>
      </c>
      <c r="K37" s="374">
        <v>2.2000000000000002</v>
      </c>
      <c r="L37" s="374">
        <v>0.18</v>
      </c>
      <c r="M37" s="374">
        <v>0</v>
      </c>
      <c r="N37" s="375">
        <v>1</v>
      </c>
      <c r="O37" s="375">
        <v>345</v>
      </c>
      <c r="P37" s="375">
        <v>275</v>
      </c>
      <c r="Q37" s="375">
        <v>23</v>
      </c>
      <c r="R37" s="375">
        <v>4</v>
      </c>
      <c r="S37" s="375">
        <v>256</v>
      </c>
      <c r="T37" s="374">
        <v>50</v>
      </c>
      <c r="U37" s="375">
        <v>38679</v>
      </c>
      <c r="V37" s="375">
        <v>799</v>
      </c>
      <c r="W37" s="375">
        <v>0</v>
      </c>
      <c r="X37" s="375">
        <v>11847</v>
      </c>
      <c r="Y37" s="375">
        <v>586538</v>
      </c>
      <c r="Z37" s="375">
        <v>243767</v>
      </c>
      <c r="AA37" s="375">
        <v>342771</v>
      </c>
      <c r="AB37" s="375">
        <v>9613</v>
      </c>
      <c r="AC37" s="375">
        <v>80522</v>
      </c>
      <c r="AD37" s="375">
        <v>28952</v>
      </c>
      <c r="AE37" s="375">
        <v>223684</v>
      </c>
      <c r="AF37" s="375">
        <v>151063</v>
      </c>
      <c r="AG37" s="375">
        <v>586538</v>
      </c>
      <c r="AH37" s="375">
        <v>0</v>
      </c>
      <c r="AI37" s="375">
        <v>0</v>
      </c>
      <c r="AJ37" s="375">
        <v>5995</v>
      </c>
      <c r="AK37" s="375">
        <v>45391</v>
      </c>
      <c r="AL37" s="375">
        <v>44207</v>
      </c>
      <c r="AM37" s="375">
        <v>0</v>
      </c>
      <c r="AN37" s="375">
        <v>0</v>
      </c>
      <c r="AO37" s="375">
        <v>105</v>
      </c>
      <c r="AP37" s="375">
        <v>0</v>
      </c>
      <c r="AQ37" s="375">
        <v>0</v>
      </c>
      <c r="AR37" s="375">
        <v>1079</v>
      </c>
      <c r="AS37" s="375">
        <v>0</v>
      </c>
      <c r="AT37" s="375">
        <v>84249</v>
      </c>
      <c r="AU37" s="375">
        <v>27770</v>
      </c>
      <c r="AV37" s="375">
        <v>62</v>
      </c>
      <c r="AW37" s="375">
        <v>24836</v>
      </c>
      <c r="AX37" s="375">
        <v>911808</v>
      </c>
      <c r="AY37" s="375" t="s">
        <v>357</v>
      </c>
      <c r="AZ37" s="375">
        <v>2139</v>
      </c>
      <c r="BA37" s="375">
        <v>2101</v>
      </c>
      <c r="BB37" s="375">
        <v>0</v>
      </c>
      <c r="BC37" s="375">
        <v>0</v>
      </c>
      <c r="BD37" s="375">
        <v>0</v>
      </c>
      <c r="BE37" s="375">
        <v>0</v>
      </c>
      <c r="BF37" s="375">
        <v>38</v>
      </c>
      <c r="BG37" s="375">
        <v>0</v>
      </c>
      <c r="BH37" s="375">
        <v>5500</v>
      </c>
      <c r="BI37" s="375">
        <v>0</v>
      </c>
      <c r="BJ37" s="375">
        <v>12</v>
      </c>
      <c r="BK37" s="375">
        <v>20</v>
      </c>
      <c r="BL37" s="375">
        <v>560</v>
      </c>
      <c r="BM37" s="375">
        <v>21026</v>
      </c>
      <c r="BN37" s="375">
        <v>14</v>
      </c>
      <c r="BO37" s="375">
        <v>134</v>
      </c>
      <c r="BP37" s="375">
        <v>0</v>
      </c>
      <c r="BQ37" s="375">
        <v>0</v>
      </c>
      <c r="BR37" s="375">
        <v>0</v>
      </c>
      <c r="BS37" s="375">
        <v>0</v>
      </c>
      <c r="BT37" s="375">
        <v>0</v>
      </c>
      <c r="BU37" s="375">
        <v>0</v>
      </c>
      <c r="BV37" s="375">
        <v>0</v>
      </c>
      <c r="BW37" s="375" t="s">
        <v>301</v>
      </c>
      <c r="BX37" s="425">
        <v>2773</v>
      </c>
    </row>
    <row r="38" spans="1:76" s="431" customFormat="1" ht="12.75" customHeight="1" x14ac:dyDescent="0.2">
      <c r="A38" s="388" t="s">
        <v>317</v>
      </c>
      <c r="B38" s="369" t="s">
        <v>433</v>
      </c>
      <c r="C38" s="389"/>
      <c r="D38" s="390">
        <v>1751</v>
      </c>
      <c r="E38" s="390" t="s">
        <v>301</v>
      </c>
      <c r="F38" s="371">
        <v>5</v>
      </c>
      <c r="G38" s="371">
        <v>0</v>
      </c>
      <c r="H38" s="371">
        <v>2</v>
      </c>
      <c r="I38" s="371">
        <v>3</v>
      </c>
      <c r="J38" s="373">
        <v>1.9</v>
      </c>
      <c r="K38" s="374">
        <v>1.9</v>
      </c>
      <c r="L38" s="374">
        <v>0</v>
      </c>
      <c r="M38" s="374">
        <v>0</v>
      </c>
      <c r="N38" s="375">
        <v>1</v>
      </c>
      <c r="O38" s="375">
        <v>230</v>
      </c>
      <c r="P38" s="375">
        <v>195</v>
      </c>
      <c r="Q38" s="375">
        <v>16</v>
      </c>
      <c r="R38" s="375">
        <v>2</v>
      </c>
      <c r="S38" s="375">
        <v>230</v>
      </c>
      <c r="T38" s="374">
        <v>35</v>
      </c>
      <c r="U38" s="375">
        <v>21217</v>
      </c>
      <c r="V38" s="375">
        <v>1117</v>
      </c>
      <c r="W38" s="375">
        <v>0</v>
      </c>
      <c r="X38" s="375">
        <v>7067</v>
      </c>
      <c r="Y38" s="375">
        <v>504401</v>
      </c>
      <c r="Z38" s="375">
        <v>207921</v>
      </c>
      <c r="AA38" s="375">
        <v>296480</v>
      </c>
      <c r="AB38" s="375">
        <v>10080</v>
      </c>
      <c r="AC38" s="375">
        <v>166593</v>
      </c>
      <c r="AD38" s="375">
        <v>34801</v>
      </c>
      <c r="AE38" s="375">
        <v>85006</v>
      </c>
      <c r="AF38" s="375">
        <v>25303</v>
      </c>
      <c r="AG38" s="375">
        <v>504401</v>
      </c>
      <c r="AH38" s="375">
        <v>0</v>
      </c>
      <c r="AI38" s="375">
        <v>0</v>
      </c>
      <c r="AJ38" s="375">
        <v>2556</v>
      </c>
      <c r="AK38" s="375">
        <v>29454</v>
      </c>
      <c r="AL38" s="375">
        <v>28924</v>
      </c>
      <c r="AM38" s="375">
        <v>0</v>
      </c>
      <c r="AN38" s="375">
        <v>0</v>
      </c>
      <c r="AO38" s="375">
        <v>0</v>
      </c>
      <c r="AP38" s="375">
        <v>0</v>
      </c>
      <c r="AQ38" s="375">
        <v>0</v>
      </c>
      <c r="AR38" s="375">
        <v>530</v>
      </c>
      <c r="AS38" s="375">
        <v>0</v>
      </c>
      <c r="AT38" s="375">
        <v>84249</v>
      </c>
      <c r="AU38" s="375">
        <v>27771</v>
      </c>
      <c r="AV38" s="375">
        <v>62</v>
      </c>
      <c r="AW38" s="375">
        <v>20729</v>
      </c>
      <c r="AX38" s="375">
        <v>911743</v>
      </c>
      <c r="AY38" s="375" t="s">
        <v>301</v>
      </c>
      <c r="AZ38" s="375">
        <v>2388</v>
      </c>
      <c r="BA38" s="375">
        <v>2314</v>
      </c>
      <c r="BB38" s="375">
        <v>0</v>
      </c>
      <c r="BC38" s="375">
        <v>0</v>
      </c>
      <c r="BD38" s="375">
        <v>0</v>
      </c>
      <c r="BE38" s="375">
        <v>0</v>
      </c>
      <c r="BF38" s="375">
        <v>74</v>
      </c>
      <c r="BG38" s="375">
        <v>0</v>
      </c>
      <c r="BH38" s="375">
        <v>822</v>
      </c>
      <c r="BI38" s="375">
        <v>5</v>
      </c>
      <c r="BJ38" s="375">
        <v>26</v>
      </c>
      <c r="BK38" s="375">
        <v>16</v>
      </c>
      <c r="BL38" s="375">
        <v>230</v>
      </c>
      <c r="BM38" s="375">
        <v>22528</v>
      </c>
      <c r="BN38" s="375" t="s">
        <v>301</v>
      </c>
      <c r="BO38" s="375" t="s">
        <v>301</v>
      </c>
      <c r="BP38" s="375">
        <v>0</v>
      </c>
      <c r="BQ38" s="375">
        <v>0</v>
      </c>
      <c r="BR38" s="375">
        <v>0</v>
      </c>
      <c r="BS38" s="375">
        <v>0</v>
      </c>
      <c r="BT38" s="375">
        <v>0</v>
      </c>
      <c r="BU38" s="375">
        <v>0</v>
      </c>
      <c r="BV38" s="375">
        <v>0</v>
      </c>
      <c r="BW38" s="375">
        <v>275</v>
      </c>
      <c r="BX38" s="425">
        <v>2076</v>
      </c>
    </row>
    <row r="39" spans="1:76" s="431" customFormat="1" ht="12.75" customHeight="1" x14ac:dyDescent="0.2">
      <c r="A39" s="388" t="s">
        <v>318</v>
      </c>
      <c r="B39" s="369" t="s">
        <v>434</v>
      </c>
      <c r="C39" s="389"/>
      <c r="D39" s="390">
        <v>2445</v>
      </c>
      <c r="E39" s="390" t="s">
        <v>301</v>
      </c>
      <c r="F39" s="371">
        <v>6</v>
      </c>
      <c r="G39" s="371">
        <v>1</v>
      </c>
      <c r="H39" s="371">
        <v>3</v>
      </c>
      <c r="I39" s="371">
        <v>2</v>
      </c>
      <c r="J39" s="373">
        <v>3.6</v>
      </c>
      <c r="K39" s="374">
        <v>2.6</v>
      </c>
      <c r="L39" s="374">
        <v>0</v>
      </c>
      <c r="M39" s="374">
        <v>1</v>
      </c>
      <c r="N39" s="375">
        <v>1</v>
      </c>
      <c r="O39" s="375">
        <v>243</v>
      </c>
      <c r="P39" s="375">
        <v>208</v>
      </c>
      <c r="Q39" s="375">
        <v>28</v>
      </c>
      <c r="R39" s="375">
        <v>5</v>
      </c>
      <c r="S39" s="375">
        <v>228</v>
      </c>
      <c r="T39" s="374">
        <v>52.5</v>
      </c>
      <c r="U39" s="375">
        <v>12197</v>
      </c>
      <c r="V39" s="375">
        <v>3023</v>
      </c>
      <c r="W39" s="375">
        <v>0</v>
      </c>
      <c r="X39" s="375">
        <v>0</v>
      </c>
      <c r="Y39" s="375">
        <v>500583</v>
      </c>
      <c r="Z39" s="375">
        <v>292764</v>
      </c>
      <c r="AA39" s="375">
        <v>207819</v>
      </c>
      <c r="AB39" s="375">
        <v>5714</v>
      </c>
      <c r="AC39" s="375">
        <v>82758</v>
      </c>
      <c r="AD39" s="375">
        <v>35510</v>
      </c>
      <c r="AE39" s="375">
        <v>83837</v>
      </c>
      <c r="AF39" s="375">
        <v>44733</v>
      </c>
      <c r="AG39" s="375">
        <v>460137</v>
      </c>
      <c r="AH39" s="375">
        <v>0</v>
      </c>
      <c r="AI39" s="375">
        <v>0</v>
      </c>
      <c r="AJ39" s="375">
        <v>1924</v>
      </c>
      <c r="AK39" s="375">
        <v>15426</v>
      </c>
      <c r="AL39" s="375">
        <v>14346</v>
      </c>
      <c r="AM39" s="375">
        <v>0</v>
      </c>
      <c r="AN39" s="375">
        <v>0</v>
      </c>
      <c r="AO39" s="375">
        <v>0</v>
      </c>
      <c r="AP39" s="375">
        <v>0</v>
      </c>
      <c r="AQ39" s="375">
        <v>0</v>
      </c>
      <c r="AR39" s="375">
        <v>1068</v>
      </c>
      <c r="AS39" s="375">
        <v>12</v>
      </c>
      <c r="AT39" s="375">
        <v>84249</v>
      </c>
      <c r="AU39" s="375">
        <v>27873</v>
      </c>
      <c r="AV39" s="375">
        <v>65</v>
      </c>
      <c r="AW39" s="375">
        <v>27057</v>
      </c>
      <c r="AX39" s="375">
        <v>911808</v>
      </c>
      <c r="AY39" s="375" t="s">
        <v>301</v>
      </c>
      <c r="AZ39" s="375">
        <v>1238</v>
      </c>
      <c r="BA39" s="375">
        <v>1120</v>
      </c>
      <c r="BB39" s="375">
        <v>0</v>
      </c>
      <c r="BC39" s="375">
        <v>0</v>
      </c>
      <c r="BD39" s="375">
        <v>0</v>
      </c>
      <c r="BE39" s="375">
        <v>0</v>
      </c>
      <c r="BF39" s="375">
        <v>117</v>
      </c>
      <c r="BG39" s="375">
        <v>1</v>
      </c>
      <c r="BH39" s="375">
        <v>1652</v>
      </c>
      <c r="BI39" s="375">
        <v>1</v>
      </c>
      <c r="BJ39" s="375">
        <v>109</v>
      </c>
      <c r="BK39" s="375" t="s">
        <v>301</v>
      </c>
      <c r="BL39" s="375" t="s">
        <v>301</v>
      </c>
      <c r="BM39" s="375">
        <v>26115</v>
      </c>
      <c r="BN39" s="375">
        <v>103</v>
      </c>
      <c r="BO39" s="375">
        <v>147</v>
      </c>
      <c r="BP39" s="375">
        <v>0</v>
      </c>
      <c r="BQ39" s="375">
        <v>0</v>
      </c>
      <c r="BR39" s="375">
        <v>0</v>
      </c>
      <c r="BS39" s="375">
        <v>0</v>
      </c>
      <c r="BT39" s="375">
        <v>0</v>
      </c>
      <c r="BU39" s="375">
        <v>0</v>
      </c>
      <c r="BV39" s="375" t="s">
        <v>301</v>
      </c>
      <c r="BW39" s="375" t="s">
        <v>301</v>
      </c>
      <c r="BX39" s="425">
        <v>16443</v>
      </c>
    </row>
    <row r="40" spans="1:76" s="431" customFormat="1" ht="12.75" customHeight="1" x14ac:dyDescent="0.2">
      <c r="A40" s="368" t="s">
        <v>319</v>
      </c>
      <c r="B40" s="369" t="s">
        <v>435</v>
      </c>
      <c r="C40" s="389"/>
      <c r="D40" s="390">
        <v>2311</v>
      </c>
      <c r="E40" s="390" t="s">
        <v>301</v>
      </c>
      <c r="F40" s="371">
        <v>8</v>
      </c>
      <c r="G40" s="371">
        <v>1</v>
      </c>
      <c r="H40" s="371">
        <v>4</v>
      </c>
      <c r="I40" s="371">
        <v>3</v>
      </c>
      <c r="J40" s="373">
        <v>4.9000000000000004</v>
      </c>
      <c r="K40" s="374">
        <v>4.8</v>
      </c>
      <c r="L40" s="374">
        <v>0.1</v>
      </c>
      <c r="M40" s="374">
        <v>0</v>
      </c>
      <c r="N40" s="375">
        <v>1</v>
      </c>
      <c r="O40" s="375">
        <v>405</v>
      </c>
      <c r="P40" s="375">
        <v>304</v>
      </c>
      <c r="Q40" s="375">
        <v>40</v>
      </c>
      <c r="R40" s="375">
        <v>13</v>
      </c>
      <c r="S40" s="375">
        <v>226</v>
      </c>
      <c r="T40" s="374">
        <v>49</v>
      </c>
      <c r="U40" s="375">
        <v>56737</v>
      </c>
      <c r="V40" s="375">
        <v>3344</v>
      </c>
      <c r="W40" s="375">
        <v>18474</v>
      </c>
      <c r="X40" s="375">
        <v>53726</v>
      </c>
      <c r="Y40" s="375">
        <v>994223</v>
      </c>
      <c r="Z40" s="375">
        <v>611279</v>
      </c>
      <c r="AA40" s="375">
        <v>382944</v>
      </c>
      <c r="AB40" s="375">
        <v>5239</v>
      </c>
      <c r="AC40" s="375">
        <v>188025</v>
      </c>
      <c r="AD40" s="375">
        <v>64243</v>
      </c>
      <c r="AE40" s="375">
        <v>125437</v>
      </c>
      <c r="AF40" s="375">
        <v>27388</v>
      </c>
      <c r="AG40" s="375">
        <v>861566</v>
      </c>
      <c r="AH40" s="375">
        <v>47000</v>
      </c>
      <c r="AI40" s="375">
        <v>0</v>
      </c>
      <c r="AJ40" s="375">
        <v>11907</v>
      </c>
      <c r="AK40" s="375">
        <v>130388</v>
      </c>
      <c r="AL40" s="375">
        <v>80144</v>
      </c>
      <c r="AM40" s="375">
        <v>862</v>
      </c>
      <c r="AN40" s="375">
        <v>4</v>
      </c>
      <c r="AO40" s="375">
        <v>0</v>
      </c>
      <c r="AP40" s="375">
        <v>0</v>
      </c>
      <c r="AQ40" s="375">
        <v>0</v>
      </c>
      <c r="AR40" s="375">
        <v>49382</v>
      </c>
      <c r="AS40" s="375" t="s">
        <v>301</v>
      </c>
      <c r="AT40" s="375">
        <v>84249</v>
      </c>
      <c r="AU40" s="375">
        <v>25072</v>
      </c>
      <c r="AV40" s="375">
        <v>71</v>
      </c>
      <c r="AW40" s="375">
        <v>20474</v>
      </c>
      <c r="AX40" s="375">
        <v>1057021</v>
      </c>
      <c r="AY40" s="375" t="s">
        <v>301</v>
      </c>
      <c r="AZ40" s="375">
        <v>7395</v>
      </c>
      <c r="BA40" s="375">
        <v>3791</v>
      </c>
      <c r="BB40" s="375">
        <v>20</v>
      </c>
      <c r="BC40" s="375">
        <v>0</v>
      </c>
      <c r="BD40" s="375">
        <v>0</v>
      </c>
      <c r="BE40" s="375">
        <v>0</v>
      </c>
      <c r="BF40" s="375">
        <v>3584</v>
      </c>
      <c r="BG40" s="375">
        <v>0</v>
      </c>
      <c r="BH40" s="375">
        <v>459</v>
      </c>
      <c r="BI40" s="375">
        <v>5</v>
      </c>
      <c r="BJ40" s="375">
        <v>40</v>
      </c>
      <c r="BK40" s="375">
        <v>60</v>
      </c>
      <c r="BL40" s="375">
        <v>511</v>
      </c>
      <c r="BM40" s="375">
        <v>43208</v>
      </c>
      <c r="BN40" s="375">
        <v>19</v>
      </c>
      <c r="BO40" s="375">
        <v>71</v>
      </c>
      <c r="BP40" s="375">
        <v>5</v>
      </c>
      <c r="BQ40" s="375">
        <v>1298</v>
      </c>
      <c r="BR40" s="375">
        <v>96</v>
      </c>
      <c r="BS40" s="375">
        <v>0</v>
      </c>
      <c r="BT40" s="375">
        <v>0</v>
      </c>
      <c r="BU40" s="375">
        <v>1202</v>
      </c>
      <c r="BV40" s="375">
        <v>40</v>
      </c>
      <c r="BW40" s="375">
        <v>361</v>
      </c>
      <c r="BX40" s="425">
        <v>25754</v>
      </c>
    </row>
    <row r="41" spans="1:76" s="431" customFormat="1" ht="12.75" customHeight="1" x14ac:dyDescent="0.2">
      <c r="A41" s="368" t="s">
        <v>489</v>
      </c>
      <c r="B41" s="369" t="s">
        <v>490</v>
      </c>
      <c r="C41" s="389"/>
      <c r="D41" s="390">
        <v>3335</v>
      </c>
      <c r="E41" s="390">
        <v>37976</v>
      </c>
      <c r="F41" s="371">
        <v>6</v>
      </c>
      <c r="G41" s="371">
        <v>0</v>
      </c>
      <c r="H41" s="371">
        <v>3</v>
      </c>
      <c r="I41" s="371">
        <v>3</v>
      </c>
      <c r="J41" s="373">
        <v>2.8</v>
      </c>
      <c r="K41" s="374">
        <v>2.8</v>
      </c>
      <c r="L41" s="374">
        <v>0</v>
      </c>
      <c r="M41" s="374">
        <v>0</v>
      </c>
      <c r="N41" s="375">
        <v>1</v>
      </c>
      <c r="O41" s="375">
        <v>630</v>
      </c>
      <c r="P41" s="375">
        <v>600</v>
      </c>
      <c r="Q41" s="375">
        <v>90</v>
      </c>
      <c r="R41" s="375">
        <v>6</v>
      </c>
      <c r="S41" s="375">
        <v>270</v>
      </c>
      <c r="T41" s="374">
        <v>57</v>
      </c>
      <c r="U41" s="375">
        <v>15717</v>
      </c>
      <c r="V41" s="375">
        <v>4705</v>
      </c>
      <c r="W41" s="375">
        <v>0</v>
      </c>
      <c r="X41" s="375">
        <v>6223</v>
      </c>
      <c r="Y41" s="375">
        <v>826069</v>
      </c>
      <c r="Z41" s="375">
        <v>320625</v>
      </c>
      <c r="AA41" s="375">
        <v>505444</v>
      </c>
      <c r="AB41" s="375">
        <v>5784</v>
      </c>
      <c r="AC41" s="375">
        <v>293553</v>
      </c>
      <c r="AD41" s="375">
        <v>13555</v>
      </c>
      <c r="AE41" s="375">
        <v>192552</v>
      </c>
      <c r="AF41" s="375">
        <v>106354</v>
      </c>
      <c r="AG41" s="375">
        <v>815189</v>
      </c>
      <c r="AH41" s="375">
        <v>0</v>
      </c>
      <c r="AI41" s="375">
        <v>0</v>
      </c>
      <c r="AJ41" s="375">
        <v>10880</v>
      </c>
      <c r="AK41" s="375">
        <v>23483</v>
      </c>
      <c r="AL41" s="375">
        <v>23483</v>
      </c>
      <c r="AM41" s="375">
        <v>0</v>
      </c>
      <c r="AN41" s="375">
        <v>0</v>
      </c>
      <c r="AO41" s="375">
        <v>0</v>
      </c>
      <c r="AP41" s="375">
        <v>0</v>
      </c>
      <c r="AQ41" s="375">
        <v>0</v>
      </c>
      <c r="AR41" s="375">
        <v>0</v>
      </c>
      <c r="AS41" s="375" t="s">
        <v>357</v>
      </c>
      <c r="AT41" s="375">
        <v>84249</v>
      </c>
      <c r="AU41" s="375">
        <v>27770</v>
      </c>
      <c r="AV41" s="375">
        <v>64</v>
      </c>
      <c r="AW41" s="375">
        <v>29017</v>
      </c>
      <c r="AX41" s="375">
        <v>911808</v>
      </c>
      <c r="AY41" s="375">
        <v>0</v>
      </c>
      <c r="AZ41" s="375">
        <v>3236</v>
      </c>
      <c r="BA41" s="375">
        <v>2335</v>
      </c>
      <c r="BB41" s="375">
        <v>0</v>
      </c>
      <c r="BC41" s="375">
        <v>0</v>
      </c>
      <c r="BD41" s="375">
        <v>0</v>
      </c>
      <c r="BE41" s="375">
        <v>0</v>
      </c>
      <c r="BF41" s="375">
        <v>0</v>
      </c>
      <c r="BG41" s="375">
        <v>0</v>
      </c>
      <c r="BH41" s="375">
        <v>1323</v>
      </c>
      <c r="BI41" s="375">
        <v>0</v>
      </c>
      <c r="BJ41" s="375">
        <v>31</v>
      </c>
      <c r="BK41" s="375">
        <v>60</v>
      </c>
      <c r="BL41" s="375">
        <v>690</v>
      </c>
      <c r="BM41" s="375">
        <v>25264</v>
      </c>
      <c r="BN41" s="375">
        <v>234</v>
      </c>
      <c r="BO41" s="375">
        <v>251</v>
      </c>
      <c r="BP41" s="375">
        <v>52</v>
      </c>
      <c r="BQ41" s="375">
        <v>82</v>
      </c>
      <c r="BR41" s="375">
        <v>0</v>
      </c>
      <c r="BS41" s="375">
        <v>0</v>
      </c>
      <c r="BT41" s="375">
        <v>0</v>
      </c>
      <c r="BU41" s="375">
        <v>82</v>
      </c>
      <c r="BV41" s="375">
        <v>52</v>
      </c>
      <c r="BW41" s="375">
        <v>90</v>
      </c>
      <c r="BX41" s="425" t="s">
        <v>301</v>
      </c>
    </row>
    <row r="42" spans="1:76" s="245" customFormat="1" ht="12.75" customHeight="1" x14ac:dyDescent="0.2">
      <c r="A42" s="232"/>
      <c r="B42" s="304" t="s">
        <v>157</v>
      </c>
      <c r="C42" s="298"/>
      <c r="D42" s="282">
        <v>12537</v>
      </c>
      <c r="E42" s="282">
        <v>37976</v>
      </c>
      <c r="F42" s="282">
        <v>29</v>
      </c>
      <c r="G42" s="282">
        <v>2</v>
      </c>
      <c r="H42" s="282">
        <v>16</v>
      </c>
      <c r="I42" s="282">
        <v>11</v>
      </c>
      <c r="J42" s="282">
        <v>15.579999999999998</v>
      </c>
      <c r="K42" s="282">
        <v>14.3</v>
      </c>
      <c r="L42" s="282">
        <v>0.28000000000000003</v>
      </c>
      <c r="M42" s="282">
        <v>1</v>
      </c>
      <c r="N42" s="282">
        <v>5</v>
      </c>
      <c r="O42" s="282">
        <v>1853</v>
      </c>
      <c r="P42" s="282">
        <v>1582</v>
      </c>
      <c r="Q42" s="282">
        <v>197</v>
      </c>
      <c r="R42" s="282">
        <v>30</v>
      </c>
      <c r="S42" s="282">
        <v>1210</v>
      </c>
      <c r="T42" s="282">
        <v>243.5</v>
      </c>
      <c r="U42" s="282">
        <v>144547</v>
      </c>
      <c r="V42" s="282">
        <v>12988</v>
      </c>
      <c r="W42" s="282">
        <v>18474</v>
      </c>
      <c r="X42" s="282">
        <v>78863</v>
      </c>
      <c r="Y42" s="282">
        <v>3411814</v>
      </c>
      <c r="Z42" s="282">
        <v>1676356</v>
      </c>
      <c r="AA42" s="282">
        <v>1735458</v>
      </c>
      <c r="AB42" s="282">
        <v>36430</v>
      </c>
      <c r="AC42" s="282">
        <v>811451</v>
      </c>
      <c r="AD42" s="282">
        <v>177061</v>
      </c>
      <c r="AE42" s="282">
        <v>710516</v>
      </c>
      <c r="AF42" s="282">
        <v>354841</v>
      </c>
      <c r="AG42" s="282">
        <v>3227831</v>
      </c>
      <c r="AH42" s="282">
        <v>47000</v>
      </c>
      <c r="AI42" s="282">
        <v>0</v>
      </c>
      <c r="AJ42" s="282">
        <v>33262</v>
      </c>
      <c r="AK42" s="282">
        <v>244142</v>
      </c>
      <c r="AL42" s="282">
        <v>191104</v>
      </c>
      <c r="AM42" s="282">
        <v>862</v>
      </c>
      <c r="AN42" s="282">
        <v>4</v>
      </c>
      <c r="AO42" s="282">
        <v>105</v>
      </c>
      <c r="AP42" s="282">
        <v>0</v>
      </c>
      <c r="AQ42" s="282">
        <v>0</v>
      </c>
      <c r="AR42" s="282">
        <v>52059</v>
      </c>
      <c r="AS42" s="282">
        <v>12</v>
      </c>
      <c r="AT42" s="282" t="s">
        <v>495</v>
      </c>
      <c r="AU42" s="282" t="s">
        <v>495</v>
      </c>
      <c r="AV42" s="282" t="s">
        <v>495</v>
      </c>
      <c r="AW42" s="282" t="s">
        <v>495</v>
      </c>
      <c r="AX42" s="282" t="s">
        <v>495</v>
      </c>
      <c r="AY42" s="282">
        <v>0</v>
      </c>
      <c r="AZ42" s="282">
        <v>16396</v>
      </c>
      <c r="BA42" s="282">
        <v>11661</v>
      </c>
      <c r="BB42" s="282">
        <v>20</v>
      </c>
      <c r="BC42" s="282">
        <v>0</v>
      </c>
      <c r="BD42" s="282">
        <v>0</v>
      </c>
      <c r="BE42" s="282">
        <v>0</v>
      </c>
      <c r="BF42" s="282">
        <v>3813</v>
      </c>
      <c r="BG42" s="282">
        <v>1</v>
      </c>
      <c r="BH42" s="282">
        <v>9756</v>
      </c>
      <c r="BI42" s="282">
        <v>11</v>
      </c>
      <c r="BJ42" s="282">
        <v>218</v>
      </c>
      <c r="BK42" s="282">
        <v>156</v>
      </c>
      <c r="BL42" s="282">
        <v>1991</v>
      </c>
      <c r="BM42" s="282">
        <v>138141</v>
      </c>
      <c r="BN42" s="282">
        <v>370</v>
      </c>
      <c r="BO42" s="282">
        <v>603</v>
      </c>
      <c r="BP42" s="282">
        <v>57</v>
      </c>
      <c r="BQ42" s="282">
        <v>1380</v>
      </c>
      <c r="BR42" s="282">
        <v>96</v>
      </c>
      <c r="BS42" s="282">
        <v>0</v>
      </c>
      <c r="BT42" s="282">
        <v>0</v>
      </c>
      <c r="BU42" s="282">
        <v>1284</v>
      </c>
      <c r="BV42" s="282">
        <v>92</v>
      </c>
      <c r="BW42" s="282">
        <v>726</v>
      </c>
      <c r="BX42" s="283">
        <v>47046</v>
      </c>
    </row>
    <row r="43" spans="1:76" s="245" customFormat="1" ht="12.75" customHeight="1" x14ac:dyDescent="0.2">
      <c r="A43" s="284"/>
      <c r="B43" s="246" t="s">
        <v>150</v>
      </c>
      <c r="C43" s="300">
        <v>6</v>
      </c>
      <c r="D43" s="286">
        <v>6</v>
      </c>
      <c r="E43" s="286">
        <v>6</v>
      </c>
      <c r="F43" s="286">
        <v>6</v>
      </c>
      <c r="G43" s="286">
        <v>6</v>
      </c>
      <c r="H43" s="286">
        <v>6</v>
      </c>
      <c r="I43" s="286">
        <v>6</v>
      </c>
      <c r="J43" s="286">
        <v>6</v>
      </c>
      <c r="K43" s="286">
        <v>6</v>
      </c>
      <c r="L43" s="286">
        <v>6</v>
      </c>
      <c r="M43" s="286">
        <v>6</v>
      </c>
      <c r="N43" s="286">
        <v>6</v>
      </c>
      <c r="O43" s="286">
        <v>6</v>
      </c>
      <c r="P43" s="286">
        <v>6</v>
      </c>
      <c r="Q43" s="286">
        <v>6</v>
      </c>
      <c r="R43" s="286">
        <v>6</v>
      </c>
      <c r="S43" s="286">
        <v>6</v>
      </c>
      <c r="T43" s="286">
        <v>6</v>
      </c>
      <c r="U43" s="286">
        <v>6</v>
      </c>
      <c r="V43" s="286">
        <v>6</v>
      </c>
      <c r="W43" s="286">
        <v>6</v>
      </c>
      <c r="X43" s="286">
        <v>6</v>
      </c>
      <c r="Y43" s="286">
        <v>6</v>
      </c>
      <c r="Z43" s="286">
        <v>6</v>
      </c>
      <c r="AA43" s="286">
        <v>6</v>
      </c>
      <c r="AB43" s="286">
        <v>6</v>
      </c>
      <c r="AC43" s="286">
        <v>6</v>
      </c>
      <c r="AD43" s="286">
        <v>6</v>
      </c>
      <c r="AE43" s="286">
        <v>6</v>
      </c>
      <c r="AF43" s="286">
        <v>6</v>
      </c>
      <c r="AG43" s="286">
        <v>6</v>
      </c>
      <c r="AH43" s="286">
        <v>6</v>
      </c>
      <c r="AI43" s="286">
        <v>6</v>
      </c>
      <c r="AJ43" s="286">
        <v>6</v>
      </c>
      <c r="AK43" s="286">
        <v>6</v>
      </c>
      <c r="AL43" s="286">
        <v>6</v>
      </c>
      <c r="AM43" s="286">
        <v>6</v>
      </c>
      <c r="AN43" s="286">
        <v>6</v>
      </c>
      <c r="AO43" s="286">
        <v>6</v>
      </c>
      <c r="AP43" s="286">
        <v>6</v>
      </c>
      <c r="AQ43" s="286">
        <v>6</v>
      </c>
      <c r="AR43" s="286">
        <v>6</v>
      </c>
      <c r="AS43" s="286">
        <v>6</v>
      </c>
      <c r="AT43" s="286">
        <v>6</v>
      </c>
      <c r="AU43" s="286">
        <v>6</v>
      </c>
      <c r="AV43" s="286">
        <v>6</v>
      </c>
      <c r="AW43" s="286">
        <v>6</v>
      </c>
      <c r="AX43" s="286">
        <v>6</v>
      </c>
      <c r="AY43" s="286">
        <v>6</v>
      </c>
      <c r="AZ43" s="286">
        <v>6</v>
      </c>
      <c r="BA43" s="286">
        <v>6</v>
      </c>
      <c r="BB43" s="286">
        <v>6</v>
      </c>
      <c r="BC43" s="286">
        <v>6</v>
      </c>
      <c r="BD43" s="286">
        <v>6</v>
      </c>
      <c r="BE43" s="286">
        <v>6</v>
      </c>
      <c r="BF43" s="286">
        <v>6</v>
      </c>
      <c r="BG43" s="286">
        <v>6</v>
      </c>
      <c r="BH43" s="286">
        <v>6</v>
      </c>
      <c r="BI43" s="286">
        <v>6</v>
      </c>
      <c r="BJ43" s="286">
        <v>6</v>
      </c>
      <c r="BK43" s="286">
        <v>6</v>
      </c>
      <c r="BL43" s="286">
        <v>6</v>
      </c>
      <c r="BM43" s="286">
        <v>6</v>
      </c>
      <c r="BN43" s="286">
        <v>6</v>
      </c>
      <c r="BO43" s="286">
        <v>6</v>
      </c>
      <c r="BP43" s="286">
        <v>6</v>
      </c>
      <c r="BQ43" s="286">
        <v>6</v>
      </c>
      <c r="BR43" s="286">
        <v>6</v>
      </c>
      <c r="BS43" s="286">
        <v>6</v>
      </c>
      <c r="BT43" s="286">
        <v>6</v>
      </c>
      <c r="BU43" s="286">
        <v>6</v>
      </c>
      <c r="BV43" s="286">
        <v>6</v>
      </c>
      <c r="BW43" s="286">
        <v>6</v>
      </c>
      <c r="BX43" s="287">
        <v>6</v>
      </c>
    </row>
    <row r="44" spans="1:76" s="245" customFormat="1" ht="12.75" customHeight="1" x14ac:dyDescent="0.2">
      <c r="A44" s="284"/>
      <c r="B44" s="246" t="s">
        <v>151</v>
      </c>
      <c r="C44" s="300">
        <v>5</v>
      </c>
      <c r="D44" s="286">
        <v>5</v>
      </c>
      <c r="E44" s="286">
        <v>1</v>
      </c>
      <c r="F44" s="286">
        <v>5</v>
      </c>
      <c r="G44" s="286">
        <v>5</v>
      </c>
      <c r="H44" s="286">
        <v>5</v>
      </c>
      <c r="I44" s="286">
        <v>5</v>
      </c>
      <c r="J44" s="286">
        <v>5</v>
      </c>
      <c r="K44" s="286">
        <v>5</v>
      </c>
      <c r="L44" s="286">
        <v>5</v>
      </c>
      <c r="M44" s="286">
        <v>5</v>
      </c>
      <c r="N44" s="286">
        <v>5</v>
      </c>
      <c r="O44" s="286">
        <v>5</v>
      </c>
      <c r="P44" s="286">
        <v>5</v>
      </c>
      <c r="Q44" s="286">
        <v>5</v>
      </c>
      <c r="R44" s="286">
        <v>5</v>
      </c>
      <c r="S44" s="286">
        <v>5</v>
      </c>
      <c r="T44" s="286">
        <v>5</v>
      </c>
      <c r="U44" s="286">
        <v>5</v>
      </c>
      <c r="V44" s="286">
        <v>5</v>
      </c>
      <c r="W44" s="286">
        <v>5</v>
      </c>
      <c r="X44" s="286">
        <v>5</v>
      </c>
      <c r="Y44" s="286">
        <v>5</v>
      </c>
      <c r="Z44" s="286">
        <v>5</v>
      </c>
      <c r="AA44" s="286">
        <v>5</v>
      </c>
      <c r="AB44" s="286">
        <v>5</v>
      </c>
      <c r="AC44" s="286">
        <v>5</v>
      </c>
      <c r="AD44" s="286">
        <v>5</v>
      </c>
      <c r="AE44" s="286">
        <v>5</v>
      </c>
      <c r="AF44" s="286">
        <v>5</v>
      </c>
      <c r="AG44" s="286">
        <v>5</v>
      </c>
      <c r="AH44" s="286">
        <v>5</v>
      </c>
      <c r="AI44" s="286">
        <v>5</v>
      </c>
      <c r="AJ44" s="286">
        <v>5</v>
      </c>
      <c r="AK44" s="286">
        <v>5</v>
      </c>
      <c r="AL44" s="286">
        <v>5</v>
      </c>
      <c r="AM44" s="286">
        <v>5</v>
      </c>
      <c r="AN44" s="286">
        <v>5</v>
      </c>
      <c r="AO44" s="286">
        <v>5</v>
      </c>
      <c r="AP44" s="286">
        <v>5</v>
      </c>
      <c r="AQ44" s="286">
        <v>5</v>
      </c>
      <c r="AR44" s="286">
        <v>5</v>
      </c>
      <c r="AS44" s="286">
        <v>3</v>
      </c>
      <c r="AT44" s="286">
        <v>5</v>
      </c>
      <c r="AU44" s="286">
        <v>5</v>
      </c>
      <c r="AV44" s="286">
        <v>5</v>
      </c>
      <c r="AW44" s="286">
        <v>5</v>
      </c>
      <c r="AX44" s="286">
        <v>4</v>
      </c>
      <c r="AY44" s="286">
        <v>1</v>
      </c>
      <c r="AZ44" s="286">
        <v>5</v>
      </c>
      <c r="BA44" s="286">
        <v>5</v>
      </c>
      <c r="BB44" s="286">
        <v>5</v>
      </c>
      <c r="BC44" s="286">
        <v>5</v>
      </c>
      <c r="BD44" s="286">
        <v>5</v>
      </c>
      <c r="BE44" s="286">
        <v>5</v>
      </c>
      <c r="BF44" s="286">
        <v>5</v>
      </c>
      <c r="BG44" s="286">
        <v>5</v>
      </c>
      <c r="BH44" s="286">
        <v>5</v>
      </c>
      <c r="BI44" s="286">
        <v>5</v>
      </c>
      <c r="BJ44" s="286">
        <v>5</v>
      </c>
      <c r="BK44" s="286">
        <v>4</v>
      </c>
      <c r="BL44" s="286">
        <v>4</v>
      </c>
      <c r="BM44" s="286">
        <v>5</v>
      </c>
      <c r="BN44" s="286">
        <v>4</v>
      </c>
      <c r="BO44" s="286">
        <v>4</v>
      </c>
      <c r="BP44" s="286">
        <v>5</v>
      </c>
      <c r="BQ44" s="286">
        <v>5</v>
      </c>
      <c r="BR44" s="286">
        <v>5</v>
      </c>
      <c r="BS44" s="286">
        <v>5</v>
      </c>
      <c r="BT44" s="286">
        <v>5</v>
      </c>
      <c r="BU44" s="286">
        <v>5</v>
      </c>
      <c r="BV44" s="286">
        <v>4</v>
      </c>
      <c r="BW44" s="286">
        <v>3</v>
      </c>
      <c r="BX44" s="287">
        <v>4</v>
      </c>
    </row>
    <row r="45" spans="1:76" s="245" customFormat="1" ht="12.75" customHeight="1" x14ac:dyDescent="0.2">
      <c r="A45" s="288"/>
      <c r="B45" s="450" t="s">
        <v>149</v>
      </c>
      <c r="C45" s="250">
        <v>0.83333333333333337</v>
      </c>
      <c r="D45" s="289">
        <v>0.83333333333333337</v>
      </c>
      <c r="E45" s="289">
        <v>0.16666666666666666</v>
      </c>
      <c r="F45" s="289">
        <v>0.83333333333333337</v>
      </c>
      <c r="G45" s="289">
        <v>0.83333333333333337</v>
      </c>
      <c r="H45" s="289">
        <v>0.83333333333333337</v>
      </c>
      <c r="I45" s="289">
        <v>0.83333333333333337</v>
      </c>
      <c r="J45" s="289">
        <v>0.83333333333333337</v>
      </c>
      <c r="K45" s="289">
        <v>0.83333333333333337</v>
      </c>
      <c r="L45" s="289">
        <v>0.83333333333333337</v>
      </c>
      <c r="M45" s="289">
        <v>0.83333333333333337</v>
      </c>
      <c r="N45" s="289">
        <v>0.83333333333333337</v>
      </c>
      <c r="O45" s="289">
        <v>0.83333333333333337</v>
      </c>
      <c r="P45" s="289">
        <v>0.83333333333333337</v>
      </c>
      <c r="Q45" s="289">
        <v>0.83333333333333337</v>
      </c>
      <c r="R45" s="289">
        <v>0.83333333333333337</v>
      </c>
      <c r="S45" s="289">
        <v>0.83333333333333337</v>
      </c>
      <c r="T45" s="289">
        <v>0.83333333333333337</v>
      </c>
      <c r="U45" s="289">
        <v>0.83333333333333337</v>
      </c>
      <c r="V45" s="289">
        <v>0.83333333333333337</v>
      </c>
      <c r="W45" s="289">
        <v>0.83333333333333337</v>
      </c>
      <c r="X45" s="289">
        <v>0.83333333333333337</v>
      </c>
      <c r="Y45" s="289">
        <v>0.83333333333333337</v>
      </c>
      <c r="Z45" s="289">
        <v>0.83333333333333337</v>
      </c>
      <c r="AA45" s="289">
        <v>0.83333333333333337</v>
      </c>
      <c r="AB45" s="289">
        <v>0.83333333333333337</v>
      </c>
      <c r="AC45" s="289">
        <v>0.83333333333333337</v>
      </c>
      <c r="AD45" s="289">
        <v>0.83333333333333337</v>
      </c>
      <c r="AE45" s="289">
        <v>0.83333333333333337</v>
      </c>
      <c r="AF45" s="289">
        <v>0.83333333333333337</v>
      </c>
      <c r="AG45" s="289">
        <v>0.83333333333333337</v>
      </c>
      <c r="AH45" s="289">
        <v>0.83333333333333337</v>
      </c>
      <c r="AI45" s="289">
        <v>0.83333333333333337</v>
      </c>
      <c r="AJ45" s="289">
        <v>0.83333333333333337</v>
      </c>
      <c r="AK45" s="289">
        <v>0.83333333333333337</v>
      </c>
      <c r="AL45" s="289">
        <v>0.83333333333333337</v>
      </c>
      <c r="AM45" s="289">
        <v>0.83333333333333337</v>
      </c>
      <c r="AN45" s="289">
        <v>0.83333333333333337</v>
      </c>
      <c r="AO45" s="289">
        <v>0.83333333333333337</v>
      </c>
      <c r="AP45" s="289">
        <v>0.83333333333333337</v>
      </c>
      <c r="AQ45" s="289">
        <v>0.83333333333333337</v>
      </c>
      <c r="AR45" s="289">
        <v>0.83333333333333337</v>
      </c>
      <c r="AS45" s="289">
        <v>0.5</v>
      </c>
      <c r="AT45" s="289">
        <v>0.83333333333333337</v>
      </c>
      <c r="AU45" s="289">
        <v>0.83333333333333337</v>
      </c>
      <c r="AV45" s="289">
        <v>0.83333333333333337</v>
      </c>
      <c r="AW45" s="289">
        <v>0.83333333333333337</v>
      </c>
      <c r="AX45" s="289">
        <v>0.66666666666666663</v>
      </c>
      <c r="AY45" s="289">
        <v>0.16666666666666666</v>
      </c>
      <c r="AZ45" s="289">
        <v>0.83333333333333337</v>
      </c>
      <c r="BA45" s="289">
        <v>0.83333333333333337</v>
      </c>
      <c r="BB45" s="289">
        <v>0.83333333333333337</v>
      </c>
      <c r="BC45" s="289">
        <v>0.83333333333333337</v>
      </c>
      <c r="BD45" s="289">
        <v>0.83333333333333337</v>
      </c>
      <c r="BE45" s="289">
        <v>0.83333333333333337</v>
      </c>
      <c r="BF45" s="289">
        <v>0.83333333333333337</v>
      </c>
      <c r="BG45" s="289">
        <v>0.83333333333333337</v>
      </c>
      <c r="BH45" s="289">
        <v>0.83333333333333337</v>
      </c>
      <c r="BI45" s="289">
        <v>0.83333333333333337</v>
      </c>
      <c r="BJ45" s="289">
        <v>0.83333333333333337</v>
      </c>
      <c r="BK45" s="289">
        <v>0.66666666666666663</v>
      </c>
      <c r="BL45" s="289">
        <v>0.66666666666666663</v>
      </c>
      <c r="BM45" s="289">
        <v>0.83333333333333337</v>
      </c>
      <c r="BN45" s="289">
        <v>0.66666666666666663</v>
      </c>
      <c r="BO45" s="289">
        <v>0.66666666666666663</v>
      </c>
      <c r="BP45" s="289">
        <v>0.83333333333333337</v>
      </c>
      <c r="BQ45" s="289">
        <v>0.83333333333333337</v>
      </c>
      <c r="BR45" s="289">
        <v>0.83333333333333337</v>
      </c>
      <c r="BS45" s="289">
        <v>0.83333333333333337</v>
      </c>
      <c r="BT45" s="289">
        <v>0.83333333333333337</v>
      </c>
      <c r="BU45" s="289">
        <v>0.83333333333333337</v>
      </c>
      <c r="BV45" s="289">
        <v>0.66666666666666663</v>
      </c>
      <c r="BW45" s="289">
        <v>0.5</v>
      </c>
      <c r="BX45" s="290">
        <v>0.66666666666666663</v>
      </c>
    </row>
    <row r="46" spans="1:76" s="431" customFormat="1" ht="12.75" customHeight="1" x14ac:dyDescent="0.2">
      <c r="A46" s="388" t="s">
        <v>320</v>
      </c>
      <c r="B46" s="369" t="s">
        <v>462</v>
      </c>
      <c r="C46" s="389"/>
      <c r="D46" s="390">
        <v>5610</v>
      </c>
      <c r="E46" s="390" t="s">
        <v>301</v>
      </c>
      <c r="F46" s="371">
        <v>6</v>
      </c>
      <c r="G46" s="371">
        <v>3</v>
      </c>
      <c r="H46" s="371">
        <v>3</v>
      </c>
      <c r="I46" s="371" t="s">
        <v>301</v>
      </c>
      <c r="J46" s="373">
        <v>4.7</v>
      </c>
      <c r="K46" s="374">
        <v>3.7</v>
      </c>
      <c r="L46" s="374" t="s">
        <v>301</v>
      </c>
      <c r="M46" s="374">
        <v>1</v>
      </c>
      <c r="N46" s="375">
        <v>1</v>
      </c>
      <c r="O46" s="375">
        <v>613</v>
      </c>
      <c r="P46" s="375">
        <v>573</v>
      </c>
      <c r="Q46" s="375">
        <v>52</v>
      </c>
      <c r="R46" s="375">
        <v>2</v>
      </c>
      <c r="S46" s="375">
        <v>290</v>
      </c>
      <c r="T46" s="374">
        <v>49</v>
      </c>
      <c r="U46" s="375">
        <v>42676</v>
      </c>
      <c r="V46" s="375" t="s">
        <v>301</v>
      </c>
      <c r="W46" s="375" t="s">
        <v>301</v>
      </c>
      <c r="X46" s="375" t="s">
        <v>301</v>
      </c>
      <c r="Y46" s="375">
        <v>192000</v>
      </c>
      <c r="Z46" s="375" t="s">
        <v>301</v>
      </c>
      <c r="AA46" s="375">
        <v>192000</v>
      </c>
      <c r="AB46" s="375" t="s">
        <v>301</v>
      </c>
      <c r="AC46" s="375" t="s">
        <v>301</v>
      </c>
      <c r="AD46" s="375" t="s">
        <v>301</v>
      </c>
      <c r="AE46" s="375">
        <v>192000</v>
      </c>
      <c r="AF46" s="375" t="s">
        <v>301</v>
      </c>
      <c r="AG46" s="375" t="s">
        <v>301</v>
      </c>
      <c r="AH46" s="375" t="s">
        <v>301</v>
      </c>
      <c r="AI46" s="375" t="s">
        <v>301</v>
      </c>
      <c r="AJ46" s="375" t="s">
        <v>301</v>
      </c>
      <c r="AK46" s="375">
        <v>44564</v>
      </c>
      <c r="AL46" s="375">
        <v>43620</v>
      </c>
      <c r="AM46" s="375" t="s">
        <v>301</v>
      </c>
      <c r="AN46" s="375" t="s">
        <v>301</v>
      </c>
      <c r="AO46" s="375" t="s">
        <v>301</v>
      </c>
      <c r="AP46" s="375" t="s">
        <v>301</v>
      </c>
      <c r="AQ46" s="375" t="s">
        <v>301</v>
      </c>
      <c r="AR46" s="375">
        <v>944</v>
      </c>
      <c r="AS46" s="375" t="s">
        <v>301</v>
      </c>
      <c r="AT46" s="375">
        <v>89308</v>
      </c>
      <c r="AU46" s="375">
        <v>32857</v>
      </c>
      <c r="AV46" s="375">
        <v>65</v>
      </c>
      <c r="AW46" s="375">
        <v>44272</v>
      </c>
      <c r="AX46" s="375">
        <v>911808</v>
      </c>
      <c r="AY46" s="375" t="s">
        <v>301</v>
      </c>
      <c r="AZ46" s="375">
        <v>2188</v>
      </c>
      <c r="BA46" s="375">
        <v>2153</v>
      </c>
      <c r="BB46" s="375" t="s">
        <v>301</v>
      </c>
      <c r="BC46" s="375" t="s">
        <v>301</v>
      </c>
      <c r="BD46" s="375" t="s">
        <v>301</v>
      </c>
      <c r="BE46" s="375" t="s">
        <v>301</v>
      </c>
      <c r="BF46" s="375">
        <v>35</v>
      </c>
      <c r="BG46" s="375" t="s">
        <v>301</v>
      </c>
      <c r="BH46" s="375" t="s">
        <v>301</v>
      </c>
      <c r="BI46" s="375" t="s">
        <v>301</v>
      </c>
      <c r="BJ46" s="375">
        <v>64</v>
      </c>
      <c r="BK46" s="375" t="s">
        <v>301</v>
      </c>
      <c r="BL46" s="375" t="s">
        <v>301</v>
      </c>
      <c r="BM46" s="375">
        <v>79153</v>
      </c>
      <c r="BN46" s="375">
        <v>8228</v>
      </c>
      <c r="BO46" s="375">
        <v>14636</v>
      </c>
      <c r="BP46" s="375" t="s">
        <v>301</v>
      </c>
      <c r="BQ46" s="375">
        <v>0</v>
      </c>
      <c r="BR46" s="375" t="s">
        <v>301</v>
      </c>
      <c r="BS46" s="375" t="s">
        <v>301</v>
      </c>
      <c r="BT46" s="375" t="s">
        <v>301</v>
      </c>
      <c r="BU46" s="375" t="s">
        <v>301</v>
      </c>
      <c r="BV46" s="375" t="s">
        <v>301</v>
      </c>
      <c r="BW46" s="375" t="s">
        <v>301</v>
      </c>
      <c r="BX46" s="425">
        <v>32331</v>
      </c>
    </row>
    <row r="47" spans="1:76" s="431" customFormat="1" ht="12.75" customHeight="1" x14ac:dyDescent="0.2">
      <c r="A47" s="388" t="s">
        <v>321</v>
      </c>
      <c r="B47" s="369" t="s">
        <v>463</v>
      </c>
      <c r="C47" s="389"/>
      <c r="D47" s="390">
        <v>1533</v>
      </c>
      <c r="E47" s="390" t="s">
        <v>301</v>
      </c>
      <c r="F47" s="371">
        <v>6</v>
      </c>
      <c r="G47" s="371">
        <v>1</v>
      </c>
      <c r="H47" s="371">
        <v>3</v>
      </c>
      <c r="I47" s="371">
        <v>2</v>
      </c>
      <c r="J47" s="373">
        <v>3.6</v>
      </c>
      <c r="K47" s="374">
        <v>3.4</v>
      </c>
      <c r="L47" s="374">
        <v>0.2</v>
      </c>
      <c r="M47" s="374">
        <v>0</v>
      </c>
      <c r="N47" s="375">
        <v>1</v>
      </c>
      <c r="O47" s="375">
        <v>350</v>
      </c>
      <c r="P47" s="375">
        <v>300</v>
      </c>
      <c r="Q47" s="375">
        <v>36</v>
      </c>
      <c r="R47" s="375">
        <v>6</v>
      </c>
      <c r="S47" s="375" t="s">
        <v>301</v>
      </c>
      <c r="T47" s="374">
        <v>40</v>
      </c>
      <c r="U47" s="375">
        <v>32708</v>
      </c>
      <c r="V47" s="375" t="s">
        <v>301</v>
      </c>
      <c r="W47" s="375">
        <v>0</v>
      </c>
      <c r="X47" s="375" t="s">
        <v>301</v>
      </c>
      <c r="Y47" s="375" t="s">
        <v>301</v>
      </c>
      <c r="Z47" s="375" t="s">
        <v>301</v>
      </c>
      <c r="AA47" s="375" t="s">
        <v>301</v>
      </c>
      <c r="AB47" s="375" t="s">
        <v>301</v>
      </c>
      <c r="AC47" s="375" t="s">
        <v>301</v>
      </c>
      <c r="AD47" s="375" t="s">
        <v>301</v>
      </c>
      <c r="AE47" s="375" t="s">
        <v>301</v>
      </c>
      <c r="AF47" s="375" t="s">
        <v>301</v>
      </c>
      <c r="AG47" s="375" t="s">
        <v>301</v>
      </c>
      <c r="AH47" s="375" t="s">
        <v>301</v>
      </c>
      <c r="AI47" s="375" t="s">
        <v>301</v>
      </c>
      <c r="AJ47" s="375" t="s">
        <v>301</v>
      </c>
      <c r="AK47" s="375">
        <v>32761</v>
      </c>
      <c r="AL47" s="375">
        <v>32708</v>
      </c>
      <c r="AM47" s="375">
        <v>0</v>
      </c>
      <c r="AN47" s="375">
        <v>0</v>
      </c>
      <c r="AO47" s="375">
        <v>3</v>
      </c>
      <c r="AP47" s="375">
        <v>0</v>
      </c>
      <c r="AQ47" s="375">
        <v>0</v>
      </c>
      <c r="AR47" s="375">
        <v>50</v>
      </c>
      <c r="AS47" s="375">
        <v>0</v>
      </c>
      <c r="AT47" s="375">
        <v>89308</v>
      </c>
      <c r="AU47" s="375">
        <v>32857</v>
      </c>
      <c r="AV47" s="375">
        <v>65</v>
      </c>
      <c r="AW47" s="375">
        <v>44272</v>
      </c>
      <c r="AX47" s="375">
        <v>911808</v>
      </c>
      <c r="AY47" s="375">
        <v>2858</v>
      </c>
      <c r="AZ47" s="375">
        <v>1004</v>
      </c>
      <c r="BA47" s="375">
        <v>1003</v>
      </c>
      <c r="BB47" s="375">
        <v>0</v>
      </c>
      <c r="BC47" s="375">
        <v>0</v>
      </c>
      <c r="BD47" s="375">
        <v>0</v>
      </c>
      <c r="BE47" s="375">
        <v>0</v>
      </c>
      <c r="BF47" s="375">
        <v>1</v>
      </c>
      <c r="BG47" s="375">
        <v>0</v>
      </c>
      <c r="BH47" s="375">
        <v>358</v>
      </c>
      <c r="BI47" s="375">
        <v>0</v>
      </c>
      <c r="BJ47" s="375">
        <v>15</v>
      </c>
      <c r="BK47" s="375">
        <v>26</v>
      </c>
      <c r="BL47" s="375">
        <v>423</v>
      </c>
      <c r="BM47" s="375">
        <v>15934</v>
      </c>
      <c r="BN47" s="375">
        <v>2293</v>
      </c>
      <c r="BO47" s="375">
        <v>3036</v>
      </c>
      <c r="BP47" s="375">
        <v>0</v>
      </c>
      <c r="BQ47" s="375">
        <v>0</v>
      </c>
      <c r="BR47" s="375" t="s">
        <v>301</v>
      </c>
      <c r="BS47" s="375" t="s">
        <v>301</v>
      </c>
      <c r="BT47" s="375" t="s">
        <v>301</v>
      </c>
      <c r="BU47" s="375" t="s">
        <v>301</v>
      </c>
      <c r="BV47" s="375">
        <v>0</v>
      </c>
      <c r="BW47" s="375" t="s">
        <v>301</v>
      </c>
      <c r="BX47" s="425" t="s">
        <v>301</v>
      </c>
    </row>
    <row r="48" spans="1:76" s="431" customFormat="1" ht="12.75" customHeight="1" x14ac:dyDescent="0.2">
      <c r="A48" s="388" t="s">
        <v>322</v>
      </c>
      <c r="B48" s="369" t="s">
        <v>491</v>
      </c>
      <c r="C48" s="389"/>
      <c r="D48" s="390">
        <v>1295</v>
      </c>
      <c r="E48" s="390" t="s">
        <v>301</v>
      </c>
      <c r="F48" s="371">
        <v>3</v>
      </c>
      <c r="G48" s="371">
        <v>0</v>
      </c>
      <c r="H48" s="371">
        <v>1</v>
      </c>
      <c r="I48" s="371">
        <v>2</v>
      </c>
      <c r="J48" s="373">
        <v>1.1000000000000001</v>
      </c>
      <c r="K48" s="374">
        <v>1.1000000000000001</v>
      </c>
      <c r="L48" s="374">
        <v>0</v>
      </c>
      <c r="M48" s="374">
        <v>0</v>
      </c>
      <c r="N48" s="375">
        <v>1</v>
      </c>
      <c r="O48" s="375">
        <v>800</v>
      </c>
      <c r="P48" s="375">
        <v>770</v>
      </c>
      <c r="Q48" s="375">
        <v>25</v>
      </c>
      <c r="R48" s="375">
        <v>3</v>
      </c>
      <c r="S48" s="375">
        <v>235</v>
      </c>
      <c r="T48" s="374">
        <v>40</v>
      </c>
      <c r="U48" s="375">
        <v>33408</v>
      </c>
      <c r="V48" s="375">
        <v>100</v>
      </c>
      <c r="W48" s="375">
        <v>32958</v>
      </c>
      <c r="X48" s="375">
        <v>350</v>
      </c>
      <c r="Y48" s="375">
        <v>50000</v>
      </c>
      <c r="Z48" s="375" t="s">
        <v>301</v>
      </c>
      <c r="AA48" s="375">
        <v>50000</v>
      </c>
      <c r="AB48" s="375" t="s">
        <v>301</v>
      </c>
      <c r="AC48" s="375" t="s">
        <v>301</v>
      </c>
      <c r="AD48" s="375" t="s">
        <v>301</v>
      </c>
      <c r="AE48" s="375">
        <v>50000</v>
      </c>
      <c r="AF48" s="375" t="s">
        <v>301</v>
      </c>
      <c r="AG48" s="375" t="s">
        <v>301</v>
      </c>
      <c r="AH48" s="375" t="s">
        <v>301</v>
      </c>
      <c r="AI48" s="375" t="s">
        <v>301</v>
      </c>
      <c r="AJ48" s="375" t="s">
        <v>301</v>
      </c>
      <c r="AK48" s="375">
        <v>33237</v>
      </c>
      <c r="AL48" s="375">
        <v>30368</v>
      </c>
      <c r="AM48" s="375">
        <v>0</v>
      </c>
      <c r="AN48" s="375">
        <v>0</v>
      </c>
      <c r="AO48" s="375">
        <v>8</v>
      </c>
      <c r="AP48" s="375">
        <v>0</v>
      </c>
      <c r="AQ48" s="375">
        <v>0</v>
      </c>
      <c r="AR48" s="375">
        <v>2350</v>
      </c>
      <c r="AS48" s="375">
        <v>511</v>
      </c>
      <c r="AT48" s="375">
        <v>89308</v>
      </c>
      <c r="AU48" s="375">
        <v>32857</v>
      </c>
      <c r="AV48" s="375">
        <v>65</v>
      </c>
      <c r="AW48" s="375">
        <v>44272</v>
      </c>
      <c r="AX48" s="375">
        <v>911808</v>
      </c>
      <c r="AY48" s="375" t="s">
        <v>301</v>
      </c>
      <c r="AZ48" s="375">
        <v>4975</v>
      </c>
      <c r="BA48" s="375">
        <v>4323</v>
      </c>
      <c r="BB48" s="375">
        <v>0</v>
      </c>
      <c r="BC48" s="375">
        <v>4</v>
      </c>
      <c r="BD48" s="375">
        <v>0</v>
      </c>
      <c r="BE48" s="375">
        <v>0</v>
      </c>
      <c r="BF48" s="375">
        <v>627</v>
      </c>
      <c r="BG48" s="375">
        <v>21</v>
      </c>
      <c r="BH48" s="375">
        <v>257</v>
      </c>
      <c r="BI48" s="375">
        <v>41</v>
      </c>
      <c r="BJ48" s="375">
        <v>17</v>
      </c>
      <c r="BK48" s="375">
        <v>45</v>
      </c>
      <c r="BL48" s="375">
        <v>531</v>
      </c>
      <c r="BM48" s="375">
        <v>8127</v>
      </c>
      <c r="BN48" s="375">
        <v>1812</v>
      </c>
      <c r="BO48" s="375">
        <v>1916</v>
      </c>
      <c r="BP48" s="375">
        <v>2</v>
      </c>
      <c r="BQ48" s="375">
        <v>85</v>
      </c>
      <c r="BR48" s="375">
        <v>0</v>
      </c>
      <c r="BS48" s="375">
        <v>0</v>
      </c>
      <c r="BT48" s="375">
        <v>0</v>
      </c>
      <c r="BU48" s="375">
        <v>85</v>
      </c>
      <c r="BV48" s="375">
        <v>0</v>
      </c>
      <c r="BW48" s="375">
        <v>130</v>
      </c>
      <c r="BX48" s="425" t="s">
        <v>301</v>
      </c>
    </row>
    <row r="49" spans="1:76" s="431" customFormat="1" ht="12.75" customHeight="1" x14ac:dyDescent="0.2">
      <c r="A49" s="388" t="s">
        <v>323</v>
      </c>
      <c r="B49" s="369" t="s">
        <v>464</v>
      </c>
      <c r="C49" s="389"/>
      <c r="D49" s="390">
        <v>6903</v>
      </c>
      <c r="E49" s="390" t="s">
        <v>301</v>
      </c>
      <c r="F49" s="371">
        <v>13</v>
      </c>
      <c r="G49" s="371">
        <v>8</v>
      </c>
      <c r="H49" s="371">
        <v>4</v>
      </c>
      <c r="I49" s="371">
        <v>1</v>
      </c>
      <c r="J49" s="373">
        <v>12.6</v>
      </c>
      <c r="K49" s="374">
        <v>9.4</v>
      </c>
      <c r="L49" s="374">
        <v>2.2000000000000002</v>
      </c>
      <c r="M49" s="374">
        <v>1</v>
      </c>
      <c r="N49" s="375">
        <v>1</v>
      </c>
      <c r="O49" s="375">
        <v>2000</v>
      </c>
      <c r="P49" s="375">
        <v>1800</v>
      </c>
      <c r="Q49" s="375">
        <v>200</v>
      </c>
      <c r="R49" s="375">
        <v>13</v>
      </c>
      <c r="S49" s="375">
        <v>291</v>
      </c>
      <c r="T49" s="374">
        <v>61</v>
      </c>
      <c r="U49" s="375">
        <v>97970</v>
      </c>
      <c r="V49" s="375" t="s">
        <v>301</v>
      </c>
      <c r="W49" s="375" t="s">
        <v>301</v>
      </c>
      <c r="X49" s="375">
        <v>1308</v>
      </c>
      <c r="Y49" s="375" t="s">
        <v>301</v>
      </c>
      <c r="Z49" s="375" t="s">
        <v>301</v>
      </c>
      <c r="AA49" s="375" t="s">
        <v>301</v>
      </c>
      <c r="AB49" s="375" t="s">
        <v>301</v>
      </c>
      <c r="AC49" s="375" t="s">
        <v>301</v>
      </c>
      <c r="AD49" s="375" t="s">
        <v>301</v>
      </c>
      <c r="AE49" s="375" t="s">
        <v>301</v>
      </c>
      <c r="AF49" s="375" t="s">
        <v>301</v>
      </c>
      <c r="AG49" s="375" t="s">
        <v>301</v>
      </c>
      <c r="AH49" s="375" t="s">
        <v>301</v>
      </c>
      <c r="AI49" s="375" t="s">
        <v>301</v>
      </c>
      <c r="AJ49" s="375" t="s">
        <v>301</v>
      </c>
      <c r="AK49" s="375">
        <v>97970</v>
      </c>
      <c r="AL49" s="375">
        <v>92172</v>
      </c>
      <c r="AM49" s="375">
        <v>0</v>
      </c>
      <c r="AN49" s="375">
        <v>0</v>
      </c>
      <c r="AO49" s="375">
        <v>285</v>
      </c>
      <c r="AP49" s="375">
        <v>0</v>
      </c>
      <c r="AQ49" s="375">
        <v>0</v>
      </c>
      <c r="AR49" s="375">
        <v>4465</v>
      </c>
      <c r="AS49" s="375">
        <v>1048</v>
      </c>
      <c r="AT49" s="375">
        <v>89308</v>
      </c>
      <c r="AU49" s="375">
        <v>32857</v>
      </c>
      <c r="AV49" s="375">
        <v>65</v>
      </c>
      <c r="AW49" s="375">
        <v>44272</v>
      </c>
      <c r="AX49" s="375">
        <v>911808</v>
      </c>
      <c r="AY49" s="375" t="s">
        <v>301</v>
      </c>
      <c r="AZ49" s="375">
        <v>3525</v>
      </c>
      <c r="BA49" s="375">
        <v>3415</v>
      </c>
      <c r="BB49" s="375">
        <v>0</v>
      </c>
      <c r="BC49" s="375">
        <v>22</v>
      </c>
      <c r="BD49" s="375">
        <v>0</v>
      </c>
      <c r="BE49" s="375">
        <v>0</v>
      </c>
      <c r="BF49" s="375">
        <v>60</v>
      </c>
      <c r="BG49" s="375">
        <v>28</v>
      </c>
      <c r="BH49" s="375">
        <v>2937</v>
      </c>
      <c r="BI49" s="375">
        <v>31</v>
      </c>
      <c r="BJ49" s="375">
        <v>66</v>
      </c>
      <c r="BK49" s="375">
        <v>72</v>
      </c>
      <c r="BL49" s="375" t="s">
        <v>301</v>
      </c>
      <c r="BM49" s="375">
        <v>159334</v>
      </c>
      <c r="BN49" s="375">
        <v>15367</v>
      </c>
      <c r="BO49" s="375">
        <v>15585</v>
      </c>
      <c r="BP49" s="375" t="s">
        <v>301</v>
      </c>
      <c r="BQ49" s="375">
        <v>0</v>
      </c>
      <c r="BR49" s="375">
        <v>0</v>
      </c>
      <c r="BS49" s="375">
        <v>0</v>
      </c>
      <c r="BT49" s="375">
        <v>0</v>
      </c>
      <c r="BU49" s="375">
        <v>0</v>
      </c>
      <c r="BV49" s="375">
        <v>0</v>
      </c>
      <c r="BW49" s="375" t="s">
        <v>301</v>
      </c>
      <c r="BX49" s="425">
        <v>65028</v>
      </c>
    </row>
    <row r="50" spans="1:76" s="431" customFormat="1" ht="12.75" customHeight="1" x14ac:dyDescent="0.2">
      <c r="A50" s="388" t="s">
        <v>324</v>
      </c>
      <c r="B50" s="369" t="s">
        <v>439</v>
      </c>
      <c r="C50" s="389"/>
      <c r="D50" s="390">
        <v>1216</v>
      </c>
      <c r="E50" s="390" t="s">
        <v>301</v>
      </c>
      <c r="F50" s="371">
        <v>3</v>
      </c>
      <c r="G50" s="371">
        <v>0</v>
      </c>
      <c r="H50" s="371">
        <v>0</v>
      </c>
      <c r="I50" s="371">
        <v>3</v>
      </c>
      <c r="J50" s="373">
        <v>0.75</v>
      </c>
      <c r="K50" s="374">
        <v>0.75</v>
      </c>
      <c r="L50" s="374">
        <v>0</v>
      </c>
      <c r="M50" s="374">
        <v>0</v>
      </c>
      <c r="N50" s="375">
        <v>1</v>
      </c>
      <c r="O50" s="375">
        <v>130</v>
      </c>
      <c r="P50" s="375">
        <v>130</v>
      </c>
      <c r="Q50" s="375">
        <v>10</v>
      </c>
      <c r="R50" s="375">
        <v>4</v>
      </c>
      <c r="S50" s="375">
        <v>220</v>
      </c>
      <c r="T50" s="374">
        <v>50</v>
      </c>
      <c r="U50" s="375" t="s">
        <v>301</v>
      </c>
      <c r="V50" s="375">
        <v>0</v>
      </c>
      <c r="W50" s="375">
        <v>0</v>
      </c>
      <c r="X50" s="375" t="s">
        <v>301</v>
      </c>
      <c r="Y50" s="375">
        <v>19700</v>
      </c>
      <c r="Z50" s="375" t="s">
        <v>301</v>
      </c>
      <c r="AA50" s="375">
        <v>19700</v>
      </c>
      <c r="AB50" s="375" t="s">
        <v>301</v>
      </c>
      <c r="AC50" s="375" t="s">
        <v>301</v>
      </c>
      <c r="AD50" s="375" t="s">
        <v>301</v>
      </c>
      <c r="AE50" s="375">
        <v>19700</v>
      </c>
      <c r="AF50" s="375">
        <v>0</v>
      </c>
      <c r="AG50" s="375" t="s">
        <v>301</v>
      </c>
      <c r="AH50" s="375" t="s">
        <v>301</v>
      </c>
      <c r="AI50" s="375">
        <v>0</v>
      </c>
      <c r="AJ50" s="375">
        <v>0</v>
      </c>
      <c r="AK50" s="375">
        <v>9583</v>
      </c>
      <c r="AL50" s="375">
        <v>9500</v>
      </c>
      <c r="AM50" s="375">
        <v>0</v>
      </c>
      <c r="AN50" s="375">
        <v>0</v>
      </c>
      <c r="AO50" s="375">
        <v>0</v>
      </c>
      <c r="AP50" s="375">
        <v>0</v>
      </c>
      <c r="AQ50" s="375">
        <v>0</v>
      </c>
      <c r="AR50" s="375">
        <v>83</v>
      </c>
      <c r="AS50" s="375" t="s">
        <v>301</v>
      </c>
      <c r="AT50" s="375">
        <v>89308</v>
      </c>
      <c r="AU50" s="375">
        <v>32857</v>
      </c>
      <c r="AV50" s="375">
        <v>65</v>
      </c>
      <c r="AW50" s="375">
        <v>44272</v>
      </c>
      <c r="AX50" s="375">
        <v>911808</v>
      </c>
      <c r="AY50" s="375" t="s">
        <v>301</v>
      </c>
      <c r="AZ50" s="375">
        <v>490</v>
      </c>
      <c r="BA50" s="375">
        <v>480</v>
      </c>
      <c r="BB50" s="375">
        <v>0</v>
      </c>
      <c r="BC50" s="375">
        <v>0</v>
      </c>
      <c r="BD50" s="375">
        <v>0</v>
      </c>
      <c r="BE50" s="375">
        <v>0</v>
      </c>
      <c r="BF50" s="375">
        <v>10</v>
      </c>
      <c r="BG50" s="375" t="s">
        <v>301</v>
      </c>
      <c r="BH50" s="375" t="s">
        <v>301</v>
      </c>
      <c r="BI50" s="375">
        <v>2</v>
      </c>
      <c r="BJ50" s="375">
        <v>4</v>
      </c>
      <c r="BK50" s="375" t="s">
        <v>301</v>
      </c>
      <c r="BL50" s="375" t="s">
        <v>301</v>
      </c>
      <c r="BM50" s="375">
        <v>16005</v>
      </c>
      <c r="BN50" s="375">
        <v>2176</v>
      </c>
      <c r="BO50" s="375">
        <v>3112</v>
      </c>
      <c r="BP50" s="375" t="s">
        <v>301</v>
      </c>
      <c r="BQ50" s="375">
        <v>0</v>
      </c>
      <c r="BR50" s="375">
        <v>0</v>
      </c>
      <c r="BS50" s="375">
        <v>0</v>
      </c>
      <c r="BT50" s="375">
        <v>0</v>
      </c>
      <c r="BU50" s="375" t="s">
        <v>301</v>
      </c>
      <c r="BV50" s="375" t="s">
        <v>301</v>
      </c>
      <c r="BW50" s="375" t="s">
        <v>301</v>
      </c>
      <c r="BX50" s="425" t="s">
        <v>301</v>
      </c>
    </row>
    <row r="51" spans="1:76" s="431" customFormat="1" ht="12.75" customHeight="1" x14ac:dyDescent="0.2">
      <c r="A51" s="388" t="s">
        <v>325</v>
      </c>
      <c r="B51" s="369" t="s">
        <v>440</v>
      </c>
      <c r="C51" s="389"/>
      <c r="D51" s="390" t="s">
        <v>301</v>
      </c>
      <c r="E51" s="390" t="s">
        <v>301</v>
      </c>
      <c r="F51" s="371">
        <v>3</v>
      </c>
      <c r="G51" s="371">
        <v>1</v>
      </c>
      <c r="H51" s="371">
        <v>1</v>
      </c>
      <c r="I51" s="371">
        <v>1</v>
      </c>
      <c r="J51" s="373">
        <v>1.8</v>
      </c>
      <c r="K51" s="374">
        <v>1.8</v>
      </c>
      <c r="L51" s="374">
        <v>0</v>
      </c>
      <c r="M51" s="374">
        <v>0</v>
      </c>
      <c r="N51" s="375">
        <v>1</v>
      </c>
      <c r="O51" s="375">
        <v>470</v>
      </c>
      <c r="P51" s="375">
        <v>419</v>
      </c>
      <c r="Q51" s="375">
        <v>34</v>
      </c>
      <c r="R51" s="375">
        <v>2</v>
      </c>
      <c r="S51" s="375">
        <v>250</v>
      </c>
      <c r="T51" s="374">
        <v>40</v>
      </c>
      <c r="U51" s="375">
        <v>26430</v>
      </c>
      <c r="V51" s="375">
        <v>1700</v>
      </c>
      <c r="W51" s="375">
        <v>0</v>
      </c>
      <c r="X51" s="375">
        <v>1800</v>
      </c>
      <c r="Y51" s="375">
        <v>50750</v>
      </c>
      <c r="Z51" s="375" t="s">
        <v>301</v>
      </c>
      <c r="AA51" s="375">
        <v>50750</v>
      </c>
      <c r="AB51" s="375">
        <v>2250</v>
      </c>
      <c r="AC51" s="375" t="s">
        <v>301</v>
      </c>
      <c r="AD51" s="375" t="s">
        <v>301</v>
      </c>
      <c r="AE51" s="375">
        <v>48500</v>
      </c>
      <c r="AF51" s="375">
        <v>6400</v>
      </c>
      <c r="AG51" s="375" t="s">
        <v>301</v>
      </c>
      <c r="AH51" s="375">
        <v>0</v>
      </c>
      <c r="AI51" s="375">
        <v>0</v>
      </c>
      <c r="AJ51" s="375">
        <v>0</v>
      </c>
      <c r="AK51" s="375">
        <v>29929</v>
      </c>
      <c r="AL51" s="375">
        <v>27231</v>
      </c>
      <c r="AM51" s="375">
        <v>0</v>
      </c>
      <c r="AN51" s="375">
        <v>0</v>
      </c>
      <c r="AO51" s="375">
        <v>89</v>
      </c>
      <c r="AP51" s="375">
        <v>0</v>
      </c>
      <c r="AQ51" s="375">
        <v>0</v>
      </c>
      <c r="AR51" s="375">
        <v>2143</v>
      </c>
      <c r="AS51" s="375">
        <v>466</v>
      </c>
      <c r="AT51" s="375">
        <v>89308</v>
      </c>
      <c r="AU51" s="375">
        <v>32857</v>
      </c>
      <c r="AV51" s="375">
        <v>65</v>
      </c>
      <c r="AW51" s="375">
        <v>44272</v>
      </c>
      <c r="AX51" s="375">
        <v>911808</v>
      </c>
      <c r="AY51" s="375" t="s">
        <v>301</v>
      </c>
      <c r="AZ51" s="375">
        <v>2150</v>
      </c>
      <c r="BA51" s="375">
        <v>2000</v>
      </c>
      <c r="BB51" s="375">
        <v>0</v>
      </c>
      <c r="BC51" s="375">
        <v>0</v>
      </c>
      <c r="BD51" s="375">
        <v>0</v>
      </c>
      <c r="BE51" s="375">
        <v>0</v>
      </c>
      <c r="BF51" s="375">
        <v>100</v>
      </c>
      <c r="BG51" s="375">
        <v>50</v>
      </c>
      <c r="BH51" s="375">
        <v>1500</v>
      </c>
      <c r="BI51" s="375">
        <v>4</v>
      </c>
      <c r="BJ51" s="375">
        <v>16</v>
      </c>
      <c r="BK51" s="375">
        <v>32</v>
      </c>
      <c r="BL51" s="375">
        <v>250</v>
      </c>
      <c r="BM51" s="375">
        <v>63208</v>
      </c>
      <c r="BN51" s="375">
        <v>7450</v>
      </c>
      <c r="BO51" s="375">
        <v>4378</v>
      </c>
      <c r="BP51" s="375">
        <v>0</v>
      </c>
      <c r="BQ51" s="375">
        <v>0</v>
      </c>
      <c r="BR51" s="375">
        <v>0</v>
      </c>
      <c r="BS51" s="375">
        <v>0</v>
      </c>
      <c r="BT51" s="375">
        <v>0</v>
      </c>
      <c r="BU51" s="375">
        <v>0</v>
      </c>
      <c r="BV51" s="375">
        <v>0</v>
      </c>
      <c r="BW51" s="375">
        <v>1100</v>
      </c>
      <c r="BX51" s="425" t="s">
        <v>301</v>
      </c>
    </row>
    <row r="52" spans="1:76" s="431" customFormat="1" ht="12.75" customHeight="1" x14ac:dyDescent="0.2">
      <c r="A52" s="388" t="s">
        <v>326</v>
      </c>
      <c r="B52" s="369" t="s">
        <v>441</v>
      </c>
      <c r="C52" s="389"/>
      <c r="D52" s="390">
        <v>2596</v>
      </c>
      <c r="E52" s="390" t="s">
        <v>301</v>
      </c>
      <c r="F52" s="371">
        <v>10</v>
      </c>
      <c r="G52" s="371">
        <v>2</v>
      </c>
      <c r="H52" s="371">
        <v>1</v>
      </c>
      <c r="I52" s="371">
        <v>7</v>
      </c>
      <c r="J52" s="373">
        <v>3.9</v>
      </c>
      <c r="K52" s="374">
        <v>3.7</v>
      </c>
      <c r="L52" s="374">
        <v>0.2</v>
      </c>
      <c r="M52" s="374">
        <v>0</v>
      </c>
      <c r="N52" s="375">
        <v>1</v>
      </c>
      <c r="O52" s="375">
        <v>648</v>
      </c>
      <c r="P52" s="375">
        <v>589</v>
      </c>
      <c r="Q52" s="375">
        <v>75</v>
      </c>
      <c r="R52" s="375">
        <v>11</v>
      </c>
      <c r="S52" s="375">
        <v>274</v>
      </c>
      <c r="T52" s="374">
        <v>48.5</v>
      </c>
      <c r="U52" s="375">
        <v>51445</v>
      </c>
      <c r="V52" s="375" t="s">
        <v>301</v>
      </c>
      <c r="W52" s="375">
        <v>0</v>
      </c>
      <c r="X52" s="375">
        <v>8102</v>
      </c>
      <c r="Y52" s="375">
        <v>73000</v>
      </c>
      <c r="Z52" s="375" t="s">
        <v>301</v>
      </c>
      <c r="AA52" s="375">
        <v>73000</v>
      </c>
      <c r="AB52" s="375">
        <v>2000</v>
      </c>
      <c r="AC52" s="375" t="s">
        <v>301</v>
      </c>
      <c r="AD52" s="375" t="s">
        <v>301</v>
      </c>
      <c r="AE52" s="375">
        <v>71000</v>
      </c>
      <c r="AF52" s="375">
        <v>7000</v>
      </c>
      <c r="AG52" s="375" t="s">
        <v>301</v>
      </c>
      <c r="AH52" s="375" t="s">
        <v>301</v>
      </c>
      <c r="AI52" s="375" t="s">
        <v>301</v>
      </c>
      <c r="AJ52" s="375" t="s">
        <v>301</v>
      </c>
      <c r="AK52" s="375">
        <v>59455</v>
      </c>
      <c r="AL52" s="375">
        <v>55054</v>
      </c>
      <c r="AM52" s="375">
        <v>0</v>
      </c>
      <c r="AN52" s="375">
        <v>0</v>
      </c>
      <c r="AO52" s="375">
        <v>97</v>
      </c>
      <c r="AP52" s="375" t="s">
        <v>301</v>
      </c>
      <c r="AQ52" s="375">
        <v>0</v>
      </c>
      <c r="AR52" s="375">
        <v>3061</v>
      </c>
      <c r="AS52" s="375">
        <v>1243</v>
      </c>
      <c r="AT52" s="375">
        <v>89308</v>
      </c>
      <c r="AU52" s="375">
        <v>32857</v>
      </c>
      <c r="AV52" s="375">
        <v>65</v>
      </c>
      <c r="AW52" s="375">
        <v>44272</v>
      </c>
      <c r="AX52" s="375">
        <v>911808</v>
      </c>
      <c r="AY52" s="375" t="s">
        <v>301</v>
      </c>
      <c r="AZ52" s="375">
        <v>2582</v>
      </c>
      <c r="BA52" s="375">
        <v>2332</v>
      </c>
      <c r="BB52" s="375">
        <v>0</v>
      </c>
      <c r="BC52" s="375">
        <v>0</v>
      </c>
      <c r="BD52" s="375">
        <v>0</v>
      </c>
      <c r="BE52" s="375">
        <v>0</v>
      </c>
      <c r="BF52" s="375">
        <v>96</v>
      </c>
      <c r="BG52" s="375">
        <v>154</v>
      </c>
      <c r="BH52" s="375" t="s">
        <v>301</v>
      </c>
      <c r="BI52" s="375">
        <v>14</v>
      </c>
      <c r="BJ52" s="375">
        <v>15</v>
      </c>
      <c r="BK52" s="375" t="s">
        <v>301</v>
      </c>
      <c r="BL52" s="375" t="s">
        <v>301</v>
      </c>
      <c r="BM52" s="375">
        <v>77733</v>
      </c>
      <c r="BN52" s="375">
        <v>9270</v>
      </c>
      <c r="BO52" s="375">
        <v>5336</v>
      </c>
      <c r="BP52" s="375">
        <v>29</v>
      </c>
      <c r="BQ52" s="375">
        <v>0</v>
      </c>
      <c r="BR52" s="375">
        <v>0</v>
      </c>
      <c r="BS52" s="375">
        <v>0</v>
      </c>
      <c r="BT52" s="375">
        <v>0</v>
      </c>
      <c r="BU52" s="375">
        <v>0</v>
      </c>
      <c r="BV52" s="375">
        <v>29</v>
      </c>
      <c r="BW52" s="375" t="s">
        <v>301</v>
      </c>
      <c r="BX52" s="425" t="s">
        <v>301</v>
      </c>
    </row>
    <row r="53" spans="1:76" s="431" customFormat="1" ht="12.75" customHeight="1" x14ac:dyDescent="0.2">
      <c r="A53" s="388" t="s">
        <v>327</v>
      </c>
      <c r="B53" s="369" t="s">
        <v>442</v>
      </c>
      <c r="C53" s="389"/>
      <c r="D53" s="390">
        <v>996</v>
      </c>
      <c r="E53" s="390" t="s">
        <v>301</v>
      </c>
      <c r="F53" s="371">
        <v>2</v>
      </c>
      <c r="G53" s="371">
        <v>0</v>
      </c>
      <c r="H53" s="371">
        <v>1</v>
      </c>
      <c r="I53" s="371">
        <v>1</v>
      </c>
      <c r="J53" s="373">
        <v>0.7</v>
      </c>
      <c r="K53" s="374">
        <v>0.7</v>
      </c>
      <c r="L53" s="374">
        <v>0</v>
      </c>
      <c r="M53" s="374">
        <v>0</v>
      </c>
      <c r="N53" s="375">
        <v>1</v>
      </c>
      <c r="O53" s="375">
        <v>70</v>
      </c>
      <c r="P53" s="375">
        <v>70</v>
      </c>
      <c r="Q53" s="375">
        <v>1</v>
      </c>
      <c r="R53" s="375">
        <v>1</v>
      </c>
      <c r="S53" s="375">
        <v>220</v>
      </c>
      <c r="T53" s="374">
        <v>35</v>
      </c>
      <c r="U53" s="375">
        <v>13707</v>
      </c>
      <c r="V53" s="375">
        <v>360</v>
      </c>
      <c r="W53" s="375">
        <v>0</v>
      </c>
      <c r="X53" s="375">
        <v>4434</v>
      </c>
      <c r="Y53" s="375">
        <v>40000</v>
      </c>
      <c r="Z53" s="375" t="s">
        <v>301</v>
      </c>
      <c r="AA53" s="375">
        <v>40000</v>
      </c>
      <c r="AB53" s="375" t="s">
        <v>301</v>
      </c>
      <c r="AC53" s="375" t="s">
        <v>301</v>
      </c>
      <c r="AD53" s="375" t="s">
        <v>301</v>
      </c>
      <c r="AE53" s="375">
        <v>40000</v>
      </c>
      <c r="AF53" s="375" t="s">
        <v>301</v>
      </c>
      <c r="AG53" s="375" t="s">
        <v>301</v>
      </c>
      <c r="AH53" s="375" t="s">
        <v>301</v>
      </c>
      <c r="AI53" s="375" t="s">
        <v>301</v>
      </c>
      <c r="AJ53" s="375" t="s">
        <v>301</v>
      </c>
      <c r="AK53" s="375">
        <v>18501</v>
      </c>
      <c r="AL53" s="375">
        <v>18239</v>
      </c>
      <c r="AM53" s="375">
        <v>0</v>
      </c>
      <c r="AN53" s="375">
        <v>0</v>
      </c>
      <c r="AO53" s="375">
        <v>0</v>
      </c>
      <c r="AP53" s="375">
        <v>0</v>
      </c>
      <c r="AQ53" s="375">
        <v>0</v>
      </c>
      <c r="AR53" s="375">
        <v>252</v>
      </c>
      <c r="AS53" s="375">
        <v>10</v>
      </c>
      <c r="AT53" s="375">
        <v>89308</v>
      </c>
      <c r="AU53" s="375">
        <v>32857</v>
      </c>
      <c r="AV53" s="375">
        <v>65</v>
      </c>
      <c r="AW53" s="375">
        <v>44272</v>
      </c>
      <c r="AX53" s="375">
        <v>911808</v>
      </c>
      <c r="AY53" s="375">
        <v>0</v>
      </c>
      <c r="AZ53" s="375">
        <v>555</v>
      </c>
      <c r="BA53" s="375">
        <v>547</v>
      </c>
      <c r="BB53" s="375">
        <v>0</v>
      </c>
      <c r="BC53" s="375">
        <v>0</v>
      </c>
      <c r="BD53" s="375">
        <v>0</v>
      </c>
      <c r="BE53" s="375">
        <v>0</v>
      </c>
      <c r="BF53" s="375">
        <v>8</v>
      </c>
      <c r="BG53" s="375">
        <v>0</v>
      </c>
      <c r="BH53" s="375">
        <v>1722</v>
      </c>
      <c r="BI53" s="375">
        <v>0</v>
      </c>
      <c r="BJ53" s="375">
        <v>3</v>
      </c>
      <c r="BK53" s="375">
        <v>2</v>
      </c>
      <c r="BL53" s="375" t="s">
        <v>301</v>
      </c>
      <c r="BM53" s="375">
        <v>12864</v>
      </c>
      <c r="BN53" s="375">
        <v>19</v>
      </c>
      <c r="BO53" s="375">
        <v>0</v>
      </c>
      <c r="BP53" s="375">
        <v>0</v>
      </c>
      <c r="BQ53" s="375">
        <v>0</v>
      </c>
      <c r="BR53" s="375">
        <v>0</v>
      </c>
      <c r="BS53" s="375">
        <v>0</v>
      </c>
      <c r="BT53" s="375">
        <v>0</v>
      </c>
      <c r="BU53" s="375">
        <v>0</v>
      </c>
      <c r="BV53" s="375">
        <v>0</v>
      </c>
      <c r="BW53" s="375" t="s">
        <v>301</v>
      </c>
      <c r="BX53" s="425" t="s">
        <v>301</v>
      </c>
    </row>
    <row r="54" spans="1:76" s="431" customFormat="1" ht="12.75" customHeight="1" x14ac:dyDescent="0.2">
      <c r="A54" s="388" t="s">
        <v>328</v>
      </c>
      <c r="B54" s="369" t="s">
        <v>439</v>
      </c>
      <c r="C54" s="389"/>
      <c r="D54" s="390">
        <v>1443</v>
      </c>
      <c r="E54" s="390" t="s">
        <v>301</v>
      </c>
      <c r="F54" s="371">
        <v>3</v>
      </c>
      <c r="G54" s="371">
        <v>0</v>
      </c>
      <c r="H54" s="371">
        <v>0</v>
      </c>
      <c r="I54" s="371">
        <v>3</v>
      </c>
      <c r="J54" s="373">
        <v>0.75</v>
      </c>
      <c r="K54" s="374">
        <v>0.75</v>
      </c>
      <c r="L54" s="374">
        <v>0</v>
      </c>
      <c r="M54" s="374">
        <v>0</v>
      </c>
      <c r="N54" s="375">
        <v>1</v>
      </c>
      <c r="O54" s="375">
        <v>50</v>
      </c>
      <c r="P54" s="375">
        <v>50</v>
      </c>
      <c r="Q54" s="375">
        <v>2</v>
      </c>
      <c r="R54" s="375">
        <v>2</v>
      </c>
      <c r="S54" s="375">
        <v>220</v>
      </c>
      <c r="T54" s="374">
        <v>20</v>
      </c>
      <c r="U54" s="375" t="s">
        <v>301</v>
      </c>
      <c r="V54" s="375">
        <v>0</v>
      </c>
      <c r="W54" s="375">
        <v>0</v>
      </c>
      <c r="X54" s="375" t="s">
        <v>301</v>
      </c>
      <c r="Y54" s="375">
        <v>27700</v>
      </c>
      <c r="Z54" s="375" t="s">
        <v>301</v>
      </c>
      <c r="AA54" s="375">
        <v>27700</v>
      </c>
      <c r="AB54" s="375" t="s">
        <v>301</v>
      </c>
      <c r="AC54" s="375" t="s">
        <v>301</v>
      </c>
      <c r="AD54" s="375" t="s">
        <v>301</v>
      </c>
      <c r="AE54" s="375">
        <v>27700</v>
      </c>
      <c r="AF54" s="375">
        <v>0</v>
      </c>
      <c r="AG54" s="375" t="s">
        <v>301</v>
      </c>
      <c r="AH54" s="375" t="s">
        <v>301</v>
      </c>
      <c r="AI54" s="375">
        <v>0</v>
      </c>
      <c r="AJ54" s="375">
        <v>0</v>
      </c>
      <c r="AK54" s="375">
        <v>13340</v>
      </c>
      <c r="AL54" s="375">
        <v>13000</v>
      </c>
      <c r="AM54" s="375">
        <v>0</v>
      </c>
      <c r="AN54" s="375" t="s">
        <v>301</v>
      </c>
      <c r="AO54" s="375">
        <v>0</v>
      </c>
      <c r="AP54" s="375">
        <v>0</v>
      </c>
      <c r="AQ54" s="375">
        <v>0</v>
      </c>
      <c r="AR54" s="375">
        <v>340</v>
      </c>
      <c r="AS54" s="375" t="s">
        <v>301</v>
      </c>
      <c r="AT54" s="375">
        <v>89308</v>
      </c>
      <c r="AU54" s="375">
        <v>32857</v>
      </c>
      <c r="AV54" s="375">
        <v>65</v>
      </c>
      <c r="AW54" s="375">
        <v>44272</v>
      </c>
      <c r="AX54" s="375">
        <v>911808</v>
      </c>
      <c r="AY54" s="375" t="s">
        <v>301</v>
      </c>
      <c r="AZ54" s="375">
        <v>586</v>
      </c>
      <c r="BA54" s="375">
        <v>546</v>
      </c>
      <c r="BB54" s="375">
        <v>0</v>
      </c>
      <c r="BC54" s="375">
        <v>0</v>
      </c>
      <c r="BD54" s="375">
        <v>0</v>
      </c>
      <c r="BE54" s="375">
        <v>0</v>
      </c>
      <c r="BF54" s="375">
        <v>40</v>
      </c>
      <c r="BG54" s="375" t="s">
        <v>301</v>
      </c>
      <c r="BH54" s="375" t="s">
        <v>301</v>
      </c>
      <c r="BI54" s="375">
        <v>2</v>
      </c>
      <c r="BJ54" s="375">
        <v>3</v>
      </c>
      <c r="BK54" s="375" t="s">
        <v>301</v>
      </c>
      <c r="BL54" s="375" t="s">
        <v>301</v>
      </c>
      <c r="BM54" s="375">
        <v>15476</v>
      </c>
      <c r="BN54" s="375">
        <v>3066</v>
      </c>
      <c r="BO54" s="375">
        <v>1708</v>
      </c>
      <c r="BP54" s="375" t="s">
        <v>301</v>
      </c>
      <c r="BQ54" s="375">
        <v>0</v>
      </c>
      <c r="BR54" s="375">
        <v>0</v>
      </c>
      <c r="BS54" s="375">
        <v>0</v>
      </c>
      <c r="BT54" s="375">
        <v>0</v>
      </c>
      <c r="BU54" s="375">
        <v>0</v>
      </c>
      <c r="BV54" s="375" t="s">
        <v>301</v>
      </c>
      <c r="BW54" s="375" t="s">
        <v>301</v>
      </c>
      <c r="BX54" s="425" t="s">
        <v>301</v>
      </c>
    </row>
    <row r="55" spans="1:76" s="245" customFormat="1" ht="12.75" customHeight="1" x14ac:dyDescent="0.2">
      <c r="A55" s="232"/>
      <c r="B55" s="280" t="s">
        <v>158</v>
      </c>
      <c r="C55" s="298"/>
      <c r="D55" s="282">
        <v>21592</v>
      </c>
      <c r="E55" s="282" t="s">
        <v>357</v>
      </c>
      <c r="F55" s="282">
        <v>49</v>
      </c>
      <c r="G55" s="282">
        <v>15</v>
      </c>
      <c r="H55" s="282">
        <v>14</v>
      </c>
      <c r="I55" s="282">
        <v>20</v>
      </c>
      <c r="J55" s="282">
        <v>29.9</v>
      </c>
      <c r="K55" s="282">
        <v>25.3</v>
      </c>
      <c r="L55" s="282">
        <v>2.6000000000000005</v>
      </c>
      <c r="M55" s="282">
        <v>2</v>
      </c>
      <c r="N55" s="282">
        <v>9</v>
      </c>
      <c r="O55" s="282">
        <v>5131</v>
      </c>
      <c r="P55" s="282">
        <v>4701</v>
      </c>
      <c r="Q55" s="282">
        <v>435</v>
      </c>
      <c r="R55" s="282">
        <v>44</v>
      </c>
      <c r="S55" s="282">
        <v>2000</v>
      </c>
      <c r="T55" s="282">
        <v>383.5</v>
      </c>
      <c r="U55" s="282">
        <v>298344</v>
      </c>
      <c r="V55" s="282">
        <v>2160</v>
      </c>
      <c r="W55" s="282">
        <v>32958</v>
      </c>
      <c r="X55" s="282">
        <v>15994</v>
      </c>
      <c r="Y55" s="282">
        <v>453150</v>
      </c>
      <c r="Z55" s="282" t="s">
        <v>357</v>
      </c>
      <c r="AA55" s="282">
        <v>453150</v>
      </c>
      <c r="AB55" s="282">
        <v>4250</v>
      </c>
      <c r="AC55" s="282" t="s">
        <v>357</v>
      </c>
      <c r="AD55" s="282" t="s">
        <v>357</v>
      </c>
      <c r="AE55" s="282">
        <v>448900</v>
      </c>
      <c r="AF55" s="282">
        <v>13400</v>
      </c>
      <c r="AG55" s="282" t="s">
        <v>357</v>
      </c>
      <c r="AH55" s="282">
        <v>0</v>
      </c>
      <c r="AI55" s="282">
        <v>0</v>
      </c>
      <c r="AJ55" s="282">
        <v>0</v>
      </c>
      <c r="AK55" s="282">
        <v>339340</v>
      </c>
      <c r="AL55" s="282">
        <v>321892</v>
      </c>
      <c r="AM55" s="282">
        <v>0</v>
      </c>
      <c r="AN55" s="282">
        <v>0</v>
      </c>
      <c r="AO55" s="282">
        <v>482</v>
      </c>
      <c r="AP55" s="282">
        <v>0</v>
      </c>
      <c r="AQ55" s="282">
        <v>0</v>
      </c>
      <c r="AR55" s="282">
        <v>13688</v>
      </c>
      <c r="AS55" s="282">
        <v>3278</v>
      </c>
      <c r="AT55" s="282" t="s">
        <v>495</v>
      </c>
      <c r="AU55" s="282" t="s">
        <v>495</v>
      </c>
      <c r="AV55" s="282" t="s">
        <v>495</v>
      </c>
      <c r="AW55" s="282" t="s">
        <v>495</v>
      </c>
      <c r="AX55" s="282" t="s">
        <v>495</v>
      </c>
      <c r="AY55" s="282">
        <v>2858</v>
      </c>
      <c r="AZ55" s="282">
        <v>18055</v>
      </c>
      <c r="BA55" s="282">
        <v>16799</v>
      </c>
      <c r="BB55" s="282">
        <v>0</v>
      </c>
      <c r="BC55" s="282">
        <v>26</v>
      </c>
      <c r="BD55" s="282">
        <v>0</v>
      </c>
      <c r="BE55" s="282">
        <v>0</v>
      </c>
      <c r="BF55" s="282">
        <v>977</v>
      </c>
      <c r="BG55" s="282">
        <v>253</v>
      </c>
      <c r="BH55" s="282">
        <v>6774</v>
      </c>
      <c r="BI55" s="282">
        <v>94</v>
      </c>
      <c r="BJ55" s="282">
        <v>203</v>
      </c>
      <c r="BK55" s="282">
        <v>177</v>
      </c>
      <c r="BL55" s="282">
        <v>1204</v>
      </c>
      <c r="BM55" s="282">
        <v>447834</v>
      </c>
      <c r="BN55" s="282">
        <v>49681</v>
      </c>
      <c r="BO55" s="282">
        <v>49707</v>
      </c>
      <c r="BP55" s="282">
        <v>31</v>
      </c>
      <c r="BQ55" s="282">
        <v>85</v>
      </c>
      <c r="BR55" s="282">
        <v>0</v>
      </c>
      <c r="BS55" s="282">
        <v>0</v>
      </c>
      <c r="BT55" s="282">
        <v>0</v>
      </c>
      <c r="BU55" s="282">
        <v>85</v>
      </c>
      <c r="BV55" s="282">
        <v>29</v>
      </c>
      <c r="BW55" s="282">
        <v>1230</v>
      </c>
      <c r="BX55" s="283">
        <v>97359</v>
      </c>
    </row>
    <row r="56" spans="1:76" s="245" customFormat="1" ht="12.75" customHeight="1" x14ac:dyDescent="0.2">
      <c r="A56" s="284"/>
      <c r="B56" s="246" t="s">
        <v>150</v>
      </c>
      <c r="C56" s="300">
        <v>9</v>
      </c>
      <c r="D56" s="300">
        <v>9</v>
      </c>
      <c r="E56" s="300">
        <v>9</v>
      </c>
      <c r="F56" s="300">
        <v>9</v>
      </c>
      <c r="G56" s="300">
        <v>9</v>
      </c>
      <c r="H56" s="300">
        <v>9</v>
      </c>
      <c r="I56" s="300">
        <v>9</v>
      </c>
      <c r="J56" s="300">
        <v>9</v>
      </c>
      <c r="K56" s="300">
        <v>9</v>
      </c>
      <c r="L56" s="300">
        <v>9</v>
      </c>
      <c r="M56" s="300">
        <v>9</v>
      </c>
      <c r="N56" s="300">
        <v>9</v>
      </c>
      <c r="O56" s="300">
        <v>9</v>
      </c>
      <c r="P56" s="300">
        <v>9</v>
      </c>
      <c r="Q56" s="300">
        <v>9</v>
      </c>
      <c r="R56" s="300">
        <v>9</v>
      </c>
      <c r="S56" s="300">
        <v>9</v>
      </c>
      <c r="T56" s="300">
        <v>9</v>
      </c>
      <c r="U56" s="300">
        <v>9</v>
      </c>
      <c r="V56" s="300">
        <v>9</v>
      </c>
      <c r="W56" s="300">
        <v>9</v>
      </c>
      <c r="X56" s="300">
        <v>9</v>
      </c>
      <c r="Y56" s="300">
        <v>9</v>
      </c>
      <c r="Z56" s="300">
        <v>9</v>
      </c>
      <c r="AA56" s="300">
        <v>9</v>
      </c>
      <c r="AB56" s="300">
        <v>9</v>
      </c>
      <c r="AC56" s="300">
        <v>9</v>
      </c>
      <c r="AD56" s="300">
        <v>9</v>
      </c>
      <c r="AE56" s="300">
        <v>9</v>
      </c>
      <c r="AF56" s="300">
        <v>9</v>
      </c>
      <c r="AG56" s="300">
        <v>9</v>
      </c>
      <c r="AH56" s="300">
        <v>9</v>
      </c>
      <c r="AI56" s="300">
        <v>9</v>
      </c>
      <c r="AJ56" s="300">
        <v>9</v>
      </c>
      <c r="AK56" s="300">
        <v>9</v>
      </c>
      <c r="AL56" s="300">
        <v>9</v>
      </c>
      <c r="AM56" s="300">
        <v>9</v>
      </c>
      <c r="AN56" s="300">
        <v>9</v>
      </c>
      <c r="AO56" s="300">
        <v>9</v>
      </c>
      <c r="AP56" s="300">
        <v>9</v>
      </c>
      <c r="AQ56" s="300">
        <v>9</v>
      </c>
      <c r="AR56" s="300">
        <v>9</v>
      </c>
      <c r="AS56" s="300">
        <v>9</v>
      </c>
      <c r="AT56" s="300">
        <v>9</v>
      </c>
      <c r="AU56" s="300">
        <v>9</v>
      </c>
      <c r="AV56" s="300">
        <v>9</v>
      </c>
      <c r="AW56" s="300">
        <v>9</v>
      </c>
      <c r="AX56" s="300">
        <v>9</v>
      </c>
      <c r="AY56" s="300">
        <v>9</v>
      </c>
      <c r="AZ56" s="300">
        <v>9</v>
      </c>
      <c r="BA56" s="300">
        <v>9</v>
      </c>
      <c r="BB56" s="300">
        <v>9</v>
      </c>
      <c r="BC56" s="300">
        <v>9</v>
      </c>
      <c r="BD56" s="300">
        <v>9</v>
      </c>
      <c r="BE56" s="300">
        <v>9</v>
      </c>
      <c r="BF56" s="300">
        <v>9</v>
      </c>
      <c r="BG56" s="300">
        <v>9</v>
      </c>
      <c r="BH56" s="300">
        <v>9</v>
      </c>
      <c r="BI56" s="300">
        <v>9</v>
      </c>
      <c r="BJ56" s="300">
        <v>9</v>
      </c>
      <c r="BK56" s="300">
        <v>9</v>
      </c>
      <c r="BL56" s="300">
        <v>9</v>
      </c>
      <c r="BM56" s="300">
        <v>9</v>
      </c>
      <c r="BN56" s="300">
        <v>9</v>
      </c>
      <c r="BO56" s="300">
        <v>9</v>
      </c>
      <c r="BP56" s="300">
        <v>9</v>
      </c>
      <c r="BQ56" s="300">
        <v>9</v>
      </c>
      <c r="BR56" s="300">
        <v>9</v>
      </c>
      <c r="BS56" s="300">
        <v>9</v>
      </c>
      <c r="BT56" s="300">
        <v>9</v>
      </c>
      <c r="BU56" s="300">
        <v>9</v>
      </c>
      <c r="BV56" s="300">
        <v>9</v>
      </c>
      <c r="BW56" s="300">
        <v>9</v>
      </c>
      <c r="BX56" s="305">
        <v>9</v>
      </c>
    </row>
    <row r="57" spans="1:76" s="245" customFormat="1" ht="12.75" customHeight="1" x14ac:dyDescent="0.2">
      <c r="A57" s="284"/>
      <c r="B57" s="246" t="s">
        <v>151</v>
      </c>
      <c r="C57" s="300">
        <v>9</v>
      </c>
      <c r="D57" s="286">
        <v>8</v>
      </c>
      <c r="E57" s="286">
        <v>0</v>
      </c>
      <c r="F57" s="286">
        <v>9</v>
      </c>
      <c r="G57" s="286">
        <v>9</v>
      </c>
      <c r="H57" s="286">
        <v>9</v>
      </c>
      <c r="I57" s="286">
        <v>8</v>
      </c>
      <c r="J57" s="286">
        <v>9</v>
      </c>
      <c r="K57" s="286">
        <v>9</v>
      </c>
      <c r="L57" s="286">
        <v>8</v>
      </c>
      <c r="M57" s="286">
        <v>9</v>
      </c>
      <c r="N57" s="286">
        <v>9</v>
      </c>
      <c r="O57" s="286">
        <v>9</v>
      </c>
      <c r="P57" s="286">
        <v>9</v>
      </c>
      <c r="Q57" s="286">
        <v>9</v>
      </c>
      <c r="R57" s="286">
        <v>9</v>
      </c>
      <c r="S57" s="286">
        <v>8</v>
      </c>
      <c r="T57" s="286">
        <v>9</v>
      </c>
      <c r="U57" s="286">
        <v>7</v>
      </c>
      <c r="V57" s="286">
        <v>5</v>
      </c>
      <c r="W57" s="286">
        <v>7</v>
      </c>
      <c r="X57" s="286">
        <v>5</v>
      </c>
      <c r="Y57" s="286">
        <v>7</v>
      </c>
      <c r="Z57" s="286">
        <v>0</v>
      </c>
      <c r="AA57" s="286">
        <v>7</v>
      </c>
      <c r="AB57" s="286">
        <v>2</v>
      </c>
      <c r="AC57" s="286">
        <v>0</v>
      </c>
      <c r="AD57" s="286">
        <v>0</v>
      </c>
      <c r="AE57" s="286">
        <v>7</v>
      </c>
      <c r="AF57" s="286">
        <v>4</v>
      </c>
      <c r="AG57" s="286">
        <v>0</v>
      </c>
      <c r="AH57" s="286">
        <v>1</v>
      </c>
      <c r="AI57" s="286">
        <v>3</v>
      </c>
      <c r="AJ57" s="286">
        <v>3</v>
      </c>
      <c r="AK57" s="286">
        <v>9</v>
      </c>
      <c r="AL57" s="286">
        <v>9</v>
      </c>
      <c r="AM57" s="286">
        <v>8</v>
      </c>
      <c r="AN57" s="286">
        <v>7</v>
      </c>
      <c r="AO57" s="286">
        <v>8</v>
      </c>
      <c r="AP57" s="286">
        <v>7</v>
      </c>
      <c r="AQ57" s="286">
        <v>8</v>
      </c>
      <c r="AR57" s="286">
        <v>9</v>
      </c>
      <c r="AS57" s="286">
        <v>6</v>
      </c>
      <c r="AT57" s="286">
        <v>9</v>
      </c>
      <c r="AU57" s="286">
        <v>9</v>
      </c>
      <c r="AV57" s="286">
        <v>9</v>
      </c>
      <c r="AW57" s="286">
        <v>9</v>
      </c>
      <c r="AX57" s="286">
        <v>9</v>
      </c>
      <c r="AY57" s="286">
        <v>2</v>
      </c>
      <c r="AZ57" s="286">
        <v>9</v>
      </c>
      <c r="BA57" s="286">
        <v>9</v>
      </c>
      <c r="BB57" s="286">
        <v>8</v>
      </c>
      <c r="BC57" s="286">
        <v>8</v>
      </c>
      <c r="BD57" s="286">
        <v>8</v>
      </c>
      <c r="BE57" s="286">
        <v>8</v>
      </c>
      <c r="BF57" s="286">
        <v>9</v>
      </c>
      <c r="BG57" s="286">
        <v>6</v>
      </c>
      <c r="BH57" s="286">
        <v>5</v>
      </c>
      <c r="BI57" s="286">
        <v>8</v>
      </c>
      <c r="BJ57" s="286">
        <v>9</v>
      </c>
      <c r="BK57" s="286">
        <v>5</v>
      </c>
      <c r="BL57" s="286">
        <v>3</v>
      </c>
      <c r="BM57" s="286">
        <v>9</v>
      </c>
      <c r="BN57" s="286">
        <v>9</v>
      </c>
      <c r="BO57" s="286">
        <v>9</v>
      </c>
      <c r="BP57" s="286">
        <v>5</v>
      </c>
      <c r="BQ57" s="286">
        <v>9</v>
      </c>
      <c r="BR57" s="286">
        <v>7</v>
      </c>
      <c r="BS57" s="286">
        <v>7</v>
      </c>
      <c r="BT57" s="286">
        <v>7</v>
      </c>
      <c r="BU57" s="286">
        <v>6</v>
      </c>
      <c r="BV57" s="286">
        <v>6</v>
      </c>
      <c r="BW57" s="286">
        <v>2</v>
      </c>
      <c r="BX57" s="287">
        <v>2</v>
      </c>
    </row>
    <row r="58" spans="1:76" s="245" customFormat="1" ht="12.75" customHeight="1" x14ac:dyDescent="0.2">
      <c r="A58" s="288"/>
      <c r="B58" s="450" t="s">
        <v>149</v>
      </c>
      <c r="C58" s="250">
        <v>1</v>
      </c>
      <c r="D58" s="289">
        <v>0.88888888888888884</v>
      </c>
      <c r="E58" s="289">
        <v>0</v>
      </c>
      <c r="F58" s="289">
        <v>1</v>
      </c>
      <c r="G58" s="289">
        <v>1</v>
      </c>
      <c r="H58" s="289">
        <v>1</v>
      </c>
      <c r="I58" s="289">
        <v>0.88888888888888884</v>
      </c>
      <c r="J58" s="289">
        <v>1</v>
      </c>
      <c r="K58" s="289">
        <v>1</v>
      </c>
      <c r="L58" s="289">
        <v>0.88888888888888884</v>
      </c>
      <c r="M58" s="289">
        <v>1</v>
      </c>
      <c r="N58" s="289">
        <v>1</v>
      </c>
      <c r="O58" s="289">
        <v>1</v>
      </c>
      <c r="P58" s="289">
        <v>1</v>
      </c>
      <c r="Q58" s="289">
        <v>1</v>
      </c>
      <c r="R58" s="289">
        <v>1</v>
      </c>
      <c r="S58" s="289">
        <v>0.88888888888888884</v>
      </c>
      <c r="T58" s="289">
        <v>1</v>
      </c>
      <c r="U58" s="289">
        <v>0.77777777777777779</v>
      </c>
      <c r="V58" s="289">
        <v>0.55555555555555558</v>
      </c>
      <c r="W58" s="289">
        <v>0.77777777777777779</v>
      </c>
      <c r="X58" s="289">
        <v>0.55555555555555558</v>
      </c>
      <c r="Y58" s="289">
        <v>0.77777777777777779</v>
      </c>
      <c r="Z58" s="289">
        <v>0</v>
      </c>
      <c r="AA58" s="289">
        <v>0.77777777777777779</v>
      </c>
      <c r="AB58" s="289">
        <v>0.22222222222222221</v>
      </c>
      <c r="AC58" s="289">
        <v>0</v>
      </c>
      <c r="AD58" s="289">
        <v>0</v>
      </c>
      <c r="AE58" s="289">
        <v>0.77777777777777779</v>
      </c>
      <c r="AF58" s="289">
        <v>0.44444444444444442</v>
      </c>
      <c r="AG58" s="289">
        <v>0</v>
      </c>
      <c r="AH58" s="289">
        <v>0.1111111111111111</v>
      </c>
      <c r="AI58" s="289">
        <v>0.33333333333333331</v>
      </c>
      <c r="AJ58" s="289">
        <v>0.33333333333333331</v>
      </c>
      <c r="AK58" s="289">
        <v>1</v>
      </c>
      <c r="AL58" s="289">
        <v>1</v>
      </c>
      <c r="AM58" s="289">
        <v>0.88888888888888884</v>
      </c>
      <c r="AN58" s="289">
        <v>0.77777777777777779</v>
      </c>
      <c r="AO58" s="289">
        <v>0.88888888888888884</v>
      </c>
      <c r="AP58" s="289">
        <v>0.77777777777777779</v>
      </c>
      <c r="AQ58" s="289">
        <v>0.88888888888888884</v>
      </c>
      <c r="AR58" s="289">
        <v>1</v>
      </c>
      <c r="AS58" s="289">
        <v>0.66666666666666663</v>
      </c>
      <c r="AT58" s="289">
        <v>1</v>
      </c>
      <c r="AU58" s="289">
        <v>1</v>
      </c>
      <c r="AV58" s="289">
        <v>1</v>
      </c>
      <c r="AW58" s="289">
        <v>1</v>
      </c>
      <c r="AX58" s="289">
        <v>1</v>
      </c>
      <c r="AY58" s="289">
        <v>0.22222222222222221</v>
      </c>
      <c r="AZ58" s="289">
        <v>1</v>
      </c>
      <c r="BA58" s="289">
        <v>1</v>
      </c>
      <c r="BB58" s="289">
        <v>0.88888888888888884</v>
      </c>
      <c r="BC58" s="289">
        <v>0.88888888888888884</v>
      </c>
      <c r="BD58" s="289">
        <v>0.88888888888888884</v>
      </c>
      <c r="BE58" s="289">
        <v>0.88888888888888884</v>
      </c>
      <c r="BF58" s="289">
        <v>1</v>
      </c>
      <c r="BG58" s="289">
        <v>0.66666666666666663</v>
      </c>
      <c r="BH58" s="289">
        <v>0.55555555555555558</v>
      </c>
      <c r="BI58" s="289">
        <v>0.88888888888888884</v>
      </c>
      <c r="BJ58" s="289">
        <v>1</v>
      </c>
      <c r="BK58" s="289">
        <v>0.55555555555555558</v>
      </c>
      <c r="BL58" s="289">
        <v>0.33333333333333331</v>
      </c>
      <c r="BM58" s="289">
        <v>1</v>
      </c>
      <c r="BN58" s="289">
        <v>1</v>
      </c>
      <c r="BO58" s="289">
        <v>1</v>
      </c>
      <c r="BP58" s="289">
        <v>0.55555555555555558</v>
      </c>
      <c r="BQ58" s="289">
        <v>1</v>
      </c>
      <c r="BR58" s="289">
        <v>0.77777777777777779</v>
      </c>
      <c r="BS58" s="289">
        <v>0.77777777777777779</v>
      </c>
      <c r="BT58" s="289">
        <v>0.77777777777777779</v>
      </c>
      <c r="BU58" s="289">
        <v>0.66666666666666663</v>
      </c>
      <c r="BV58" s="289">
        <v>0.66666666666666663</v>
      </c>
      <c r="BW58" s="289">
        <v>0.22222222222222221</v>
      </c>
      <c r="BX58" s="290">
        <v>0.22222222222222221</v>
      </c>
    </row>
    <row r="59" spans="1:76" s="442" customFormat="1" ht="12.75" customHeight="1" x14ac:dyDescent="0.2">
      <c r="A59" s="392" t="s">
        <v>415</v>
      </c>
      <c r="B59" s="393" t="s">
        <v>416</v>
      </c>
      <c r="C59" s="394"/>
      <c r="D59" s="441"/>
      <c r="E59" s="438"/>
      <c r="F59" s="394"/>
      <c r="G59" s="394"/>
      <c r="H59" s="394"/>
      <c r="I59" s="394"/>
      <c r="J59" s="394"/>
      <c r="K59" s="394"/>
      <c r="L59" s="394"/>
      <c r="M59" s="394"/>
      <c r="N59" s="394"/>
      <c r="O59" s="394"/>
      <c r="P59" s="394"/>
      <c r="Q59" s="394"/>
      <c r="R59" s="394"/>
      <c r="S59" s="394"/>
      <c r="T59" s="394"/>
      <c r="U59" s="394"/>
      <c r="V59" s="394"/>
      <c r="W59" s="394"/>
      <c r="X59" s="394"/>
      <c r="Y59" s="371" t="s">
        <v>498</v>
      </c>
      <c r="Z59" s="371" t="s">
        <v>499</v>
      </c>
      <c r="AA59" s="371" t="s">
        <v>500</v>
      </c>
      <c r="AB59" s="371"/>
      <c r="AC59" s="441"/>
      <c r="AD59" s="394"/>
      <c r="AE59" s="394"/>
      <c r="AF59" s="394"/>
      <c r="AG59" s="394"/>
      <c r="AH59" s="394"/>
      <c r="AI59" s="394"/>
      <c r="AJ59" s="394"/>
      <c r="AK59" s="394"/>
      <c r="AL59" s="394"/>
      <c r="AM59" s="394"/>
      <c r="AN59" s="394"/>
      <c r="AO59" s="394"/>
      <c r="AP59" s="394"/>
      <c r="AQ59" s="394"/>
      <c r="AR59" s="394"/>
      <c r="AS59" s="394"/>
      <c r="AT59" s="394"/>
      <c r="AU59" s="394"/>
      <c r="AV59" s="394"/>
      <c r="AW59" s="394"/>
      <c r="AX59" s="394"/>
      <c r="AY59" s="394"/>
      <c r="AZ59" s="394"/>
      <c r="BA59" s="394"/>
      <c r="BB59" s="394"/>
      <c r="BC59" s="394"/>
      <c r="BD59" s="394"/>
      <c r="BE59" s="394"/>
      <c r="BF59" s="394"/>
      <c r="BG59" s="394"/>
      <c r="BH59" s="394"/>
      <c r="BI59" s="394"/>
      <c r="BJ59" s="394"/>
      <c r="BK59" s="394"/>
      <c r="BL59" s="394"/>
      <c r="BM59" s="394"/>
      <c r="BN59" s="394"/>
      <c r="BO59" s="394"/>
      <c r="BP59" s="394"/>
      <c r="BQ59" s="394"/>
      <c r="BR59" s="394"/>
      <c r="BS59" s="394"/>
      <c r="BT59" s="394"/>
      <c r="BU59" s="394"/>
      <c r="BV59" s="394"/>
      <c r="BW59" s="394"/>
      <c r="BX59" s="443"/>
    </row>
    <row r="60" spans="1:76" s="442" customFormat="1" ht="12.75" customHeight="1" x14ac:dyDescent="0.2">
      <c r="A60" s="395" t="s">
        <v>329</v>
      </c>
      <c r="B60" s="396" t="s">
        <v>194</v>
      </c>
      <c r="C60" s="397"/>
      <c r="D60" s="371">
        <v>1553</v>
      </c>
      <c r="E60" s="371" t="s">
        <v>301</v>
      </c>
      <c r="F60" s="371">
        <v>5</v>
      </c>
      <c r="G60" s="371">
        <v>0</v>
      </c>
      <c r="H60" s="371">
        <v>1</v>
      </c>
      <c r="I60" s="371">
        <v>4</v>
      </c>
      <c r="J60" s="371">
        <v>1</v>
      </c>
      <c r="K60" s="371">
        <v>1</v>
      </c>
      <c r="L60" s="371">
        <v>0</v>
      </c>
      <c r="M60" s="371">
        <v>0</v>
      </c>
      <c r="N60" s="371">
        <v>1</v>
      </c>
      <c r="O60" s="371">
        <v>123</v>
      </c>
      <c r="P60" s="371">
        <v>117</v>
      </c>
      <c r="Q60" s="371">
        <v>23</v>
      </c>
      <c r="R60" s="371">
        <v>3</v>
      </c>
      <c r="S60" s="371">
        <v>218</v>
      </c>
      <c r="T60" s="371">
        <v>40</v>
      </c>
      <c r="U60" s="371">
        <v>8952</v>
      </c>
      <c r="V60" s="371">
        <v>416</v>
      </c>
      <c r="W60" s="371">
        <v>0</v>
      </c>
      <c r="X60" s="371">
        <v>669</v>
      </c>
      <c r="Y60" s="371"/>
      <c r="Z60" s="371"/>
      <c r="AA60" s="371"/>
      <c r="AB60" s="371"/>
      <c r="AC60" s="371"/>
      <c r="AD60" s="371"/>
      <c r="AE60" s="371"/>
      <c r="AF60" s="371"/>
      <c r="AG60" s="371" t="s">
        <v>301</v>
      </c>
      <c r="AH60" s="371">
        <v>0</v>
      </c>
      <c r="AI60" s="371">
        <v>0</v>
      </c>
      <c r="AJ60" s="371" t="s">
        <v>301</v>
      </c>
      <c r="AK60" s="371">
        <v>9621</v>
      </c>
      <c r="AL60" s="371">
        <v>9249</v>
      </c>
      <c r="AM60" s="371">
        <v>0</v>
      </c>
      <c r="AN60" s="371">
        <v>0</v>
      </c>
      <c r="AO60" s="371">
        <v>0</v>
      </c>
      <c r="AP60" s="371">
        <v>0</v>
      </c>
      <c r="AQ60" s="371">
        <v>0</v>
      </c>
      <c r="AR60" s="371">
        <v>372</v>
      </c>
      <c r="AS60" s="371">
        <v>0</v>
      </c>
      <c r="AT60" s="371">
        <v>28670</v>
      </c>
      <c r="AU60" s="371">
        <v>28022</v>
      </c>
      <c r="AV60" s="371">
        <v>65</v>
      </c>
      <c r="AW60" s="371">
        <v>20321</v>
      </c>
      <c r="AX60" s="371">
        <v>911808</v>
      </c>
      <c r="AY60" s="371" t="s">
        <v>301</v>
      </c>
      <c r="AZ60" s="371">
        <v>211</v>
      </c>
      <c r="BA60" s="371">
        <v>203</v>
      </c>
      <c r="BB60" s="371" t="s">
        <v>301</v>
      </c>
      <c r="BC60" s="371" t="s">
        <v>301</v>
      </c>
      <c r="BD60" s="371" t="s">
        <v>301</v>
      </c>
      <c r="BE60" s="371" t="s">
        <v>301</v>
      </c>
      <c r="BF60" s="371">
        <v>8</v>
      </c>
      <c r="BG60" s="371" t="s">
        <v>301</v>
      </c>
      <c r="BH60" s="371">
        <v>0</v>
      </c>
      <c r="BI60" s="371">
        <v>0</v>
      </c>
      <c r="BJ60" s="371" t="s">
        <v>301</v>
      </c>
      <c r="BK60" s="371" t="s">
        <v>301</v>
      </c>
      <c r="BL60" s="371" t="s">
        <v>301</v>
      </c>
      <c r="BM60" s="371">
        <v>4401</v>
      </c>
      <c r="BN60" s="371">
        <v>144</v>
      </c>
      <c r="BO60" s="371" t="s">
        <v>301</v>
      </c>
      <c r="BP60" s="371">
        <v>21</v>
      </c>
      <c r="BQ60" s="371">
        <v>0</v>
      </c>
      <c r="BR60" s="371">
        <v>0</v>
      </c>
      <c r="BS60" s="371">
        <v>0</v>
      </c>
      <c r="BT60" s="371">
        <v>0</v>
      </c>
      <c r="BU60" s="371">
        <v>0</v>
      </c>
      <c r="BV60" s="371">
        <v>0</v>
      </c>
      <c r="BW60" s="371" t="s">
        <v>301</v>
      </c>
      <c r="BX60" s="430" t="s">
        <v>301</v>
      </c>
    </row>
    <row r="61" spans="1:76" s="431" customFormat="1" ht="12.75" customHeight="1" x14ac:dyDescent="0.2">
      <c r="A61" s="368" t="s">
        <v>330</v>
      </c>
      <c r="B61" s="369" t="s">
        <v>465</v>
      </c>
      <c r="C61" s="389"/>
      <c r="D61" s="371">
        <v>498</v>
      </c>
      <c r="E61" s="371" t="s">
        <v>301</v>
      </c>
      <c r="F61" s="371">
        <v>5</v>
      </c>
      <c r="G61" s="371">
        <v>0</v>
      </c>
      <c r="H61" s="371">
        <v>1</v>
      </c>
      <c r="I61" s="371">
        <v>4</v>
      </c>
      <c r="J61" s="373">
        <v>1.45</v>
      </c>
      <c r="K61" s="373">
        <v>1</v>
      </c>
      <c r="L61" s="374">
        <v>0.35</v>
      </c>
      <c r="M61" s="374">
        <v>0</v>
      </c>
      <c r="N61" s="374">
        <v>1</v>
      </c>
      <c r="O61" s="375">
        <v>380</v>
      </c>
      <c r="P61" s="375">
        <v>188</v>
      </c>
      <c r="Q61" s="375">
        <v>51</v>
      </c>
      <c r="R61" s="375">
        <v>30</v>
      </c>
      <c r="S61" s="375">
        <v>221</v>
      </c>
      <c r="T61" s="375">
        <v>49.5</v>
      </c>
      <c r="U61" s="375">
        <v>24576</v>
      </c>
      <c r="V61" s="375">
        <v>2532</v>
      </c>
      <c r="W61" s="375">
        <v>0</v>
      </c>
      <c r="X61" s="375">
        <v>0</v>
      </c>
      <c r="Y61" s="375"/>
      <c r="Z61" s="375"/>
      <c r="AA61" s="375"/>
      <c r="AB61" s="375"/>
      <c r="AC61" s="375"/>
      <c r="AD61" s="375"/>
      <c r="AE61" s="375"/>
      <c r="AF61" s="375"/>
      <c r="AG61" s="375" t="s">
        <v>301</v>
      </c>
      <c r="AH61" s="375" t="s">
        <v>301</v>
      </c>
      <c r="AI61" s="375" t="s">
        <v>301</v>
      </c>
      <c r="AJ61" s="375">
        <v>3706</v>
      </c>
      <c r="AK61" s="375">
        <v>24808</v>
      </c>
      <c r="AL61" s="375">
        <v>24576</v>
      </c>
      <c r="AM61" s="375">
        <v>0</v>
      </c>
      <c r="AN61" s="375">
        <v>0</v>
      </c>
      <c r="AO61" s="375">
        <v>0</v>
      </c>
      <c r="AP61" s="375">
        <v>0</v>
      </c>
      <c r="AQ61" s="375">
        <v>0</v>
      </c>
      <c r="AR61" s="375">
        <v>207</v>
      </c>
      <c r="AS61" s="375">
        <v>25</v>
      </c>
      <c r="AT61" s="375">
        <v>28670</v>
      </c>
      <c r="AU61" s="375">
        <v>28022</v>
      </c>
      <c r="AV61" s="375">
        <v>65</v>
      </c>
      <c r="AW61" s="375">
        <v>20321</v>
      </c>
      <c r="AX61" s="375">
        <v>911808</v>
      </c>
      <c r="AY61" s="375">
        <v>0</v>
      </c>
      <c r="AZ61" s="375">
        <v>1832</v>
      </c>
      <c r="BA61" s="375">
        <v>1813</v>
      </c>
      <c r="BB61" s="375">
        <v>0</v>
      </c>
      <c r="BC61" s="375">
        <v>0</v>
      </c>
      <c r="BD61" s="375">
        <v>0</v>
      </c>
      <c r="BE61" s="375">
        <v>0</v>
      </c>
      <c r="BF61" s="375">
        <v>16</v>
      </c>
      <c r="BG61" s="375">
        <v>3</v>
      </c>
      <c r="BH61" s="375">
        <v>274</v>
      </c>
      <c r="BI61" s="375">
        <v>2</v>
      </c>
      <c r="BJ61" s="375">
        <v>14</v>
      </c>
      <c r="BK61" s="375">
        <v>19</v>
      </c>
      <c r="BL61" s="375">
        <v>164</v>
      </c>
      <c r="BM61" s="375">
        <v>9152</v>
      </c>
      <c r="BN61" s="375">
        <v>438</v>
      </c>
      <c r="BO61" s="375">
        <v>11</v>
      </c>
      <c r="BP61" s="375">
        <v>10</v>
      </c>
      <c r="BQ61" s="375">
        <v>0</v>
      </c>
      <c r="BR61" s="375">
        <v>0</v>
      </c>
      <c r="BS61" s="375">
        <v>0</v>
      </c>
      <c r="BT61" s="375">
        <v>0</v>
      </c>
      <c r="BU61" s="375">
        <v>0</v>
      </c>
      <c r="BV61" s="375">
        <v>3</v>
      </c>
      <c r="BW61" s="375">
        <v>33</v>
      </c>
      <c r="BX61" s="425" t="s">
        <v>301</v>
      </c>
    </row>
    <row r="62" spans="1:76" s="431" customFormat="1" ht="12.75" customHeight="1" x14ac:dyDescent="0.2">
      <c r="A62" s="368" t="s">
        <v>331</v>
      </c>
      <c r="B62" s="369" t="s">
        <v>444</v>
      </c>
      <c r="C62" s="389"/>
      <c r="D62" s="371">
        <v>1789</v>
      </c>
      <c r="E62" s="371">
        <v>26083</v>
      </c>
      <c r="F62" s="371">
        <v>5</v>
      </c>
      <c r="G62" s="371">
        <v>1</v>
      </c>
      <c r="H62" s="371">
        <v>4</v>
      </c>
      <c r="I62" s="371">
        <v>0</v>
      </c>
      <c r="J62" s="373">
        <v>4.05</v>
      </c>
      <c r="K62" s="373">
        <v>2.6</v>
      </c>
      <c r="L62" s="374">
        <v>0.75</v>
      </c>
      <c r="M62" s="374">
        <v>0.7</v>
      </c>
      <c r="N62" s="375">
        <v>1</v>
      </c>
      <c r="O62" s="375">
        <v>608</v>
      </c>
      <c r="P62" s="375">
        <v>352</v>
      </c>
      <c r="Q62" s="375">
        <v>54</v>
      </c>
      <c r="R62" s="375">
        <v>18</v>
      </c>
      <c r="S62" s="375">
        <v>215</v>
      </c>
      <c r="T62" s="375">
        <v>37.5</v>
      </c>
      <c r="U62" s="375">
        <v>26080</v>
      </c>
      <c r="V62" s="375">
        <v>333</v>
      </c>
      <c r="W62" s="375">
        <v>0</v>
      </c>
      <c r="X62" s="375">
        <v>12767</v>
      </c>
      <c r="Y62" s="375"/>
      <c r="Z62" s="375"/>
      <c r="AA62" s="375"/>
      <c r="AB62" s="375"/>
      <c r="AC62" s="375"/>
      <c r="AD62" s="375"/>
      <c r="AE62" s="375"/>
      <c r="AF62" s="375"/>
      <c r="AG62" s="375" t="s">
        <v>301</v>
      </c>
      <c r="AH62" s="375">
        <v>0</v>
      </c>
      <c r="AI62" s="375">
        <v>0</v>
      </c>
      <c r="AJ62" s="375">
        <v>7480</v>
      </c>
      <c r="AK62" s="375">
        <v>39180</v>
      </c>
      <c r="AL62" s="375">
        <v>32012</v>
      </c>
      <c r="AM62" s="375">
        <v>1870</v>
      </c>
      <c r="AN62" s="375" t="s">
        <v>301</v>
      </c>
      <c r="AO62" s="375">
        <v>0</v>
      </c>
      <c r="AP62" s="375">
        <v>0</v>
      </c>
      <c r="AQ62" s="375">
        <v>0</v>
      </c>
      <c r="AR62" s="375">
        <v>5298</v>
      </c>
      <c r="AS62" s="375" t="s">
        <v>301</v>
      </c>
      <c r="AT62" s="375">
        <v>28670</v>
      </c>
      <c r="AU62" s="375">
        <v>28022</v>
      </c>
      <c r="AV62" s="375">
        <v>65</v>
      </c>
      <c r="AW62" s="375">
        <v>20321</v>
      </c>
      <c r="AX62" s="375">
        <v>911808</v>
      </c>
      <c r="AY62" s="375" t="s">
        <v>301</v>
      </c>
      <c r="AZ62" s="375">
        <v>1454</v>
      </c>
      <c r="BA62" s="375">
        <v>976</v>
      </c>
      <c r="BB62" s="375">
        <v>136</v>
      </c>
      <c r="BC62" s="375">
        <v>0</v>
      </c>
      <c r="BD62" s="375">
        <v>0</v>
      </c>
      <c r="BE62" s="375">
        <v>0</v>
      </c>
      <c r="BF62" s="375">
        <v>342</v>
      </c>
      <c r="BG62" s="375">
        <v>0</v>
      </c>
      <c r="BH62" s="375" t="s">
        <v>301</v>
      </c>
      <c r="BI62" s="375">
        <v>0</v>
      </c>
      <c r="BJ62" s="375">
        <v>24</v>
      </c>
      <c r="BK62" s="375">
        <v>27</v>
      </c>
      <c r="BL62" s="375">
        <v>951</v>
      </c>
      <c r="BM62" s="375">
        <v>22857</v>
      </c>
      <c r="BN62" s="375">
        <v>371</v>
      </c>
      <c r="BO62" s="375">
        <v>29</v>
      </c>
      <c r="BP62" s="375">
        <v>20</v>
      </c>
      <c r="BQ62" s="375">
        <v>0</v>
      </c>
      <c r="BR62" s="375">
        <v>0</v>
      </c>
      <c r="BS62" s="375">
        <v>0</v>
      </c>
      <c r="BT62" s="375">
        <v>0</v>
      </c>
      <c r="BU62" s="375">
        <v>0</v>
      </c>
      <c r="BV62" s="375">
        <v>18413</v>
      </c>
      <c r="BW62" s="375" t="s">
        <v>301</v>
      </c>
      <c r="BX62" s="425" t="s">
        <v>301</v>
      </c>
    </row>
    <row r="63" spans="1:76" s="431" customFormat="1" ht="12.75" customHeight="1" x14ac:dyDescent="0.2">
      <c r="A63" s="368" t="s">
        <v>332</v>
      </c>
      <c r="B63" s="369" t="s">
        <v>445</v>
      </c>
      <c r="C63" s="389"/>
      <c r="D63" s="371">
        <v>1441</v>
      </c>
      <c r="E63" s="371" t="s">
        <v>301</v>
      </c>
      <c r="F63" s="371">
        <v>10</v>
      </c>
      <c r="G63" s="371">
        <v>0</v>
      </c>
      <c r="H63" s="371">
        <v>5</v>
      </c>
      <c r="I63" s="371">
        <v>5</v>
      </c>
      <c r="J63" s="373">
        <v>3.8</v>
      </c>
      <c r="K63" s="373">
        <v>3.4</v>
      </c>
      <c r="L63" s="374">
        <v>0.4</v>
      </c>
      <c r="M63" s="374">
        <v>0</v>
      </c>
      <c r="N63" s="375">
        <v>1</v>
      </c>
      <c r="O63" s="375">
        <v>567</v>
      </c>
      <c r="P63" s="375">
        <v>500</v>
      </c>
      <c r="Q63" s="375">
        <v>136</v>
      </c>
      <c r="R63" s="375">
        <v>56</v>
      </c>
      <c r="S63" s="375">
        <v>225</v>
      </c>
      <c r="T63" s="375">
        <v>81</v>
      </c>
      <c r="U63" s="375">
        <v>14837</v>
      </c>
      <c r="V63" s="375">
        <v>592</v>
      </c>
      <c r="W63" s="375">
        <v>0</v>
      </c>
      <c r="X63" s="375">
        <v>600</v>
      </c>
      <c r="Y63" s="375"/>
      <c r="Z63" s="375"/>
      <c r="AA63" s="375"/>
      <c r="AB63" s="375"/>
      <c r="AC63" s="375"/>
      <c r="AD63" s="375"/>
      <c r="AE63" s="375"/>
      <c r="AF63" s="375"/>
      <c r="AG63" s="375" t="s">
        <v>301</v>
      </c>
      <c r="AH63" s="375" t="s">
        <v>301</v>
      </c>
      <c r="AI63" s="375" t="s">
        <v>301</v>
      </c>
      <c r="AJ63" s="375">
        <v>2912</v>
      </c>
      <c r="AK63" s="375">
        <v>15429</v>
      </c>
      <c r="AL63" s="375">
        <v>14431</v>
      </c>
      <c r="AM63" s="375">
        <v>0</v>
      </c>
      <c r="AN63" s="375">
        <v>0</v>
      </c>
      <c r="AO63" s="375">
        <v>0</v>
      </c>
      <c r="AP63" s="375">
        <v>0</v>
      </c>
      <c r="AQ63" s="375">
        <v>0</v>
      </c>
      <c r="AR63" s="375">
        <v>998</v>
      </c>
      <c r="AS63" s="375">
        <v>0</v>
      </c>
      <c r="AT63" s="375">
        <v>40670</v>
      </c>
      <c r="AU63" s="375">
        <v>28097</v>
      </c>
      <c r="AV63" s="375">
        <v>70</v>
      </c>
      <c r="AW63" s="375">
        <v>20867</v>
      </c>
      <c r="AX63" s="375">
        <v>911808</v>
      </c>
      <c r="AY63" s="375">
        <v>0</v>
      </c>
      <c r="AZ63" s="375">
        <v>780</v>
      </c>
      <c r="BA63" s="375">
        <v>735</v>
      </c>
      <c r="BB63" s="375">
        <v>0</v>
      </c>
      <c r="BC63" s="375">
        <v>0</v>
      </c>
      <c r="BD63" s="375">
        <v>0</v>
      </c>
      <c r="BE63" s="375">
        <v>0</v>
      </c>
      <c r="BF63" s="375">
        <v>45</v>
      </c>
      <c r="BG63" s="375">
        <v>0</v>
      </c>
      <c r="BH63" s="375">
        <v>500</v>
      </c>
      <c r="BI63" s="375">
        <v>22</v>
      </c>
      <c r="BJ63" s="375">
        <v>132</v>
      </c>
      <c r="BK63" s="375">
        <v>202</v>
      </c>
      <c r="BL63" s="375">
        <v>1318</v>
      </c>
      <c r="BM63" s="375">
        <v>12304</v>
      </c>
      <c r="BN63" s="375">
        <v>161</v>
      </c>
      <c r="BO63" s="375">
        <v>78</v>
      </c>
      <c r="BP63" s="375">
        <v>880</v>
      </c>
      <c r="BQ63" s="375">
        <v>0</v>
      </c>
      <c r="BR63" s="375">
        <v>0</v>
      </c>
      <c r="BS63" s="375">
        <v>0</v>
      </c>
      <c r="BT63" s="375">
        <v>0</v>
      </c>
      <c r="BU63" s="375">
        <v>0</v>
      </c>
      <c r="BV63" s="375">
        <v>0</v>
      </c>
      <c r="BW63" s="375">
        <v>480</v>
      </c>
      <c r="BX63" s="425" t="s">
        <v>301</v>
      </c>
    </row>
    <row r="64" spans="1:76" s="431" customFormat="1" ht="12.75" customHeight="1" x14ac:dyDescent="0.2">
      <c r="A64" s="368" t="s">
        <v>333</v>
      </c>
      <c r="B64" s="369" t="s">
        <v>198</v>
      </c>
      <c r="C64" s="389"/>
      <c r="D64" s="371">
        <v>1250</v>
      </c>
      <c r="E64" s="371" t="s">
        <v>301</v>
      </c>
      <c r="F64" s="371">
        <v>7</v>
      </c>
      <c r="G64" s="371">
        <v>1</v>
      </c>
      <c r="H64" s="371">
        <v>4</v>
      </c>
      <c r="I64" s="371">
        <v>2</v>
      </c>
      <c r="J64" s="373">
        <v>4.5</v>
      </c>
      <c r="K64" s="373">
        <v>4.0999999999999996</v>
      </c>
      <c r="L64" s="374">
        <v>0.4</v>
      </c>
      <c r="M64" s="374">
        <v>0</v>
      </c>
      <c r="N64" s="375">
        <v>1</v>
      </c>
      <c r="O64" s="375">
        <v>804</v>
      </c>
      <c r="P64" s="375">
        <v>695</v>
      </c>
      <c r="Q64" s="375">
        <v>106</v>
      </c>
      <c r="R64" s="375">
        <v>30</v>
      </c>
      <c r="S64" s="375">
        <v>225</v>
      </c>
      <c r="T64" s="374">
        <v>43.5</v>
      </c>
      <c r="U64" s="375">
        <v>35089</v>
      </c>
      <c r="V64" s="375">
        <v>774</v>
      </c>
      <c r="W64" s="375">
        <v>0</v>
      </c>
      <c r="X64" s="375">
        <v>5816</v>
      </c>
      <c r="Y64" s="375"/>
      <c r="Z64" s="375"/>
      <c r="AA64" s="375"/>
      <c r="AB64" s="375"/>
      <c r="AC64" s="375"/>
      <c r="AD64" s="375"/>
      <c r="AE64" s="375"/>
      <c r="AF64" s="375"/>
      <c r="AG64" s="375" t="s">
        <v>301</v>
      </c>
      <c r="AH64" s="375" t="s">
        <v>301</v>
      </c>
      <c r="AI64" s="375" t="s">
        <v>301</v>
      </c>
      <c r="AJ64" s="375">
        <v>5000</v>
      </c>
      <c r="AK64" s="375">
        <v>42134</v>
      </c>
      <c r="AL64" s="375">
        <v>38194</v>
      </c>
      <c r="AM64" s="375" t="s">
        <v>301</v>
      </c>
      <c r="AN64" s="375" t="s">
        <v>301</v>
      </c>
      <c r="AO64" s="375" t="s">
        <v>301</v>
      </c>
      <c r="AP64" s="375" t="s">
        <v>301</v>
      </c>
      <c r="AQ64" s="375" t="s">
        <v>301</v>
      </c>
      <c r="AR64" s="375">
        <v>3542</v>
      </c>
      <c r="AS64" s="375">
        <v>398</v>
      </c>
      <c r="AT64" s="375">
        <v>28748</v>
      </c>
      <c r="AU64" s="375">
        <v>28100</v>
      </c>
      <c r="AV64" s="375">
        <v>72</v>
      </c>
      <c r="AW64" s="375">
        <v>21989</v>
      </c>
      <c r="AX64" s="375">
        <v>911808</v>
      </c>
      <c r="AY64" s="375" t="s">
        <v>301</v>
      </c>
      <c r="AZ64" s="375">
        <v>1825</v>
      </c>
      <c r="BA64" s="375">
        <v>1199</v>
      </c>
      <c r="BB64" s="375" t="s">
        <v>301</v>
      </c>
      <c r="BC64" s="375" t="s">
        <v>301</v>
      </c>
      <c r="BD64" s="375" t="s">
        <v>301</v>
      </c>
      <c r="BE64" s="375" t="s">
        <v>301</v>
      </c>
      <c r="BF64" s="375">
        <v>17</v>
      </c>
      <c r="BG64" s="375">
        <v>609</v>
      </c>
      <c r="BH64" s="375">
        <v>50</v>
      </c>
      <c r="BI64" s="375">
        <v>3</v>
      </c>
      <c r="BJ64" s="375">
        <v>45</v>
      </c>
      <c r="BK64" s="375">
        <v>57</v>
      </c>
      <c r="BL64" s="375">
        <v>1050</v>
      </c>
      <c r="BM64" s="375">
        <v>23260</v>
      </c>
      <c r="BN64" s="375">
        <v>134</v>
      </c>
      <c r="BO64" s="375">
        <v>152</v>
      </c>
      <c r="BP64" s="375">
        <v>79</v>
      </c>
      <c r="BQ64" s="375">
        <v>0</v>
      </c>
      <c r="BR64" s="375">
        <v>0</v>
      </c>
      <c r="BS64" s="375">
        <v>0</v>
      </c>
      <c r="BT64" s="375">
        <v>0</v>
      </c>
      <c r="BU64" s="375">
        <v>0</v>
      </c>
      <c r="BV64" s="375">
        <v>0</v>
      </c>
      <c r="BW64" s="375">
        <v>995</v>
      </c>
      <c r="BX64" s="425">
        <v>31344</v>
      </c>
    </row>
    <row r="65" spans="1:76" s="431" customFormat="1" ht="12.75" customHeight="1" x14ac:dyDescent="0.2">
      <c r="A65" s="368" t="s">
        <v>334</v>
      </c>
      <c r="B65" s="369" t="s">
        <v>446</v>
      </c>
      <c r="C65" s="389"/>
      <c r="D65" s="371">
        <v>1159</v>
      </c>
      <c r="E65" s="371" t="s">
        <v>301</v>
      </c>
      <c r="F65" s="371">
        <v>14</v>
      </c>
      <c r="G65" s="371">
        <v>4</v>
      </c>
      <c r="H65" s="371">
        <v>1</v>
      </c>
      <c r="I65" s="371">
        <v>9</v>
      </c>
      <c r="J65" s="373">
        <v>3.85</v>
      </c>
      <c r="K65" s="373">
        <v>3.5</v>
      </c>
      <c r="L65" s="374">
        <v>0.35</v>
      </c>
      <c r="M65" s="374">
        <v>0</v>
      </c>
      <c r="N65" s="375">
        <v>1</v>
      </c>
      <c r="O65" s="375">
        <v>288</v>
      </c>
      <c r="P65" s="375">
        <v>218</v>
      </c>
      <c r="Q65" s="375">
        <v>76</v>
      </c>
      <c r="R65" s="375">
        <v>34</v>
      </c>
      <c r="S65" s="375">
        <v>256</v>
      </c>
      <c r="T65" s="374">
        <v>68.25</v>
      </c>
      <c r="U65" s="375">
        <v>14875</v>
      </c>
      <c r="V65" s="375">
        <v>1890</v>
      </c>
      <c r="W65" s="375">
        <v>0</v>
      </c>
      <c r="X65" s="375">
        <v>8284</v>
      </c>
      <c r="Y65" s="375"/>
      <c r="Z65" s="375"/>
      <c r="AA65" s="375"/>
      <c r="AB65" s="375"/>
      <c r="AC65" s="375"/>
      <c r="AD65" s="375"/>
      <c r="AE65" s="375"/>
      <c r="AF65" s="375"/>
      <c r="AG65" s="375" t="s">
        <v>301</v>
      </c>
      <c r="AH65" s="375" t="s">
        <v>301</v>
      </c>
      <c r="AI65" s="375" t="s">
        <v>301</v>
      </c>
      <c r="AJ65" s="375" t="s">
        <v>301</v>
      </c>
      <c r="AK65" s="375">
        <v>43883</v>
      </c>
      <c r="AL65" s="375">
        <v>21861</v>
      </c>
      <c r="AM65" s="375">
        <v>0</v>
      </c>
      <c r="AN65" s="375">
        <v>0</v>
      </c>
      <c r="AO65" s="375">
        <v>0</v>
      </c>
      <c r="AP65" s="375">
        <v>0</v>
      </c>
      <c r="AQ65" s="375">
        <v>0</v>
      </c>
      <c r="AR65" s="375">
        <v>1261</v>
      </c>
      <c r="AS65" s="375">
        <v>20761</v>
      </c>
      <c r="AT65" s="375">
        <v>29610</v>
      </c>
      <c r="AU65" s="375">
        <v>28194</v>
      </c>
      <c r="AV65" s="375">
        <v>77</v>
      </c>
      <c r="AW65" s="375">
        <v>22731</v>
      </c>
      <c r="AX65" s="375">
        <v>912099</v>
      </c>
      <c r="AY65" s="375">
        <v>669</v>
      </c>
      <c r="AZ65" s="375">
        <v>2055</v>
      </c>
      <c r="BA65" s="375">
        <v>1011</v>
      </c>
      <c r="BB65" s="375">
        <v>0</v>
      </c>
      <c r="BC65" s="375">
        <v>0</v>
      </c>
      <c r="BD65" s="375">
        <v>0</v>
      </c>
      <c r="BE65" s="375">
        <v>0</v>
      </c>
      <c r="BF65" s="375">
        <v>97</v>
      </c>
      <c r="BG65" s="375">
        <v>947</v>
      </c>
      <c r="BH65" s="375">
        <v>1222</v>
      </c>
      <c r="BI65" s="375">
        <v>2</v>
      </c>
      <c r="BJ65" s="375">
        <v>188</v>
      </c>
      <c r="BK65" s="375">
        <v>294</v>
      </c>
      <c r="BL65" s="375">
        <v>1375</v>
      </c>
      <c r="BM65" s="375">
        <v>8759</v>
      </c>
      <c r="BN65" s="375">
        <v>53</v>
      </c>
      <c r="BO65" s="375">
        <v>21</v>
      </c>
      <c r="BP65" s="375">
        <v>79</v>
      </c>
      <c r="BQ65" s="375">
        <v>0</v>
      </c>
      <c r="BR65" s="375">
        <v>0</v>
      </c>
      <c r="BS65" s="375">
        <v>0</v>
      </c>
      <c r="BT65" s="375">
        <v>0</v>
      </c>
      <c r="BU65" s="375">
        <v>0</v>
      </c>
      <c r="BV65" s="375" t="s">
        <v>301</v>
      </c>
      <c r="BW65" s="375" t="s">
        <v>301</v>
      </c>
      <c r="BX65" s="425">
        <v>14320</v>
      </c>
    </row>
    <row r="66" spans="1:76" s="431" customFormat="1" ht="12.75" customHeight="1" x14ac:dyDescent="0.2">
      <c r="A66" s="368" t="s">
        <v>335</v>
      </c>
      <c r="B66" s="369" t="s">
        <v>447</v>
      </c>
      <c r="C66" s="389"/>
      <c r="D66" s="371">
        <v>918</v>
      </c>
      <c r="E66" s="371">
        <v>12691</v>
      </c>
      <c r="F66" s="371">
        <v>5</v>
      </c>
      <c r="G66" s="371">
        <v>1</v>
      </c>
      <c r="H66" s="371">
        <v>4</v>
      </c>
      <c r="I66" s="371">
        <v>0</v>
      </c>
      <c r="J66" s="373">
        <v>3.15</v>
      </c>
      <c r="K66" s="373">
        <v>3.15</v>
      </c>
      <c r="L66" s="374">
        <v>0</v>
      </c>
      <c r="M66" s="374">
        <v>0</v>
      </c>
      <c r="N66" s="375">
        <v>1</v>
      </c>
      <c r="O66" s="375">
        <v>227</v>
      </c>
      <c r="P66" s="375">
        <v>160</v>
      </c>
      <c r="Q66" s="375">
        <v>54</v>
      </c>
      <c r="R66" s="375">
        <v>10</v>
      </c>
      <c r="S66" s="375">
        <v>240</v>
      </c>
      <c r="T66" s="374">
        <v>51</v>
      </c>
      <c r="U66" s="375">
        <v>8976</v>
      </c>
      <c r="V66" s="375">
        <v>137</v>
      </c>
      <c r="W66" s="375">
        <v>0</v>
      </c>
      <c r="X66" s="375">
        <v>707</v>
      </c>
      <c r="Y66" s="375"/>
      <c r="Z66" s="375"/>
      <c r="AA66" s="375"/>
      <c r="AB66" s="375"/>
      <c r="AC66" s="375"/>
      <c r="AD66" s="375"/>
      <c r="AE66" s="375"/>
      <c r="AF66" s="375"/>
      <c r="AG66" s="375" t="s">
        <v>301</v>
      </c>
      <c r="AH66" s="375" t="s">
        <v>301</v>
      </c>
      <c r="AI66" s="375" t="s">
        <v>301</v>
      </c>
      <c r="AJ66" s="375">
        <v>1537</v>
      </c>
      <c r="AK66" s="375">
        <v>11185</v>
      </c>
      <c r="AL66" s="375">
        <v>10309</v>
      </c>
      <c r="AM66" s="375">
        <v>0</v>
      </c>
      <c r="AN66" s="375">
        <v>0</v>
      </c>
      <c r="AO66" s="375">
        <v>0</v>
      </c>
      <c r="AP66" s="375">
        <v>0</v>
      </c>
      <c r="AQ66" s="375">
        <v>0</v>
      </c>
      <c r="AR66" s="375">
        <v>876</v>
      </c>
      <c r="AS66" s="375">
        <v>0</v>
      </c>
      <c r="AT66" s="375">
        <v>28895</v>
      </c>
      <c r="AU66" s="375">
        <v>28209</v>
      </c>
      <c r="AV66" s="375">
        <v>67</v>
      </c>
      <c r="AW66" s="375">
        <v>22295</v>
      </c>
      <c r="AX66" s="375">
        <v>911808</v>
      </c>
      <c r="AY66" s="375">
        <v>0</v>
      </c>
      <c r="AZ66" s="375">
        <v>715</v>
      </c>
      <c r="BA66" s="375">
        <v>684</v>
      </c>
      <c r="BB66" s="375">
        <v>0</v>
      </c>
      <c r="BC66" s="375">
        <v>0</v>
      </c>
      <c r="BD66" s="375">
        <v>0</v>
      </c>
      <c r="BE66" s="375">
        <v>0</v>
      </c>
      <c r="BF66" s="375">
        <v>31</v>
      </c>
      <c r="BG66" s="375">
        <v>0</v>
      </c>
      <c r="BH66" s="375">
        <v>345</v>
      </c>
      <c r="BI66" s="375">
        <v>0</v>
      </c>
      <c r="BJ66" s="375">
        <v>113</v>
      </c>
      <c r="BK66" s="375">
        <v>128</v>
      </c>
      <c r="BL66" s="375">
        <v>1055</v>
      </c>
      <c r="BM66" s="375">
        <v>9767</v>
      </c>
      <c r="BN66" s="375">
        <v>253</v>
      </c>
      <c r="BO66" s="375">
        <v>314</v>
      </c>
      <c r="BP66" s="375">
        <v>190</v>
      </c>
      <c r="BQ66" s="375">
        <v>0</v>
      </c>
      <c r="BR66" s="375">
        <v>0</v>
      </c>
      <c r="BS66" s="375">
        <v>0</v>
      </c>
      <c r="BT66" s="375">
        <v>0</v>
      </c>
      <c r="BU66" s="375">
        <v>0</v>
      </c>
      <c r="BV66" s="375">
        <v>0</v>
      </c>
      <c r="BW66" s="375">
        <v>36</v>
      </c>
      <c r="BX66" s="425">
        <v>794</v>
      </c>
    </row>
    <row r="67" spans="1:76" s="431" customFormat="1" ht="12.75" customHeight="1" x14ac:dyDescent="0.2">
      <c r="A67" s="368" t="s">
        <v>336</v>
      </c>
      <c r="B67" s="369" t="s">
        <v>201</v>
      </c>
      <c r="C67" s="389"/>
      <c r="D67" s="371" t="s">
        <v>301</v>
      </c>
      <c r="E67" s="371">
        <v>11859</v>
      </c>
      <c r="F67" s="371">
        <v>5</v>
      </c>
      <c r="G67" s="371">
        <v>0</v>
      </c>
      <c r="H67" s="371">
        <v>2</v>
      </c>
      <c r="I67" s="371">
        <v>3</v>
      </c>
      <c r="J67" s="373">
        <v>1.91</v>
      </c>
      <c r="K67" s="373">
        <v>1.88</v>
      </c>
      <c r="L67" s="374">
        <v>0.03</v>
      </c>
      <c r="M67" s="374">
        <v>0</v>
      </c>
      <c r="N67" s="375">
        <v>2</v>
      </c>
      <c r="O67" s="375">
        <v>234</v>
      </c>
      <c r="P67" s="375">
        <v>216</v>
      </c>
      <c r="Q67" s="375">
        <v>28</v>
      </c>
      <c r="R67" s="375">
        <v>11</v>
      </c>
      <c r="S67" s="375">
        <v>218</v>
      </c>
      <c r="T67" s="374">
        <v>41.3</v>
      </c>
      <c r="U67" s="375">
        <v>20355</v>
      </c>
      <c r="V67" s="375">
        <v>285</v>
      </c>
      <c r="W67" s="375">
        <v>0</v>
      </c>
      <c r="X67" s="375">
        <v>0</v>
      </c>
      <c r="Y67" s="375"/>
      <c r="Z67" s="375"/>
      <c r="AA67" s="375"/>
      <c r="AB67" s="375"/>
      <c r="AC67" s="375"/>
      <c r="AD67" s="375"/>
      <c r="AE67" s="375"/>
      <c r="AF67" s="375"/>
      <c r="AG67" s="375" t="s">
        <v>301</v>
      </c>
      <c r="AH67" s="375" t="s">
        <v>301</v>
      </c>
      <c r="AI67" s="375" t="s">
        <v>301</v>
      </c>
      <c r="AJ67" s="375" t="s">
        <v>301</v>
      </c>
      <c r="AK67" s="375">
        <v>20355</v>
      </c>
      <c r="AL67" s="375">
        <v>18499</v>
      </c>
      <c r="AM67" s="375">
        <v>1055</v>
      </c>
      <c r="AN67" s="375">
        <v>15</v>
      </c>
      <c r="AO67" s="375">
        <v>0</v>
      </c>
      <c r="AP67" s="375">
        <v>0</v>
      </c>
      <c r="AQ67" s="375">
        <v>0</v>
      </c>
      <c r="AR67" s="375">
        <v>801</v>
      </c>
      <c r="AS67" s="375">
        <v>0</v>
      </c>
      <c r="AT67" s="375">
        <v>28837</v>
      </c>
      <c r="AU67" s="375">
        <v>28132</v>
      </c>
      <c r="AV67" s="375">
        <v>70</v>
      </c>
      <c r="AW67" s="375">
        <v>21350</v>
      </c>
      <c r="AX67" s="375">
        <v>911808</v>
      </c>
      <c r="AY67" s="375">
        <v>0</v>
      </c>
      <c r="AZ67" s="375">
        <v>1221</v>
      </c>
      <c r="BA67" s="375">
        <v>861</v>
      </c>
      <c r="BB67" s="375">
        <v>103</v>
      </c>
      <c r="BC67" s="375">
        <v>0</v>
      </c>
      <c r="BD67" s="375">
        <v>0</v>
      </c>
      <c r="BE67" s="375">
        <v>0</v>
      </c>
      <c r="BF67" s="375">
        <v>59</v>
      </c>
      <c r="BG67" s="375">
        <v>198</v>
      </c>
      <c r="BH67" s="375">
        <v>1002</v>
      </c>
      <c r="BI67" s="375">
        <v>0</v>
      </c>
      <c r="BJ67" s="375">
        <v>37</v>
      </c>
      <c r="BK67" s="375">
        <v>59</v>
      </c>
      <c r="BL67" s="375">
        <v>584</v>
      </c>
      <c r="BM67" s="375">
        <v>15205</v>
      </c>
      <c r="BN67" s="375">
        <v>496</v>
      </c>
      <c r="BO67" s="375">
        <v>718</v>
      </c>
      <c r="BP67" s="375">
        <v>175</v>
      </c>
      <c r="BQ67" s="375">
        <v>0</v>
      </c>
      <c r="BR67" s="375">
        <v>0</v>
      </c>
      <c r="BS67" s="375">
        <v>0</v>
      </c>
      <c r="BT67" s="375">
        <v>0</v>
      </c>
      <c r="BU67" s="375">
        <v>0</v>
      </c>
      <c r="BV67" s="375">
        <v>31</v>
      </c>
      <c r="BW67" s="375" t="s">
        <v>301</v>
      </c>
      <c r="BX67" s="425" t="s">
        <v>301</v>
      </c>
    </row>
    <row r="68" spans="1:76" s="431" customFormat="1" ht="12.75" customHeight="1" x14ac:dyDescent="0.2">
      <c r="A68" s="368" t="s">
        <v>337</v>
      </c>
      <c r="B68" s="369" t="s">
        <v>466</v>
      </c>
      <c r="C68" s="389"/>
      <c r="D68" s="371">
        <v>1101</v>
      </c>
      <c r="E68" s="371" t="s">
        <v>301</v>
      </c>
      <c r="F68" s="371">
        <v>3</v>
      </c>
      <c r="G68" s="371">
        <v>1</v>
      </c>
      <c r="H68" s="371">
        <v>2</v>
      </c>
      <c r="I68" s="371">
        <v>0</v>
      </c>
      <c r="J68" s="373">
        <v>2.1</v>
      </c>
      <c r="K68" s="373">
        <v>2.1</v>
      </c>
      <c r="L68" s="374">
        <v>0</v>
      </c>
      <c r="M68" s="374">
        <v>0</v>
      </c>
      <c r="N68" s="375">
        <v>1</v>
      </c>
      <c r="O68" s="375">
        <v>550</v>
      </c>
      <c r="P68" s="375">
        <v>460</v>
      </c>
      <c r="Q68" s="375">
        <v>50</v>
      </c>
      <c r="R68" s="375">
        <v>3</v>
      </c>
      <c r="S68" s="375">
        <v>240</v>
      </c>
      <c r="T68" s="374">
        <v>47</v>
      </c>
      <c r="U68" s="375">
        <v>25513</v>
      </c>
      <c r="V68" s="375">
        <v>650</v>
      </c>
      <c r="W68" s="375">
        <v>0</v>
      </c>
      <c r="X68" s="375">
        <v>0</v>
      </c>
      <c r="Y68" s="375"/>
      <c r="Z68" s="375"/>
      <c r="AA68" s="375"/>
      <c r="AB68" s="375"/>
      <c r="AC68" s="375"/>
      <c r="AD68" s="375"/>
      <c r="AE68" s="375"/>
      <c r="AF68" s="375"/>
      <c r="AG68" s="375" t="s">
        <v>301</v>
      </c>
      <c r="AH68" s="375" t="s">
        <v>301</v>
      </c>
      <c r="AI68" s="375">
        <v>0</v>
      </c>
      <c r="AJ68" s="375" t="s">
        <v>301</v>
      </c>
      <c r="AK68" s="375">
        <v>29626</v>
      </c>
      <c r="AL68" s="375">
        <v>29571</v>
      </c>
      <c r="AM68" s="375">
        <v>0</v>
      </c>
      <c r="AN68" s="375">
        <v>0</v>
      </c>
      <c r="AO68" s="375">
        <v>23</v>
      </c>
      <c r="AP68" s="375">
        <v>0</v>
      </c>
      <c r="AQ68" s="375">
        <v>0</v>
      </c>
      <c r="AR68" s="375">
        <v>32</v>
      </c>
      <c r="AS68" s="375">
        <v>0</v>
      </c>
      <c r="AT68" s="375">
        <v>38670</v>
      </c>
      <c r="AU68" s="375">
        <v>28022</v>
      </c>
      <c r="AV68" s="375">
        <v>69</v>
      </c>
      <c r="AW68" s="375">
        <v>20321</v>
      </c>
      <c r="AX68" s="375">
        <v>911808</v>
      </c>
      <c r="AY68" s="375">
        <v>0</v>
      </c>
      <c r="AZ68" s="375">
        <v>1999</v>
      </c>
      <c r="BA68" s="375">
        <v>1992</v>
      </c>
      <c r="BB68" s="375">
        <v>0</v>
      </c>
      <c r="BC68" s="375">
        <v>0</v>
      </c>
      <c r="BD68" s="375">
        <v>0</v>
      </c>
      <c r="BE68" s="375">
        <v>0</v>
      </c>
      <c r="BF68" s="375">
        <v>7</v>
      </c>
      <c r="BG68" s="375">
        <v>0</v>
      </c>
      <c r="BH68" s="375">
        <v>110</v>
      </c>
      <c r="BI68" s="375">
        <v>0</v>
      </c>
      <c r="BJ68" s="375">
        <v>15</v>
      </c>
      <c r="BK68" s="375">
        <v>17</v>
      </c>
      <c r="BL68" s="375">
        <v>368</v>
      </c>
      <c r="BM68" s="375">
        <v>4054</v>
      </c>
      <c r="BN68" s="375">
        <v>1096</v>
      </c>
      <c r="BO68" s="375">
        <v>2323</v>
      </c>
      <c r="BP68" s="375">
        <v>3</v>
      </c>
      <c r="BQ68" s="375">
        <v>0</v>
      </c>
      <c r="BR68" s="375">
        <v>0</v>
      </c>
      <c r="BS68" s="375">
        <v>0</v>
      </c>
      <c r="BT68" s="375">
        <v>0</v>
      </c>
      <c r="BU68" s="375">
        <v>0</v>
      </c>
      <c r="BV68" s="375">
        <v>0</v>
      </c>
      <c r="BW68" s="375">
        <v>619</v>
      </c>
      <c r="BX68" s="425" t="s">
        <v>301</v>
      </c>
    </row>
    <row r="69" spans="1:76" s="431" customFormat="1" ht="12.75" customHeight="1" x14ac:dyDescent="0.2">
      <c r="A69" s="368" t="s">
        <v>338</v>
      </c>
      <c r="B69" s="369" t="s">
        <v>448</v>
      </c>
      <c r="C69" s="389"/>
      <c r="D69" s="371">
        <v>500</v>
      </c>
      <c r="E69" s="371" t="s">
        <v>301</v>
      </c>
      <c r="F69" s="371">
        <v>4</v>
      </c>
      <c r="G69" s="371">
        <v>0</v>
      </c>
      <c r="H69" s="371">
        <v>2</v>
      </c>
      <c r="I69" s="371">
        <v>2</v>
      </c>
      <c r="J69" s="373">
        <v>1.9</v>
      </c>
      <c r="K69" s="373">
        <v>0.8</v>
      </c>
      <c r="L69" s="374">
        <v>0.3</v>
      </c>
      <c r="M69" s="374">
        <v>0.8</v>
      </c>
      <c r="N69" s="375">
        <v>1</v>
      </c>
      <c r="O69" s="375">
        <v>600</v>
      </c>
      <c r="P69" s="375">
        <v>540</v>
      </c>
      <c r="Q69" s="375">
        <v>64</v>
      </c>
      <c r="R69" s="375">
        <v>2</v>
      </c>
      <c r="S69" s="375">
        <v>176</v>
      </c>
      <c r="T69" s="374">
        <v>45</v>
      </c>
      <c r="U69" s="375">
        <v>17790</v>
      </c>
      <c r="V69" s="375">
        <v>370</v>
      </c>
      <c r="W69" s="375" t="s">
        <v>301</v>
      </c>
      <c r="X69" s="375" t="s">
        <v>301</v>
      </c>
      <c r="Y69" s="375"/>
      <c r="Z69" s="375"/>
      <c r="AA69" s="375"/>
      <c r="AB69" s="375"/>
      <c r="AC69" s="375"/>
      <c r="AD69" s="375"/>
      <c r="AE69" s="375"/>
      <c r="AF69" s="375"/>
      <c r="AG69" s="375" t="s">
        <v>301</v>
      </c>
      <c r="AH69" s="375" t="s">
        <v>301</v>
      </c>
      <c r="AI69" s="375">
        <v>0</v>
      </c>
      <c r="AJ69" s="375">
        <v>0</v>
      </c>
      <c r="AK69" s="375">
        <v>18806</v>
      </c>
      <c r="AL69" s="375">
        <v>17790</v>
      </c>
      <c r="AM69" s="375">
        <v>0</v>
      </c>
      <c r="AN69" s="375">
        <v>0</v>
      </c>
      <c r="AO69" s="375" t="s">
        <v>301</v>
      </c>
      <c r="AP69" s="375">
        <v>0</v>
      </c>
      <c r="AQ69" s="375">
        <v>0</v>
      </c>
      <c r="AR69" s="375">
        <v>1007</v>
      </c>
      <c r="AS69" s="375">
        <v>9</v>
      </c>
      <c r="AT69" s="375">
        <v>28750</v>
      </c>
      <c r="AU69" s="375">
        <v>28022</v>
      </c>
      <c r="AV69" s="375">
        <v>65</v>
      </c>
      <c r="AW69" s="375">
        <v>20363</v>
      </c>
      <c r="AX69" s="375">
        <v>911808</v>
      </c>
      <c r="AY69" s="375">
        <v>15</v>
      </c>
      <c r="AZ69" s="375">
        <v>2212</v>
      </c>
      <c r="BA69" s="375">
        <v>2129</v>
      </c>
      <c r="BB69" s="375">
        <v>0</v>
      </c>
      <c r="BC69" s="375" t="s">
        <v>301</v>
      </c>
      <c r="BD69" s="375">
        <v>0</v>
      </c>
      <c r="BE69" s="375">
        <v>0</v>
      </c>
      <c r="BF69" s="375">
        <v>74</v>
      </c>
      <c r="BG69" s="375">
        <v>9</v>
      </c>
      <c r="BH69" s="375">
        <v>0</v>
      </c>
      <c r="BI69" s="375">
        <v>2</v>
      </c>
      <c r="BJ69" s="375">
        <v>24</v>
      </c>
      <c r="BK69" s="375" t="s">
        <v>301</v>
      </c>
      <c r="BL69" s="375" t="s">
        <v>301</v>
      </c>
      <c r="BM69" s="375">
        <v>112</v>
      </c>
      <c r="BN69" s="375">
        <v>0</v>
      </c>
      <c r="BO69" s="375">
        <v>110</v>
      </c>
      <c r="BP69" s="375">
        <v>2</v>
      </c>
      <c r="BQ69" s="375">
        <v>0</v>
      </c>
      <c r="BR69" s="375">
        <v>0</v>
      </c>
      <c r="BS69" s="375">
        <v>0</v>
      </c>
      <c r="BT69" s="375">
        <v>0</v>
      </c>
      <c r="BU69" s="375">
        <v>0</v>
      </c>
      <c r="BV69" s="375">
        <v>37000</v>
      </c>
      <c r="BW69" s="375" t="s">
        <v>301</v>
      </c>
      <c r="BX69" s="425" t="s">
        <v>301</v>
      </c>
    </row>
    <row r="70" spans="1:76" s="431" customFormat="1" ht="12.75" customHeight="1" x14ac:dyDescent="0.2">
      <c r="A70" s="368" t="s">
        <v>339</v>
      </c>
      <c r="B70" s="369" t="s">
        <v>449</v>
      </c>
      <c r="C70" s="389"/>
      <c r="D70" s="371">
        <v>1238</v>
      </c>
      <c r="E70" s="371" t="s">
        <v>301</v>
      </c>
      <c r="F70" s="371">
        <v>4</v>
      </c>
      <c r="G70" s="371">
        <v>1</v>
      </c>
      <c r="H70" s="371">
        <v>3</v>
      </c>
      <c r="I70" s="371">
        <v>0</v>
      </c>
      <c r="J70" s="373">
        <v>3.5</v>
      </c>
      <c r="K70" s="373">
        <v>2.7</v>
      </c>
      <c r="L70" s="374">
        <v>0</v>
      </c>
      <c r="M70" s="374">
        <v>0.8</v>
      </c>
      <c r="N70" s="375">
        <v>1</v>
      </c>
      <c r="O70" s="375">
        <v>300</v>
      </c>
      <c r="P70" s="375">
        <v>270</v>
      </c>
      <c r="Q70" s="375">
        <v>72</v>
      </c>
      <c r="R70" s="375">
        <v>8</v>
      </c>
      <c r="S70" s="375">
        <v>233</v>
      </c>
      <c r="T70" s="374">
        <v>43</v>
      </c>
      <c r="U70" s="375">
        <v>30937</v>
      </c>
      <c r="V70" s="375">
        <v>473</v>
      </c>
      <c r="W70" s="375">
        <v>0</v>
      </c>
      <c r="X70" s="375">
        <v>575</v>
      </c>
      <c r="Y70" s="375"/>
      <c r="Z70" s="375"/>
      <c r="AA70" s="375"/>
      <c r="AB70" s="375"/>
      <c r="AC70" s="375"/>
      <c r="AD70" s="375"/>
      <c r="AE70" s="375"/>
      <c r="AF70" s="375"/>
      <c r="AG70" s="375" t="s">
        <v>301</v>
      </c>
      <c r="AH70" s="375" t="s">
        <v>301</v>
      </c>
      <c r="AI70" s="375" t="s">
        <v>301</v>
      </c>
      <c r="AJ70" s="375" t="s">
        <v>301</v>
      </c>
      <c r="AK70" s="375">
        <v>31496</v>
      </c>
      <c r="AL70" s="375">
        <v>30779</v>
      </c>
      <c r="AM70" s="375">
        <v>0</v>
      </c>
      <c r="AN70" s="375">
        <v>0</v>
      </c>
      <c r="AO70" s="375">
        <v>0</v>
      </c>
      <c r="AP70" s="375">
        <v>0</v>
      </c>
      <c r="AQ70" s="375">
        <v>0</v>
      </c>
      <c r="AR70" s="375">
        <v>717</v>
      </c>
      <c r="AS70" s="375">
        <v>0</v>
      </c>
      <c r="AT70" s="375">
        <v>28766</v>
      </c>
      <c r="AU70" s="375">
        <v>28022</v>
      </c>
      <c r="AV70" s="375">
        <v>66</v>
      </c>
      <c r="AW70" s="375">
        <v>20321</v>
      </c>
      <c r="AX70" s="375">
        <v>911808</v>
      </c>
      <c r="AY70" s="375">
        <v>0</v>
      </c>
      <c r="AZ70" s="375">
        <v>4838</v>
      </c>
      <c r="BA70" s="375">
        <v>4811</v>
      </c>
      <c r="BB70" s="375">
        <v>0</v>
      </c>
      <c r="BC70" s="375">
        <v>0</v>
      </c>
      <c r="BD70" s="375">
        <v>0</v>
      </c>
      <c r="BE70" s="375">
        <v>0</v>
      </c>
      <c r="BF70" s="375">
        <v>27</v>
      </c>
      <c r="BG70" s="375">
        <v>0</v>
      </c>
      <c r="BH70" s="375" t="s">
        <v>301</v>
      </c>
      <c r="BI70" s="375">
        <v>2</v>
      </c>
      <c r="BJ70" s="375">
        <v>9</v>
      </c>
      <c r="BK70" s="375">
        <v>20</v>
      </c>
      <c r="BL70" s="375" t="s">
        <v>301</v>
      </c>
      <c r="BM70" s="375">
        <v>5966</v>
      </c>
      <c r="BN70" s="375">
        <v>1154</v>
      </c>
      <c r="BO70" s="375">
        <v>1415</v>
      </c>
      <c r="BP70" s="375">
        <v>15</v>
      </c>
      <c r="BQ70" s="375">
        <v>0</v>
      </c>
      <c r="BR70" s="375">
        <v>0</v>
      </c>
      <c r="BS70" s="375">
        <v>0</v>
      </c>
      <c r="BT70" s="375">
        <v>0</v>
      </c>
      <c r="BU70" s="375">
        <v>0</v>
      </c>
      <c r="BV70" s="375" t="s">
        <v>301</v>
      </c>
      <c r="BW70" s="375">
        <v>22</v>
      </c>
      <c r="BX70" s="425" t="s">
        <v>301</v>
      </c>
    </row>
    <row r="71" spans="1:76" s="431" customFormat="1" ht="12.75" customHeight="1" x14ac:dyDescent="0.2">
      <c r="A71" s="368" t="s">
        <v>340</v>
      </c>
      <c r="B71" s="369" t="s">
        <v>206</v>
      </c>
      <c r="C71" s="389"/>
      <c r="D71" s="371">
        <v>1016</v>
      </c>
      <c r="E71" s="371" t="s">
        <v>301</v>
      </c>
      <c r="F71" s="371">
        <v>5</v>
      </c>
      <c r="G71" s="371">
        <v>0</v>
      </c>
      <c r="H71" s="371">
        <v>5</v>
      </c>
      <c r="I71" s="371">
        <v>0</v>
      </c>
      <c r="J71" s="373">
        <v>3.2</v>
      </c>
      <c r="K71" s="373">
        <v>3.2</v>
      </c>
      <c r="L71" s="374">
        <v>0</v>
      </c>
      <c r="M71" s="374">
        <v>0</v>
      </c>
      <c r="N71" s="375">
        <v>1</v>
      </c>
      <c r="O71" s="375">
        <v>398</v>
      </c>
      <c r="P71" s="375">
        <v>344</v>
      </c>
      <c r="Q71" s="375">
        <v>62</v>
      </c>
      <c r="R71" s="375">
        <v>4</v>
      </c>
      <c r="S71" s="375">
        <v>250</v>
      </c>
      <c r="T71" s="374">
        <v>51</v>
      </c>
      <c r="U71" s="375">
        <v>15590</v>
      </c>
      <c r="V71" s="375">
        <v>266</v>
      </c>
      <c r="W71" s="375">
        <v>0</v>
      </c>
      <c r="X71" s="375">
        <v>4299</v>
      </c>
      <c r="Y71" s="375"/>
      <c r="Z71" s="375"/>
      <c r="AA71" s="375"/>
      <c r="AB71" s="375"/>
      <c r="AC71" s="375"/>
      <c r="AD71" s="375"/>
      <c r="AE71" s="375"/>
      <c r="AF71" s="375"/>
      <c r="AG71" s="375" t="s">
        <v>301</v>
      </c>
      <c r="AH71" s="375" t="s">
        <v>301</v>
      </c>
      <c r="AI71" s="375" t="s">
        <v>301</v>
      </c>
      <c r="AJ71" s="375">
        <v>1640</v>
      </c>
      <c r="AK71" s="375">
        <v>19889</v>
      </c>
      <c r="AL71" s="375">
        <v>16054</v>
      </c>
      <c r="AM71" s="375">
        <v>0</v>
      </c>
      <c r="AN71" s="375">
        <v>0</v>
      </c>
      <c r="AO71" s="375">
        <v>23</v>
      </c>
      <c r="AP71" s="375">
        <v>0</v>
      </c>
      <c r="AQ71" s="375">
        <v>0</v>
      </c>
      <c r="AR71" s="375">
        <v>3812</v>
      </c>
      <c r="AS71" s="375">
        <v>0</v>
      </c>
      <c r="AT71" s="375">
        <v>28870</v>
      </c>
      <c r="AU71" s="375">
        <v>28222</v>
      </c>
      <c r="AV71" s="375">
        <v>74</v>
      </c>
      <c r="AW71" s="375">
        <v>171140</v>
      </c>
      <c r="AX71" s="375">
        <v>911808</v>
      </c>
      <c r="AY71" s="375">
        <v>141</v>
      </c>
      <c r="AZ71" s="375">
        <v>478</v>
      </c>
      <c r="BA71" s="375">
        <v>478</v>
      </c>
      <c r="BB71" s="375">
        <v>0</v>
      </c>
      <c r="BC71" s="375">
        <v>0</v>
      </c>
      <c r="BD71" s="375">
        <v>0</v>
      </c>
      <c r="BE71" s="375">
        <v>0</v>
      </c>
      <c r="BF71" s="375">
        <v>0</v>
      </c>
      <c r="BG71" s="375">
        <v>0</v>
      </c>
      <c r="BH71" s="375">
        <v>159</v>
      </c>
      <c r="BI71" s="375">
        <v>5</v>
      </c>
      <c r="BJ71" s="375">
        <v>31</v>
      </c>
      <c r="BK71" s="375">
        <v>57</v>
      </c>
      <c r="BL71" s="375">
        <v>505</v>
      </c>
      <c r="BM71" s="375">
        <v>8637</v>
      </c>
      <c r="BN71" s="375">
        <v>554</v>
      </c>
      <c r="BO71" s="375">
        <v>1343</v>
      </c>
      <c r="BP71" s="375">
        <v>155</v>
      </c>
      <c r="BQ71" s="375">
        <v>0</v>
      </c>
      <c r="BR71" s="375">
        <v>0</v>
      </c>
      <c r="BS71" s="375">
        <v>0</v>
      </c>
      <c r="BT71" s="375">
        <v>0</v>
      </c>
      <c r="BU71" s="375">
        <v>0</v>
      </c>
      <c r="BV71" s="375">
        <v>0</v>
      </c>
      <c r="BW71" s="375">
        <v>346</v>
      </c>
      <c r="BX71" s="425" t="s">
        <v>301</v>
      </c>
    </row>
    <row r="72" spans="1:76" s="431" customFormat="1" ht="12.75" customHeight="1" x14ac:dyDescent="0.2">
      <c r="A72" s="368" t="s">
        <v>341</v>
      </c>
      <c r="B72" s="369" t="s">
        <v>467</v>
      </c>
      <c r="C72" s="389"/>
      <c r="D72" s="371">
        <v>336</v>
      </c>
      <c r="E72" s="371" t="s">
        <v>301</v>
      </c>
      <c r="F72" s="371">
        <v>3</v>
      </c>
      <c r="G72" s="371">
        <v>0</v>
      </c>
      <c r="H72" s="371">
        <v>2</v>
      </c>
      <c r="I72" s="371">
        <v>1</v>
      </c>
      <c r="J72" s="373">
        <v>1.24</v>
      </c>
      <c r="K72" s="373">
        <v>1.24</v>
      </c>
      <c r="L72" s="374">
        <v>0</v>
      </c>
      <c r="M72" s="374">
        <v>0</v>
      </c>
      <c r="N72" s="375">
        <v>1</v>
      </c>
      <c r="O72" s="375">
        <v>182</v>
      </c>
      <c r="P72" s="375">
        <v>106</v>
      </c>
      <c r="Q72" s="375">
        <v>12</v>
      </c>
      <c r="R72" s="375">
        <v>2</v>
      </c>
      <c r="S72" s="375">
        <v>208.5</v>
      </c>
      <c r="T72" s="374">
        <v>33.5</v>
      </c>
      <c r="U72" s="375">
        <v>8424</v>
      </c>
      <c r="V72" s="375">
        <v>1389</v>
      </c>
      <c r="W72" s="375">
        <v>0</v>
      </c>
      <c r="X72" s="375">
        <v>5840</v>
      </c>
      <c r="Y72" s="375"/>
      <c r="Z72" s="375"/>
      <c r="AA72" s="375"/>
      <c r="AB72" s="375"/>
      <c r="AC72" s="375"/>
      <c r="AD72" s="375"/>
      <c r="AE72" s="375"/>
      <c r="AF72" s="375"/>
      <c r="AG72" s="375">
        <v>58300</v>
      </c>
      <c r="AH72" s="375">
        <v>0</v>
      </c>
      <c r="AI72" s="375">
        <v>0</v>
      </c>
      <c r="AJ72" s="375" t="s">
        <v>301</v>
      </c>
      <c r="AK72" s="375">
        <v>14623</v>
      </c>
      <c r="AL72" s="375">
        <v>14264</v>
      </c>
      <c r="AM72" s="375">
        <v>0</v>
      </c>
      <c r="AN72" s="375">
        <v>0</v>
      </c>
      <c r="AO72" s="375">
        <v>0</v>
      </c>
      <c r="AP72" s="375">
        <v>0</v>
      </c>
      <c r="AQ72" s="375">
        <v>0</v>
      </c>
      <c r="AR72" s="375">
        <v>359</v>
      </c>
      <c r="AS72" s="375">
        <v>0</v>
      </c>
      <c r="AT72" s="375">
        <v>28670</v>
      </c>
      <c r="AU72" s="375">
        <v>28022</v>
      </c>
      <c r="AV72" s="375">
        <v>70</v>
      </c>
      <c r="AW72" s="375">
        <v>56299</v>
      </c>
      <c r="AX72" s="375">
        <v>911808</v>
      </c>
      <c r="AY72" s="375">
        <v>14</v>
      </c>
      <c r="AZ72" s="375">
        <v>480</v>
      </c>
      <c r="BA72" s="375">
        <v>479</v>
      </c>
      <c r="BB72" s="375">
        <v>0</v>
      </c>
      <c r="BC72" s="375">
        <v>0</v>
      </c>
      <c r="BD72" s="375">
        <v>0</v>
      </c>
      <c r="BE72" s="375">
        <v>0</v>
      </c>
      <c r="BF72" s="375">
        <v>1</v>
      </c>
      <c r="BG72" s="375">
        <v>0</v>
      </c>
      <c r="BH72" s="375">
        <v>488</v>
      </c>
      <c r="BI72" s="375">
        <v>0</v>
      </c>
      <c r="BJ72" s="375">
        <v>28</v>
      </c>
      <c r="BK72" s="375">
        <v>19</v>
      </c>
      <c r="BL72" s="375">
        <v>248</v>
      </c>
      <c r="BM72" s="375">
        <v>2139</v>
      </c>
      <c r="BN72" s="375">
        <v>191</v>
      </c>
      <c r="BO72" s="375">
        <v>537</v>
      </c>
      <c r="BP72" s="375">
        <v>44</v>
      </c>
      <c r="BQ72" s="375">
        <v>0</v>
      </c>
      <c r="BR72" s="375">
        <v>0</v>
      </c>
      <c r="BS72" s="375">
        <v>0</v>
      </c>
      <c r="BT72" s="375">
        <v>0</v>
      </c>
      <c r="BU72" s="375">
        <v>0</v>
      </c>
      <c r="BV72" s="375">
        <v>0</v>
      </c>
      <c r="BW72" s="375">
        <v>141</v>
      </c>
      <c r="BX72" s="425" t="s">
        <v>301</v>
      </c>
    </row>
    <row r="73" spans="1:76" s="431" customFormat="1" ht="12.75" customHeight="1" x14ac:dyDescent="0.2">
      <c r="A73" s="368" t="s">
        <v>342</v>
      </c>
      <c r="B73" s="369" t="s">
        <v>451</v>
      </c>
      <c r="C73" s="389"/>
      <c r="D73" s="371">
        <v>505</v>
      </c>
      <c r="E73" s="371" t="s">
        <v>301</v>
      </c>
      <c r="F73" s="371">
        <v>5</v>
      </c>
      <c r="G73" s="371">
        <v>0</v>
      </c>
      <c r="H73" s="371">
        <v>2</v>
      </c>
      <c r="I73" s="371">
        <v>3</v>
      </c>
      <c r="J73" s="373">
        <v>1.8</v>
      </c>
      <c r="K73" s="373">
        <v>1.4</v>
      </c>
      <c r="L73" s="374">
        <v>0.4</v>
      </c>
      <c r="M73" s="374">
        <v>0</v>
      </c>
      <c r="N73" s="375">
        <v>2</v>
      </c>
      <c r="O73" s="375">
        <v>350</v>
      </c>
      <c r="P73" s="375">
        <v>350</v>
      </c>
      <c r="Q73" s="375">
        <v>46</v>
      </c>
      <c r="R73" s="375">
        <v>6</v>
      </c>
      <c r="S73" s="375">
        <v>232</v>
      </c>
      <c r="T73" s="374">
        <v>53.5</v>
      </c>
      <c r="U73" s="375">
        <v>10975</v>
      </c>
      <c r="V73" s="375">
        <v>1512</v>
      </c>
      <c r="W73" s="375">
        <v>200</v>
      </c>
      <c r="X73" s="375">
        <v>2240</v>
      </c>
      <c r="Y73" s="375"/>
      <c r="Z73" s="375"/>
      <c r="AA73" s="375"/>
      <c r="AB73" s="375"/>
      <c r="AC73" s="375"/>
      <c r="AD73" s="375"/>
      <c r="AE73" s="375"/>
      <c r="AF73" s="375"/>
      <c r="AG73" s="375" t="s">
        <v>301</v>
      </c>
      <c r="AH73" s="375" t="s">
        <v>301</v>
      </c>
      <c r="AI73" s="375" t="s">
        <v>301</v>
      </c>
      <c r="AJ73" s="375">
        <v>825</v>
      </c>
      <c r="AK73" s="375">
        <v>14317</v>
      </c>
      <c r="AL73" s="375">
        <v>14169</v>
      </c>
      <c r="AM73" s="375">
        <v>0</v>
      </c>
      <c r="AN73" s="375">
        <v>0</v>
      </c>
      <c r="AO73" s="375">
        <v>0</v>
      </c>
      <c r="AP73" s="375">
        <v>0</v>
      </c>
      <c r="AQ73" s="375">
        <v>0</v>
      </c>
      <c r="AR73" s="375">
        <v>148</v>
      </c>
      <c r="AS73" s="375">
        <v>0</v>
      </c>
      <c r="AT73" s="375">
        <v>29267</v>
      </c>
      <c r="AU73" s="375">
        <v>28557</v>
      </c>
      <c r="AV73" s="375">
        <v>76</v>
      </c>
      <c r="AW73" s="375">
        <v>20321</v>
      </c>
      <c r="AX73" s="375">
        <v>911808</v>
      </c>
      <c r="AY73" s="375">
        <v>12</v>
      </c>
      <c r="AZ73" s="375">
        <v>939</v>
      </c>
      <c r="BA73" s="375">
        <v>938</v>
      </c>
      <c r="BB73" s="375">
        <v>0</v>
      </c>
      <c r="BC73" s="375">
        <v>0</v>
      </c>
      <c r="BD73" s="375">
        <v>0</v>
      </c>
      <c r="BE73" s="375">
        <v>0</v>
      </c>
      <c r="BF73" s="375">
        <v>1</v>
      </c>
      <c r="BG73" s="375">
        <v>0</v>
      </c>
      <c r="BH73" s="375">
        <v>3321</v>
      </c>
      <c r="BI73" s="375">
        <v>1</v>
      </c>
      <c r="BJ73" s="375">
        <v>23</v>
      </c>
      <c r="BK73" s="375" t="s">
        <v>301</v>
      </c>
      <c r="BL73" s="375">
        <v>376</v>
      </c>
      <c r="BM73" s="375">
        <v>5470</v>
      </c>
      <c r="BN73" s="375">
        <v>238</v>
      </c>
      <c r="BO73" s="375">
        <v>923</v>
      </c>
      <c r="BP73" s="375" t="s">
        <v>301</v>
      </c>
      <c r="BQ73" s="375">
        <v>0</v>
      </c>
      <c r="BR73" s="375">
        <v>0</v>
      </c>
      <c r="BS73" s="375">
        <v>0</v>
      </c>
      <c r="BT73" s="375">
        <v>0</v>
      </c>
      <c r="BU73" s="375">
        <v>0</v>
      </c>
      <c r="BV73" s="375" t="s">
        <v>301</v>
      </c>
      <c r="BW73" s="375">
        <v>103</v>
      </c>
      <c r="BX73" s="425" t="s">
        <v>301</v>
      </c>
    </row>
    <row r="74" spans="1:76" s="431" customFormat="1" ht="12.75" customHeight="1" x14ac:dyDescent="0.2">
      <c r="A74" s="368" t="s">
        <v>343</v>
      </c>
      <c r="B74" s="369" t="s">
        <v>209</v>
      </c>
      <c r="C74" s="389"/>
      <c r="D74" s="371">
        <v>542</v>
      </c>
      <c r="E74" s="371" t="s">
        <v>301</v>
      </c>
      <c r="F74" s="371">
        <v>3</v>
      </c>
      <c r="G74" s="371">
        <v>0</v>
      </c>
      <c r="H74" s="371">
        <v>0</v>
      </c>
      <c r="I74" s="371">
        <v>3</v>
      </c>
      <c r="J74" s="373">
        <v>1.1000000000000001</v>
      </c>
      <c r="K74" s="373">
        <v>0.8</v>
      </c>
      <c r="L74" s="374">
        <v>0.3</v>
      </c>
      <c r="M74" s="374">
        <v>0</v>
      </c>
      <c r="N74" s="375">
        <v>1</v>
      </c>
      <c r="O74" s="375">
        <v>471</v>
      </c>
      <c r="P74" s="375">
        <v>454</v>
      </c>
      <c r="Q74" s="375">
        <v>56</v>
      </c>
      <c r="R74" s="375">
        <v>5</v>
      </c>
      <c r="S74" s="375">
        <v>230</v>
      </c>
      <c r="T74" s="374">
        <v>52.3</v>
      </c>
      <c r="U74" s="375">
        <v>4640</v>
      </c>
      <c r="V74" s="375">
        <v>415</v>
      </c>
      <c r="W74" s="375">
        <v>0</v>
      </c>
      <c r="X74" s="375">
        <v>163</v>
      </c>
      <c r="Y74" s="375"/>
      <c r="Z74" s="375"/>
      <c r="AA74" s="375"/>
      <c r="AB74" s="375"/>
      <c r="AC74" s="375"/>
      <c r="AD74" s="375"/>
      <c r="AE74" s="375"/>
      <c r="AF74" s="375"/>
      <c r="AG74" s="375">
        <v>40000</v>
      </c>
      <c r="AH74" s="375" t="s">
        <v>301</v>
      </c>
      <c r="AI74" s="375" t="s">
        <v>301</v>
      </c>
      <c r="AJ74" s="375" t="s">
        <v>301</v>
      </c>
      <c r="AK74" s="375">
        <v>4914</v>
      </c>
      <c r="AL74" s="375">
        <v>4514</v>
      </c>
      <c r="AM74" s="375">
        <v>0</v>
      </c>
      <c r="AN74" s="375">
        <v>0</v>
      </c>
      <c r="AO74" s="375">
        <v>0</v>
      </c>
      <c r="AP74" s="375">
        <v>0</v>
      </c>
      <c r="AQ74" s="375">
        <v>0</v>
      </c>
      <c r="AR74" s="375">
        <v>400</v>
      </c>
      <c r="AS74" s="375">
        <v>0</v>
      </c>
      <c r="AT74" s="375">
        <v>28796</v>
      </c>
      <c r="AU74" s="375">
        <v>28148</v>
      </c>
      <c r="AV74" s="375">
        <v>68</v>
      </c>
      <c r="AW74" s="375">
        <v>21521</v>
      </c>
      <c r="AX74" s="375">
        <v>911808</v>
      </c>
      <c r="AY74" s="375">
        <v>0</v>
      </c>
      <c r="AZ74" s="375">
        <v>467</v>
      </c>
      <c r="BA74" s="375">
        <v>457</v>
      </c>
      <c r="BB74" s="375">
        <v>0</v>
      </c>
      <c r="BC74" s="375">
        <v>0</v>
      </c>
      <c r="BD74" s="375">
        <v>0</v>
      </c>
      <c r="BE74" s="375">
        <v>0</v>
      </c>
      <c r="BF74" s="375">
        <v>10</v>
      </c>
      <c r="BG74" s="375">
        <v>0</v>
      </c>
      <c r="BH74" s="375">
        <v>453</v>
      </c>
      <c r="BI74" s="375">
        <v>0</v>
      </c>
      <c r="BJ74" s="375">
        <v>8</v>
      </c>
      <c r="BK74" s="375">
        <v>10</v>
      </c>
      <c r="BL74" s="375">
        <v>382</v>
      </c>
      <c r="BM74" s="375">
        <v>4759</v>
      </c>
      <c r="BN74" s="375">
        <v>379</v>
      </c>
      <c r="BO74" s="375">
        <v>2567</v>
      </c>
      <c r="BP74" s="375">
        <v>95</v>
      </c>
      <c r="BQ74" s="375">
        <v>0</v>
      </c>
      <c r="BR74" s="375">
        <v>0</v>
      </c>
      <c r="BS74" s="375">
        <v>0</v>
      </c>
      <c r="BT74" s="375">
        <v>0</v>
      </c>
      <c r="BU74" s="375">
        <v>0</v>
      </c>
      <c r="BV74" s="375">
        <v>0</v>
      </c>
      <c r="BW74" s="375">
        <v>23</v>
      </c>
      <c r="BX74" s="425" t="s">
        <v>301</v>
      </c>
    </row>
    <row r="75" spans="1:76" s="431" customFormat="1" ht="12.75" customHeight="1" x14ac:dyDescent="0.2">
      <c r="A75" s="368" t="s">
        <v>362</v>
      </c>
      <c r="B75" s="369" t="s">
        <v>468</v>
      </c>
      <c r="C75" s="389"/>
      <c r="D75" s="371">
        <v>1060</v>
      </c>
      <c r="E75" s="371">
        <v>10500</v>
      </c>
      <c r="F75" s="371">
        <v>8</v>
      </c>
      <c r="G75" s="371">
        <v>3</v>
      </c>
      <c r="H75" s="371">
        <v>4</v>
      </c>
      <c r="I75" s="371">
        <v>1</v>
      </c>
      <c r="J75" s="373">
        <v>5</v>
      </c>
      <c r="K75" s="373">
        <v>5</v>
      </c>
      <c r="L75" s="374" t="s">
        <v>301</v>
      </c>
      <c r="M75" s="374" t="s">
        <v>301</v>
      </c>
      <c r="N75" s="375">
        <v>1</v>
      </c>
      <c r="O75" s="375">
        <v>600</v>
      </c>
      <c r="P75" s="375">
        <v>550</v>
      </c>
      <c r="Q75" s="375">
        <v>240</v>
      </c>
      <c r="R75" s="375">
        <v>200</v>
      </c>
      <c r="S75" s="375">
        <v>320</v>
      </c>
      <c r="T75" s="374">
        <v>81</v>
      </c>
      <c r="U75" s="375">
        <v>33000</v>
      </c>
      <c r="V75" s="375">
        <v>430</v>
      </c>
      <c r="W75" s="375" t="s">
        <v>301</v>
      </c>
      <c r="X75" s="375">
        <v>15000</v>
      </c>
      <c r="Y75" s="375"/>
      <c r="Z75" s="375"/>
      <c r="AA75" s="375"/>
      <c r="AB75" s="375"/>
      <c r="AC75" s="375"/>
      <c r="AD75" s="375"/>
      <c r="AE75" s="375"/>
      <c r="AF75" s="375"/>
      <c r="AG75" s="375" t="s">
        <v>301</v>
      </c>
      <c r="AH75" s="375" t="s">
        <v>301</v>
      </c>
      <c r="AI75" s="375" t="s">
        <v>301</v>
      </c>
      <c r="AJ75" s="375" t="s">
        <v>301</v>
      </c>
      <c r="AK75" s="375">
        <v>33770</v>
      </c>
      <c r="AL75" s="375">
        <v>33000</v>
      </c>
      <c r="AM75" s="375">
        <v>0</v>
      </c>
      <c r="AN75" s="375">
        <v>0</v>
      </c>
      <c r="AO75" s="375">
        <v>0</v>
      </c>
      <c r="AP75" s="375">
        <v>0</v>
      </c>
      <c r="AQ75" s="375">
        <v>0</v>
      </c>
      <c r="AR75" s="375">
        <v>770</v>
      </c>
      <c r="AS75" s="375">
        <v>0</v>
      </c>
      <c r="AT75" s="375">
        <v>178670</v>
      </c>
      <c r="AU75" s="375">
        <v>28022</v>
      </c>
      <c r="AV75" s="375">
        <v>265</v>
      </c>
      <c r="AW75" s="375">
        <v>20321</v>
      </c>
      <c r="AX75" s="375">
        <v>911808</v>
      </c>
      <c r="AY75" s="375" t="s">
        <v>301</v>
      </c>
      <c r="AZ75" s="375">
        <v>800</v>
      </c>
      <c r="BA75" s="375">
        <v>800</v>
      </c>
      <c r="BB75" s="375">
        <v>0</v>
      </c>
      <c r="BC75" s="375">
        <v>0</v>
      </c>
      <c r="BD75" s="375">
        <v>0</v>
      </c>
      <c r="BE75" s="375">
        <v>0</v>
      </c>
      <c r="BF75" s="375">
        <v>0</v>
      </c>
      <c r="BG75" s="375">
        <v>0</v>
      </c>
      <c r="BH75" s="375">
        <v>500</v>
      </c>
      <c r="BI75" s="375">
        <v>12</v>
      </c>
      <c r="BJ75" s="375">
        <v>20</v>
      </c>
      <c r="BK75" s="375">
        <v>20</v>
      </c>
      <c r="BL75" s="375">
        <v>50</v>
      </c>
      <c r="BM75" s="375">
        <v>6062</v>
      </c>
      <c r="BN75" s="375">
        <v>1961</v>
      </c>
      <c r="BO75" s="375">
        <v>62</v>
      </c>
      <c r="BP75" s="375">
        <v>54</v>
      </c>
      <c r="BQ75" s="375">
        <v>0</v>
      </c>
      <c r="BR75" s="375">
        <v>0</v>
      </c>
      <c r="BS75" s="375">
        <v>0</v>
      </c>
      <c r="BT75" s="375">
        <v>0</v>
      </c>
      <c r="BU75" s="375">
        <v>0</v>
      </c>
      <c r="BV75" s="375">
        <v>15</v>
      </c>
      <c r="BW75" s="375">
        <v>157</v>
      </c>
      <c r="BX75" s="425" t="s">
        <v>301</v>
      </c>
    </row>
    <row r="76" spans="1:76" s="431" customFormat="1" ht="12.75" customHeight="1" x14ac:dyDescent="0.2">
      <c r="A76" s="368" t="s">
        <v>344</v>
      </c>
      <c r="B76" s="369" t="s">
        <v>452</v>
      </c>
      <c r="C76" s="389"/>
      <c r="D76" s="371">
        <v>52</v>
      </c>
      <c r="E76" s="371" t="s">
        <v>301</v>
      </c>
      <c r="F76" s="371">
        <v>2</v>
      </c>
      <c r="G76" s="371">
        <v>0</v>
      </c>
      <c r="H76" s="371">
        <v>0</v>
      </c>
      <c r="I76" s="371">
        <v>2</v>
      </c>
      <c r="J76" s="373">
        <v>0.55000000000000004</v>
      </c>
      <c r="K76" s="373">
        <v>0.25</v>
      </c>
      <c r="L76" s="374">
        <v>0.3</v>
      </c>
      <c r="M76" s="374">
        <v>0</v>
      </c>
      <c r="N76" s="375">
        <v>1</v>
      </c>
      <c r="O76" s="375">
        <v>471</v>
      </c>
      <c r="P76" s="375">
        <v>454</v>
      </c>
      <c r="Q76" s="375">
        <v>57</v>
      </c>
      <c r="R76" s="375">
        <v>5</v>
      </c>
      <c r="S76" s="375">
        <v>232</v>
      </c>
      <c r="T76" s="374">
        <v>52</v>
      </c>
      <c r="U76" s="375">
        <v>2419</v>
      </c>
      <c r="V76" s="375">
        <v>167</v>
      </c>
      <c r="W76" s="375">
        <v>0</v>
      </c>
      <c r="X76" s="375">
        <v>211</v>
      </c>
      <c r="Y76" s="375"/>
      <c r="Z76" s="375"/>
      <c r="AA76" s="375"/>
      <c r="AB76" s="375"/>
      <c r="AC76" s="375"/>
      <c r="AD76" s="375"/>
      <c r="AE76" s="375"/>
      <c r="AF76" s="375"/>
      <c r="AG76" s="375" t="s">
        <v>301</v>
      </c>
      <c r="AH76" s="375" t="s">
        <v>301</v>
      </c>
      <c r="AI76" s="375" t="s">
        <v>301</v>
      </c>
      <c r="AJ76" s="375" t="s">
        <v>301</v>
      </c>
      <c r="AK76" s="375">
        <v>2694</v>
      </c>
      <c r="AL76" s="375">
        <v>2630</v>
      </c>
      <c r="AM76" s="375">
        <v>0</v>
      </c>
      <c r="AN76" s="375">
        <v>0</v>
      </c>
      <c r="AO76" s="375">
        <v>0</v>
      </c>
      <c r="AP76" s="375">
        <v>0</v>
      </c>
      <c r="AQ76" s="375">
        <v>0</v>
      </c>
      <c r="AR76" s="375">
        <v>64</v>
      </c>
      <c r="AS76" s="375">
        <v>0</v>
      </c>
      <c r="AT76" s="375">
        <v>28670</v>
      </c>
      <c r="AU76" s="375">
        <v>28022</v>
      </c>
      <c r="AV76" s="375">
        <v>65</v>
      </c>
      <c r="AW76" s="375">
        <v>20321</v>
      </c>
      <c r="AX76" s="375">
        <v>911808</v>
      </c>
      <c r="AY76" s="375" t="s">
        <v>301</v>
      </c>
      <c r="AZ76" s="375">
        <v>186</v>
      </c>
      <c r="BA76" s="375">
        <v>186</v>
      </c>
      <c r="BB76" s="375">
        <v>0</v>
      </c>
      <c r="BC76" s="375">
        <v>0</v>
      </c>
      <c r="BD76" s="375">
        <v>0</v>
      </c>
      <c r="BE76" s="375">
        <v>0</v>
      </c>
      <c r="BF76" s="375">
        <v>0</v>
      </c>
      <c r="BG76" s="375">
        <v>0</v>
      </c>
      <c r="BH76" s="375">
        <v>10</v>
      </c>
      <c r="BI76" s="375">
        <v>0</v>
      </c>
      <c r="BJ76" s="375">
        <v>3</v>
      </c>
      <c r="BK76" s="375">
        <v>3</v>
      </c>
      <c r="BL76" s="375">
        <v>30</v>
      </c>
      <c r="BM76" s="375">
        <v>1574</v>
      </c>
      <c r="BN76" s="375">
        <v>0</v>
      </c>
      <c r="BO76" s="375">
        <v>494</v>
      </c>
      <c r="BP76" s="375">
        <v>36</v>
      </c>
      <c r="BQ76" s="375">
        <v>0</v>
      </c>
      <c r="BR76" s="375">
        <v>0</v>
      </c>
      <c r="BS76" s="375">
        <v>0</v>
      </c>
      <c r="BT76" s="375">
        <v>0</v>
      </c>
      <c r="BU76" s="375">
        <v>0</v>
      </c>
      <c r="BV76" s="375">
        <v>0</v>
      </c>
      <c r="BW76" s="375">
        <v>38</v>
      </c>
      <c r="BX76" s="425" t="s">
        <v>301</v>
      </c>
    </row>
    <row r="77" spans="1:76" s="431" customFormat="1" ht="12.75" customHeight="1" x14ac:dyDescent="0.2">
      <c r="A77" s="368" t="s">
        <v>345</v>
      </c>
      <c r="B77" s="369" t="s">
        <v>453</v>
      </c>
      <c r="C77" s="389"/>
      <c r="D77" s="371">
        <v>1850</v>
      </c>
      <c r="E77" s="371">
        <v>20030</v>
      </c>
      <c r="F77" s="371">
        <v>5</v>
      </c>
      <c r="G77" s="371">
        <v>1</v>
      </c>
      <c r="H77" s="371">
        <v>2</v>
      </c>
      <c r="I77" s="371">
        <v>2</v>
      </c>
      <c r="J77" s="373">
        <v>2.77</v>
      </c>
      <c r="K77" s="373">
        <v>2.77</v>
      </c>
      <c r="L77" s="374">
        <v>0</v>
      </c>
      <c r="M77" s="374">
        <v>0</v>
      </c>
      <c r="N77" s="375">
        <v>1</v>
      </c>
      <c r="O77" s="375">
        <v>339</v>
      </c>
      <c r="P77" s="375">
        <v>321</v>
      </c>
      <c r="Q77" s="375">
        <v>33</v>
      </c>
      <c r="R77" s="375">
        <v>4</v>
      </c>
      <c r="S77" s="375">
        <v>205</v>
      </c>
      <c r="T77" s="374">
        <v>44</v>
      </c>
      <c r="U77" s="375">
        <v>29725</v>
      </c>
      <c r="V77" s="375">
        <v>544</v>
      </c>
      <c r="W77" s="375">
        <v>0</v>
      </c>
      <c r="X77" s="375">
        <v>0</v>
      </c>
      <c r="Y77" s="375"/>
      <c r="Z77" s="375"/>
      <c r="AA77" s="375"/>
      <c r="AB77" s="375"/>
      <c r="AC77" s="375"/>
      <c r="AD77" s="375"/>
      <c r="AE77" s="375"/>
      <c r="AF77" s="375"/>
      <c r="AG77" s="375" t="s">
        <v>301</v>
      </c>
      <c r="AH77" s="375" t="s">
        <v>301</v>
      </c>
      <c r="AI77" s="375" t="s">
        <v>301</v>
      </c>
      <c r="AJ77" s="375" t="s">
        <v>301</v>
      </c>
      <c r="AK77" s="375">
        <v>26803</v>
      </c>
      <c r="AL77" s="375">
        <v>26083</v>
      </c>
      <c r="AM77" s="375">
        <v>3142</v>
      </c>
      <c r="AN77" s="375">
        <v>0</v>
      </c>
      <c r="AO77" s="375">
        <v>0</v>
      </c>
      <c r="AP77" s="375">
        <v>0</v>
      </c>
      <c r="AQ77" s="375">
        <v>0</v>
      </c>
      <c r="AR77" s="375">
        <v>718</v>
      </c>
      <c r="AS77" s="375">
        <v>2</v>
      </c>
      <c r="AT77" s="375">
        <v>28670</v>
      </c>
      <c r="AU77" s="375">
        <v>28022</v>
      </c>
      <c r="AV77" s="375">
        <v>65</v>
      </c>
      <c r="AW77" s="375">
        <v>20321</v>
      </c>
      <c r="AX77" s="375">
        <v>911808</v>
      </c>
      <c r="AY77" s="375" t="s">
        <v>301</v>
      </c>
      <c r="AZ77" s="375">
        <v>1617</v>
      </c>
      <c r="BA77" s="375">
        <v>1428</v>
      </c>
      <c r="BB77" s="375">
        <v>108</v>
      </c>
      <c r="BC77" s="375">
        <v>0</v>
      </c>
      <c r="BD77" s="375">
        <v>0</v>
      </c>
      <c r="BE77" s="375">
        <v>0</v>
      </c>
      <c r="BF77" s="375">
        <v>81</v>
      </c>
      <c r="BG77" s="375">
        <v>0</v>
      </c>
      <c r="BH77" s="375">
        <v>2513</v>
      </c>
      <c r="BI77" s="375">
        <v>6</v>
      </c>
      <c r="BJ77" s="375">
        <v>14</v>
      </c>
      <c r="BK77" s="375">
        <v>21</v>
      </c>
      <c r="BL77" s="375">
        <v>439</v>
      </c>
      <c r="BM77" s="375">
        <v>20011</v>
      </c>
      <c r="BN77" s="375">
        <v>2406</v>
      </c>
      <c r="BO77" s="375">
        <v>3601</v>
      </c>
      <c r="BP77" s="375">
        <v>112</v>
      </c>
      <c r="BQ77" s="375">
        <v>0</v>
      </c>
      <c r="BR77" s="375">
        <v>0</v>
      </c>
      <c r="BS77" s="375">
        <v>0</v>
      </c>
      <c r="BT77" s="375">
        <v>0</v>
      </c>
      <c r="BU77" s="375">
        <v>0</v>
      </c>
      <c r="BV77" s="375">
        <v>0</v>
      </c>
      <c r="BW77" s="375">
        <v>135</v>
      </c>
      <c r="BX77" s="425" t="s">
        <v>301</v>
      </c>
    </row>
    <row r="78" spans="1:76" s="431" customFormat="1" ht="12.75" customHeight="1" x14ac:dyDescent="0.2">
      <c r="A78" s="368" t="s">
        <v>346</v>
      </c>
      <c r="B78" s="369" t="s">
        <v>213</v>
      </c>
      <c r="C78" s="389"/>
      <c r="D78" s="371">
        <v>1048</v>
      </c>
      <c r="E78" s="371" t="s">
        <v>301</v>
      </c>
      <c r="F78" s="371">
        <v>4</v>
      </c>
      <c r="G78" s="371">
        <v>0</v>
      </c>
      <c r="H78" s="371">
        <v>4</v>
      </c>
      <c r="I78" s="371">
        <v>0</v>
      </c>
      <c r="J78" s="373">
        <v>2.2999999999999998</v>
      </c>
      <c r="K78" s="373">
        <v>1.5</v>
      </c>
      <c r="L78" s="374">
        <v>0.8</v>
      </c>
      <c r="M78" s="374">
        <v>0</v>
      </c>
      <c r="N78" s="375">
        <v>1</v>
      </c>
      <c r="O78" s="375">
        <v>196</v>
      </c>
      <c r="P78" s="375">
        <v>196</v>
      </c>
      <c r="Q78" s="375">
        <v>25</v>
      </c>
      <c r="R78" s="375">
        <v>6</v>
      </c>
      <c r="S78" s="375">
        <v>186</v>
      </c>
      <c r="T78" s="374">
        <v>46</v>
      </c>
      <c r="U78" s="375">
        <v>37564</v>
      </c>
      <c r="V78" s="375">
        <v>129</v>
      </c>
      <c r="W78" s="375">
        <v>0</v>
      </c>
      <c r="X78" s="375">
        <v>3109</v>
      </c>
      <c r="Y78" s="375"/>
      <c r="Z78" s="375"/>
      <c r="AA78" s="375"/>
      <c r="AB78" s="375"/>
      <c r="AC78" s="375"/>
      <c r="AD78" s="375"/>
      <c r="AE78" s="375"/>
      <c r="AF78" s="375"/>
      <c r="AG78" s="375" t="s">
        <v>301</v>
      </c>
      <c r="AH78" s="375" t="s">
        <v>301</v>
      </c>
      <c r="AI78" s="375" t="s">
        <v>301</v>
      </c>
      <c r="AJ78" s="375" t="s">
        <v>301</v>
      </c>
      <c r="AK78" s="375">
        <v>38986</v>
      </c>
      <c r="AL78" s="375">
        <v>34821</v>
      </c>
      <c r="AM78" s="375">
        <v>0</v>
      </c>
      <c r="AN78" s="375">
        <v>0</v>
      </c>
      <c r="AO78" s="375">
        <v>0</v>
      </c>
      <c r="AP78" s="375">
        <v>19</v>
      </c>
      <c r="AQ78" s="375">
        <v>0</v>
      </c>
      <c r="AR78" s="375">
        <v>4146</v>
      </c>
      <c r="AS78" s="375">
        <v>0</v>
      </c>
      <c r="AT78" s="375">
        <v>28684</v>
      </c>
      <c r="AU78" s="375">
        <v>28034</v>
      </c>
      <c r="AV78" s="375">
        <v>65</v>
      </c>
      <c r="AW78" s="375">
        <v>20321</v>
      </c>
      <c r="AX78" s="375">
        <v>911808</v>
      </c>
      <c r="AY78" s="375" t="s">
        <v>301</v>
      </c>
      <c r="AZ78" s="375">
        <v>2060</v>
      </c>
      <c r="BA78" s="375">
        <v>1870</v>
      </c>
      <c r="BB78" s="375">
        <v>0</v>
      </c>
      <c r="BC78" s="375">
        <v>0</v>
      </c>
      <c r="BD78" s="375" t="s">
        <v>301</v>
      </c>
      <c r="BE78" s="375">
        <v>0</v>
      </c>
      <c r="BF78" s="375">
        <v>190</v>
      </c>
      <c r="BG78" s="375">
        <v>0</v>
      </c>
      <c r="BH78" s="375">
        <v>0</v>
      </c>
      <c r="BI78" s="375">
        <v>4</v>
      </c>
      <c r="BJ78" s="375">
        <v>15</v>
      </c>
      <c r="BK78" s="375" t="s">
        <v>301</v>
      </c>
      <c r="BL78" s="375" t="s">
        <v>301</v>
      </c>
      <c r="BM78" s="375">
        <v>14606</v>
      </c>
      <c r="BN78" s="375">
        <v>0</v>
      </c>
      <c r="BO78" s="375">
        <v>0</v>
      </c>
      <c r="BP78" s="375">
        <v>0</v>
      </c>
      <c r="BQ78" s="375">
        <v>0</v>
      </c>
      <c r="BR78" s="375" t="s">
        <v>301</v>
      </c>
      <c r="BS78" s="375" t="s">
        <v>301</v>
      </c>
      <c r="BT78" s="375" t="s">
        <v>301</v>
      </c>
      <c r="BU78" s="375" t="s">
        <v>301</v>
      </c>
      <c r="BV78" s="375">
        <v>0</v>
      </c>
      <c r="BW78" s="375">
        <v>383</v>
      </c>
      <c r="BX78" s="425" t="s">
        <v>301</v>
      </c>
    </row>
    <row r="79" spans="1:76" s="431" customFormat="1" ht="12.75" customHeight="1" x14ac:dyDescent="0.2">
      <c r="A79" s="368" t="s">
        <v>347</v>
      </c>
      <c r="B79" s="369" t="s">
        <v>214</v>
      </c>
      <c r="C79" s="389"/>
      <c r="D79" s="371">
        <v>1308</v>
      </c>
      <c r="E79" s="371">
        <v>31216</v>
      </c>
      <c r="F79" s="371">
        <v>11</v>
      </c>
      <c r="G79" s="371">
        <v>0</v>
      </c>
      <c r="H79" s="371">
        <v>6</v>
      </c>
      <c r="I79" s="371">
        <v>5</v>
      </c>
      <c r="J79" s="373">
        <v>4.2</v>
      </c>
      <c r="K79" s="373">
        <v>3.6</v>
      </c>
      <c r="L79" s="374">
        <v>0</v>
      </c>
      <c r="M79" s="374">
        <v>0.6</v>
      </c>
      <c r="N79" s="375">
        <v>1</v>
      </c>
      <c r="O79" s="375">
        <v>670</v>
      </c>
      <c r="P79" s="375">
        <v>620</v>
      </c>
      <c r="Q79" s="375">
        <v>137</v>
      </c>
      <c r="R79" s="375">
        <v>28</v>
      </c>
      <c r="S79" s="375">
        <v>225</v>
      </c>
      <c r="T79" s="374">
        <v>55</v>
      </c>
      <c r="U79" s="375">
        <v>14700</v>
      </c>
      <c r="V79" s="375">
        <v>450</v>
      </c>
      <c r="W79" s="375">
        <v>0</v>
      </c>
      <c r="X79" s="375">
        <v>14800</v>
      </c>
      <c r="Y79" s="375"/>
      <c r="Z79" s="375"/>
      <c r="AA79" s="375"/>
      <c r="AB79" s="375"/>
      <c r="AC79" s="375"/>
      <c r="AD79" s="375"/>
      <c r="AE79" s="375"/>
      <c r="AF79" s="375"/>
      <c r="AG79" s="375" t="s">
        <v>301</v>
      </c>
      <c r="AH79" s="375" t="s">
        <v>301</v>
      </c>
      <c r="AI79" s="375" t="s">
        <v>301</v>
      </c>
      <c r="AJ79" s="375">
        <v>1700</v>
      </c>
      <c r="AK79" s="375">
        <v>32146</v>
      </c>
      <c r="AL79" s="375">
        <v>32024</v>
      </c>
      <c r="AM79" s="375">
        <v>0</v>
      </c>
      <c r="AN79" s="375">
        <v>0</v>
      </c>
      <c r="AO79" s="375">
        <v>0</v>
      </c>
      <c r="AP79" s="375">
        <v>0</v>
      </c>
      <c r="AQ79" s="375">
        <v>0</v>
      </c>
      <c r="AR79" s="375">
        <v>122</v>
      </c>
      <c r="AS79" s="375">
        <v>0</v>
      </c>
      <c r="AT79" s="375">
        <v>28670</v>
      </c>
      <c r="AU79" s="375">
        <v>28502</v>
      </c>
      <c r="AV79" s="375">
        <v>75</v>
      </c>
      <c r="AW79" s="375">
        <v>42321</v>
      </c>
      <c r="AX79" s="375">
        <v>911808</v>
      </c>
      <c r="AY79" s="375">
        <v>662</v>
      </c>
      <c r="AZ79" s="375">
        <v>941</v>
      </c>
      <c r="BA79" s="375">
        <v>937</v>
      </c>
      <c r="BB79" s="375">
        <v>0</v>
      </c>
      <c r="BC79" s="375">
        <v>0</v>
      </c>
      <c r="BD79" s="375">
        <v>0</v>
      </c>
      <c r="BE79" s="375">
        <v>0</v>
      </c>
      <c r="BF79" s="375">
        <v>4</v>
      </c>
      <c r="BG79" s="375">
        <v>0</v>
      </c>
      <c r="BH79" s="375">
        <v>2500</v>
      </c>
      <c r="BI79" s="375">
        <v>2</v>
      </c>
      <c r="BJ79" s="375">
        <v>30</v>
      </c>
      <c r="BK79" s="375">
        <v>50</v>
      </c>
      <c r="BL79" s="375">
        <v>400</v>
      </c>
      <c r="BM79" s="375">
        <v>13345</v>
      </c>
      <c r="BN79" s="375">
        <v>241</v>
      </c>
      <c r="BO79" s="375">
        <v>51</v>
      </c>
      <c r="BP79" s="375">
        <v>241</v>
      </c>
      <c r="BQ79" s="375">
        <v>0</v>
      </c>
      <c r="BR79" s="375">
        <v>0</v>
      </c>
      <c r="BS79" s="375">
        <v>0</v>
      </c>
      <c r="BT79" s="375">
        <v>0</v>
      </c>
      <c r="BU79" s="375">
        <v>0</v>
      </c>
      <c r="BV79" s="375">
        <v>0</v>
      </c>
      <c r="BW79" s="375">
        <v>152</v>
      </c>
      <c r="BX79" s="425" t="s">
        <v>301</v>
      </c>
    </row>
    <row r="80" spans="1:76" s="431" customFormat="1" ht="12.75" customHeight="1" x14ac:dyDescent="0.2">
      <c r="A80" s="368" t="s">
        <v>348</v>
      </c>
      <c r="B80" s="369" t="s">
        <v>215</v>
      </c>
      <c r="C80" s="389"/>
      <c r="D80" s="371">
        <v>80</v>
      </c>
      <c r="E80" s="371" t="s">
        <v>301</v>
      </c>
      <c r="F80" s="371">
        <v>1</v>
      </c>
      <c r="G80" s="371">
        <v>0</v>
      </c>
      <c r="H80" s="371">
        <v>1</v>
      </c>
      <c r="I80" s="371">
        <v>0</v>
      </c>
      <c r="J80" s="373">
        <v>0.5</v>
      </c>
      <c r="K80" s="373">
        <v>0.5</v>
      </c>
      <c r="L80" s="374">
        <v>0</v>
      </c>
      <c r="M80" s="374">
        <v>0</v>
      </c>
      <c r="N80" s="375">
        <v>1</v>
      </c>
      <c r="O80" s="375">
        <v>70</v>
      </c>
      <c r="P80" s="375">
        <v>60</v>
      </c>
      <c r="Q80" s="375">
        <v>4</v>
      </c>
      <c r="R80" s="375">
        <v>3</v>
      </c>
      <c r="S80" s="375">
        <v>180</v>
      </c>
      <c r="T80" s="374">
        <v>19.5</v>
      </c>
      <c r="U80" s="375">
        <v>15000</v>
      </c>
      <c r="V80" s="375">
        <v>200</v>
      </c>
      <c r="W80" s="375">
        <v>0</v>
      </c>
      <c r="X80" s="375">
        <v>0</v>
      </c>
      <c r="Y80" s="375"/>
      <c r="Z80" s="375"/>
      <c r="AA80" s="375"/>
      <c r="AB80" s="375"/>
      <c r="AC80" s="375"/>
      <c r="AD80" s="375"/>
      <c r="AE80" s="375"/>
      <c r="AF80" s="375"/>
      <c r="AG80" s="375" t="s">
        <v>301</v>
      </c>
      <c r="AH80" s="375">
        <v>0</v>
      </c>
      <c r="AI80" s="375">
        <v>0</v>
      </c>
      <c r="AJ80" s="375">
        <v>1000</v>
      </c>
      <c r="AK80" s="375">
        <v>15580</v>
      </c>
      <c r="AL80" s="375">
        <v>15500</v>
      </c>
      <c r="AM80" s="375">
        <v>0</v>
      </c>
      <c r="AN80" s="375">
        <v>0</v>
      </c>
      <c r="AO80" s="375">
        <v>0</v>
      </c>
      <c r="AP80" s="375">
        <v>0</v>
      </c>
      <c r="AQ80" s="375">
        <v>0</v>
      </c>
      <c r="AR80" s="375">
        <v>80</v>
      </c>
      <c r="AS80" s="375">
        <v>0</v>
      </c>
      <c r="AT80" s="375">
        <v>28670</v>
      </c>
      <c r="AU80" s="375">
        <v>28022</v>
      </c>
      <c r="AV80" s="375">
        <v>65</v>
      </c>
      <c r="AW80" s="375">
        <v>20321</v>
      </c>
      <c r="AX80" s="375">
        <v>911808</v>
      </c>
      <c r="AY80" s="375">
        <v>0</v>
      </c>
      <c r="AZ80" s="375">
        <v>0</v>
      </c>
      <c r="BA80" s="375" t="s">
        <v>301</v>
      </c>
      <c r="BB80" s="375">
        <v>0</v>
      </c>
      <c r="BC80" s="375">
        <v>0</v>
      </c>
      <c r="BD80" s="375">
        <v>0</v>
      </c>
      <c r="BE80" s="375">
        <v>0</v>
      </c>
      <c r="BF80" s="375">
        <v>0</v>
      </c>
      <c r="BG80" s="375">
        <v>0</v>
      </c>
      <c r="BH80" s="375" t="s">
        <v>301</v>
      </c>
      <c r="BI80" s="375">
        <v>0</v>
      </c>
      <c r="BJ80" s="375">
        <v>0</v>
      </c>
      <c r="BK80" s="375">
        <v>0</v>
      </c>
      <c r="BL80" s="375">
        <v>0</v>
      </c>
      <c r="BM80" s="375">
        <v>4000</v>
      </c>
      <c r="BN80" s="375">
        <v>30</v>
      </c>
      <c r="BO80" s="375">
        <v>50</v>
      </c>
      <c r="BP80" s="375">
        <v>0</v>
      </c>
      <c r="BQ80" s="375">
        <v>0</v>
      </c>
      <c r="BR80" s="375">
        <v>0</v>
      </c>
      <c r="BS80" s="375">
        <v>0</v>
      </c>
      <c r="BT80" s="375">
        <v>0</v>
      </c>
      <c r="BU80" s="375">
        <v>0</v>
      </c>
      <c r="BV80" s="375">
        <v>0</v>
      </c>
      <c r="BW80" s="375" t="s">
        <v>301</v>
      </c>
      <c r="BX80" s="425" t="s">
        <v>301</v>
      </c>
    </row>
    <row r="81" spans="1:76" s="431" customFormat="1" ht="12.75" customHeight="1" x14ac:dyDescent="0.2">
      <c r="A81" s="368" t="s">
        <v>349</v>
      </c>
      <c r="B81" s="369" t="s">
        <v>454</v>
      </c>
      <c r="C81" s="389"/>
      <c r="D81" s="371">
        <v>1004</v>
      </c>
      <c r="E81" s="371">
        <v>71962</v>
      </c>
      <c r="F81" s="371">
        <v>12</v>
      </c>
      <c r="G81" s="371">
        <v>2</v>
      </c>
      <c r="H81" s="371">
        <v>0</v>
      </c>
      <c r="I81" s="371">
        <v>10</v>
      </c>
      <c r="J81" s="373">
        <v>3.9</v>
      </c>
      <c r="K81" s="373">
        <v>1.9</v>
      </c>
      <c r="L81" s="374">
        <v>2</v>
      </c>
      <c r="M81" s="374">
        <v>0</v>
      </c>
      <c r="N81" s="375">
        <v>1</v>
      </c>
      <c r="O81" s="375">
        <v>270</v>
      </c>
      <c r="P81" s="375">
        <v>230</v>
      </c>
      <c r="Q81" s="375">
        <v>22</v>
      </c>
      <c r="R81" s="375">
        <v>9</v>
      </c>
      <c r="S81" s="375">
        <v>250</v>
      </c>
      <c r="T81" s="374">
        <v>79</v>
      </c>
      <c r="U81" s="375">
        <v>26432</v>
      </c>
      <c r="V81" s="375">
        <v>1575</v>
      </c>
      <c r="W81" s="375" t="s">
        <v>301</v>
      </c>
      <c r="X81" s="375">
        <v>22893</v>
      </c>
      <c r="Y81" s="375"/>
      <c r="Z81" s="375"/>
      <c r="AA81" s="375"/>
      <c r="AB81" s="375"/>
      <c r="AC81" s="375"/>
      <c r="AD81" s="375"/>
      <c r="AE81" s="375"/>
      <c r="AF81" s="375"/>
      <c r="AG81" s="375" t="s">
        <v>301</v>
      </c>
      <c r="AH81" s="375" t="s">
        <v>301</v>
      </c>
      <c r="AI81" s="375" t="s">
        <v>301</v>
      </c>
      <c r="AJ81" s="375">
        <v>10768</v>
      </c>
      <c r="AK81" s="375">
        <v>51089</v>
      </c>
      <c r="AL81" s="375">
        <v>47406</v>
      </c>
      <c r="AM81" s="375">
        <v>90</v>
      </c>
      <c r="AN81" s="375">
        <v>1</v>
      </c>
      <c r="AO81" s="375">
        <v>0</v>
      </c>
      <c r="AP81" s="375">
        <v>348</v>
      </c>
      <c r="AQ81" s="375">
        <v>0</v>
      </c>
      <c r="AR81" s="375">
        <v>3193</v>
      </c>
      <c r="AS81" s="375">
        <v>52</v>
      </c>
      <c r="AT81" s="375">
        <v>28670</v>
      </c>
      <c r="AU81" s="375">
        <v>28022</v>
      </c>
      <c r="AV81" s="375">
        <v>65</v>
      </c>
      <c r="AW81" s="375">
        <v>20321</v>
      </c>
      <c r="AX81" s="375">
        <v>911808</v>
      </c>
      <c r="AY81" s="375">
        <v>323</v>
      </c>
      <c r="AZ81" s="375">
        <v>1889</v>
      </c>
      <c r="BA81" s="375">
        <v>890</v>
      </c>
      <c r="BB81" s="375">
        <v>1</v>
      </c>
      <c r="BC81" s="375">
        <v>0</v>
      </c>
      <c r="BD81" s="375">
        <v>0</v>
      </c>
      <c r="BE81" s="375">
        <v>0</v>
      </c>
      <c r="BF81" s="375">
        <v>998</v>
      </c>
      <c r="BG81" s="375">
        <v>0</v>
      </c>
      <c r="BH81" s="375">
        <v>700</v>
      </c>
      <c r="BI81" s="375">
        <v>6</v>
      </c>
      <c r="BJ81" s="375">
        <v>10</v>
      </c>
      <c r="BK81" s="375" t="s">
        <v>301</v>
      </c>
      <c r="BL81" s="375" t="s">
        <v>301</v>
      </c>
      <c r="BM81" s="375">
        <v>18809</v>
      </c>
      <c r="BN81" s="375">
        <v>90</v>
      </c>
      <c r="BO81" s="375">
        <v>96</v>
      </c>
      <c r="BP81" s="375">
        <v>20</v>
      </c>
      <c r="BQ81" s="375">
        <v>70</v>
      </c>
      <c r="BR81" s="375">
        <v>20</v>
      </c>
      <c r="BS81" s="375">
        <v>10</v>
      </c>
      <c r="BT81" s="375">
        <v>0</v>
      </c>
      <c r="BU81" s="375">
        <v>40</v>
      </c>
      <c r="BV81" s="375">
        <v>200</v>
      </c>
      <c r="BW81" s="375">
        <v>350</v>
      </c>
      <c r="BX81" s="425" t="s">
        <v>301</v>
      </c>
    </row>
    <row r="82" spans="1:76" s="431" customFormat="1" ht="12.75" customHeight="1" x14ac:dyDescent="0.2">
      <c r="A82" s="368" t="s">
        <v>350</v>
      </c>
      <c r="B82" s="369" t="s">
        <v>455</v>
      </c>
      <c r="C82" s="389"/>
      <c r="D82" s="371">
        <v>658</v>
      </c>
      <c r="E82" s="371" t="s">
        <v>301</v>
      </c>
      <c r="F82" s="371">
        <v>8</v>
      </c>
      <c r="G82" s="371">
        <v>2</v>
      </c>
      <c r="H82" s="371">
        <v>2</v>
      </c>
      <c r="I82" s="371">
        <v>4</v>
      </c>
      <c r="J82" s="373">
        <v>4.3</v>
      </c>
      <c r="K82" s="373">
        <v>3.3</v>
      </c>
      <c r="L82" s="374">
        <v>1</v>
      </c>
      <c r="M82" s="374">
        <v>0</v>
      </c>
      <c r="N82" s="375">
        <v>1</v>
      </c>
      <c r="O82" s="375">
        <v>205</v>
      </c>
      <c r="P82" s="375">
        <v>56</v>
      </c>
      <c r="Q82" s="375">
        <v>10</v>
      </c>
      <c r="R82" s="375">
        <v>4</v>
      </c>
      <c r="S82" s="375">
        <v>200</v>
      </c>
      <c r="T82" s="374">
        <v>25</v>
      </c>
      <c r="U82" s="375">
        <v>1482</v>
      </c>
      <c r="V82" s="375">
        <v>1482</v>
      </c>
      <c r="W82" s="375">
        <v>1510</v>
      </c>
      <c r="X82" s="375">
        <v>128500</v>
      </c>
      <c r="Y82" s="375"/>
      <c r="Z82" s="375"/>
      <c r="AA82" s="375"/>
      <c r="AB82" s="375"/>
      <c r="AC82" s="375"/>
      <c r="AD82" s="375"/>
      <c r="AE82" s="375"/>
      <c r="AF82" s="375"/>
      <c r="AG82" s="375" t="s">
        <v>301</v>
      </c>
      <c r="AH82" s="375" t="s">
        <v>301</v>
      </c>
      <c r="AI82" s="375" t="s">
        <v>301</v>
      </c>
      <c r="AJ82" s="375">
        <v>1025</v>
      </c>
      <c r="AK82" s="375">
        <v>2567</v>
      </c>
      <c r="AL82" s="375" t="s">
        <v>301</v>
      </c>
      <c r="AM82" s="375">
        <v>1610</v>
      </c>
      <c r="AN82" s="375" t="s">
        <v>301</v>
      </c>
      <c r="AO82" s="375">
        <v>0</v>
      </c>
      <c r="AP82" s="375">
        <v>750</v>
      </c>
      <c r="AQ82" s="375">
        <v>150</v>
      </c>
      <c r="AR82" s="375">
        <v>57</v>
      </c>
      <c r="AS82" s="375">
        <v>0</v>
      </c>
      <c r="AT82" s="375">
        <v>28670</v>
      </c>
      <c r="AU82" s="375">
        <v>28022</v>
      </c>
      <c r="AV82" s="375">
        <v>72</v>
      </c>
      <c r="AW82" s="375">
        <v>20321</v>
      </c>
      <c r="AX82" s="375">
        <v>911808</v>
      </c>
      <c r="AY82" s="375">
        <v>0</v>
      </c>
      <c r="AZ82" s="375">
        <v>56</v>
      </c>
      <c r="BA82" s="375" t="s">
        <v>301</v>
      </c>
      <c r="BB82" s="375">
        <v>50</v>
      </c>
      <c r="BC82" s="375">
        <v>0</v>
      </c>
      <c r="BD82" s="375">
        <v>0</v>
      </c>
      <c r="BE82" s="375">
        <v>0</v>
      </c>
      <c r="BF82" s="375">
        <v>6</v>
      </c>
      <c r="BG82" s="375">
        <v>0</v>
      </c>
      <c r="BH82" s="375">
        <v>130</v>
      </c>
      <c r="BI82" s="375">
        <v>0</v>
      </c>
      <c r="BJ82" s="375">
        <v>3</v>
      </c>
      <c r="BK82" s="375">
        <v>2</v>
      </c>
      <c r="BL82" s="375">
        <v>40</v>
      </c>
      <c r="BM82" s="375">
        <v>4129</v>
      </c>
      <c r="BN82" s="375">
        <v>73</v>
      </c>
      <c r="BO82" s="375">
        <v>25</v>
      </c>
      <c r="BP82" s="375">
        <v>2</v>
      </c>
      <c r="BQ82" s="375">
        <v>6</v>
      </c>
      <c r="BR82" s="375" t="s">
        <v>301</v>
      </c>
      <c r="BS82" s="375">
        <v>6</v>
      </c>
      <c r="BT82" s="375">
        <v>0</v>
      </c>
      <c r="BU82" s="375">
        <v>0</v>
      </c>
      <c r="BV82" s="375">
        <v>0</v>
      </c>
      <c r="BW82" s="375">
        <v>30</v>
      </c>
      <c r="BX82" s="425" t="s">
        <v>301</v>
      </c>
    </row>
    <row r="83" spans="1:76" s="431" customFormat="1" ht="12.75" customHeight="1" x14ac:dyDescent="0.2">
      <c r="A83" s="368" t="s">
        <v>351</v>
      </c>
      <c r="B83" s="369" t="s">
        <v>456</v>
      </c>
      <c r="C83" s="389"/>
      <c r="D83" s="371">
        <v>629</v>
      </c>
      <c r="E83" s="371" t="s">
        <v>301</v>
      </c>
      <c r="F83" s="371">
        <v>2</v>
      </c>
      <c r="G83" s="371">
        <v>0</v>
      </c>
      <c r="H83" s="371">
        <v>1</v>
      </c>
      <c r="I83" s="371">
        <v>1</v>
      </c>
      <c r="J83" s="373">
        <v>0.8</v>
      </c>
      <c r="K83" s="373">
        <v>0.8</v>
      </c>
      <c r="L83" s="374">
        <v>0</v>
      </c>
      <c r="M83" s="374">
        <v>0</v>
      </c>
      <c r="N83" s="375">
        <v>1</v>
      </c>
      <c r="O83" s="375">
        <v>198</v>
      </c>
      <c r="P83" s="375">
        <v>135</v>
      </c>
      <c r="Q83" s="375">
        <v>25</v>
      </c>
      <c r="R83" s="375">
        <v>6</v>
      </c>
      <c r="S83" s="375">
        <v>177</v>
      </c>
      <c r="T83" s="374">
        <v>25.75</v>
      </c>
      <c r="U83" s="375">
        <v>2939</v>
      </c>
      <c r="V83" s="375">
        <v>314</v>
      </c>
      <c r="W83" s="375">
        <v>0</v>
      </c>
      <c r="X83" s="375">
        <v>295</v>
      </c>
      <c r="Y83" s="375"/>
      <c r="Z83" s="375"/>
      <c r="AA83" s="375"/>
      <c r="AB83" s="375"/>
      <c r="AC83" s="375"/>
      <c r="AD83" s="375"/>
      <c r="AE83" s="375"/>
      <c r="AF83" s="375"/>
      <c r="AG83" s="375">
        <v>30000</v>
      </c>
      <c r="AH83" s="375" t="s">
        <v>301</v>
      </c>
      <c r="AI83" s="375" t="s">
        <v>301</v>
      </c>
      <c r="AJ83" s="375">
        <v>376</v>
      </c>
      <c r="AK83" s="375">
        <v>3548</v>
      </c>
      <c r="AL83" s="375">
        <v>3540</v>
      </c>
      <c r="AM83" s="375">
        <v>0</v>
      </c>
      <c r="AN83" s="375">
        <v>0</v>
      </c>
      <c r="AO83" s="375">
        <v>0</v>
      </c>
      <c r="AP83" s="375">
        <v>0</v>
      </c>
      <c r="AQ83" s="375">
        <v>0</v>
      </c>
      <c r="AR83" s="375">
        <v>8</v>
      </c>
      <c r="AS83" s="375">
        <v>0</v>
      </c>
      <c r="AT83" s="375">
        <v>28670</v>
      </c>
      <c r="AU83" s="375">
        <v>28022</v>
      </c>
      <c r="AV83" s="375">
        <v>65</v>
      </c>
      <c r="AW83" s="375">
        <v>20321</v>
      </c>
      <c r="AX83" s="375">
        <v>911808</v>
      </c>
      <c r="AY83" s="375" t="s">
        <v>301</v>
      </c>
      <c r="AZ83" s="375">
        <v>401</v>
      </c>
      <c r="BA83" s="375">
        <v>401</v>
      </c>
      <c r="BB83" s="375">
        <v>0</v>
      </c>
      <c r="BC83" s="375">
        <v>0</v>
      </c>
      <c r="BD83" s="375">
        <v>0</v>
      </c>
      <c r="BE83" s="375">
        <v>0</v>
      </c>
      <c r="BF83" s="375">
        <v>0</v>
      </c>
      <c r="BG83" s="375">
        <v>0</v>
      </c>
      <c r="BH83" s="375">
        <v>0</v>
      </c>
      <c r="BI83" s="375">
        <v>6</v>
      </c>
      <c r="BJ83" s="375">
        <v>12</v>
      </c>
      <c r="BK83" s="375">
        <v>16</v>
      </c>
      <c r="BL83" s="375" t="s">
        <v>301</v>
      </c>
      <c r="BM83" s="375">
        <v>4898</v>
      </c>
      <c r="BN83" s="375">
        <v>580</v>
      </c>
      <c r="BO83" s="375">
        <v>2475</v>
      </c>
      <c r="BP83" s="375">
        <v>20</v>
      </c>
      <c r="BQ83" s="375">
        <v>0</v>
      </c>
      <c r="BR83" s="375">
        <v>0</v>
      </c>
      <c r="BS83" s="375">
        <v>0</v>
      </c>
      <c r="BT83" s="375">
        <v>0</v>
      </c>
      <c r="BU83" s="375">
        <v>0</v>
      </c>
      <c r="BV83" s="375" t="s">
        <v>301</v>
      </c>
      <c r="BW83" s="375">
        <v>83</v>
      </c>
      <c r="BX83" s="425" t="s">
        <v>301</v>
      </c>
    </row>
    <row r="84" spans="1:76" s="431" customFormat="1" ht="12.75" customHeight="1" x14ac:dyDescent="0.2">
      <c r="A84" s="368" t="s">
        <v>370</v>
      </c>
      <c r="B84" s="369" t="s">
        <v>224</v>
      </c>
      <c r="C84" s="389"/>
      <c r="D84" s="371">
        <v>241</v>
      </c>
      <c r="E84" s="371" t="s">
        <v>301</v>
      </c>
      <c r="F84" s="371">
        <v>2</v>
      </c>
      <c r="G84" s="371">
        <v>0</v>
      </c>
      <c r="H84" s="371">
        <v>1</v>
      </c>
      <c r="I84" s="371">
        <v>1</v>
      </c>
      <c r="J84" s="373">
        <v>1</v>
      </c>
      <c r="K84" s="373">
        <v>1</v>
      </c>
      <c r="L84" s="374" t="s">
        <v>301</v>
      </c>
      <c r="M84" s="374" t="s">
        <v>301</v>
      </c>
      <c r="N84" s="375">
        <v>1</v>
      </c>
      <c r="O84" s="375">
        <v>143</v>
      </c>
      <c r="P84" s="375">
        <v>116</v>
      </c>
      <c r="Q84" s="375">
        <v>18</v>
      </c>
      <c r="R84" s="375">
        <v>3</v>
      </c>
      <c r="S84" s="375">
        <v>208</v>
      </c>
      <c r="T84" s="374">
        <v>38.5</v>
      </c>
      <c r="U84" s="375">
        <v>11983</v>
      </c>
      <c r="V84" s="375">
        <v>324</v>
      </c>
      <c r="W84" s="375">
        <v>11734</v>
      </c>
      <c r="X84" s="375">
        <v>1408</v>
      </c>
      <c r="Y84" s="375"/>
      <c r="Z84" s="375"/>
      <c r="AA84" s="375"/>
      <c r="AB84" s="375"/>
      <c r="AC84" s="375"/>
      <c r="AD84" s="375"/>
      <c r="AE84" s="375"/>
      <c r="AF84" s="375"/>
      <c r="AG84" s="375" t="s">
        <v>301</v>
      </c>
      <c r="AH84" s="375" t="s">
        <v>301</v>
      </c>
      <c r="AI84" s="375" t="s">
        <v>301</v>
      </c>
      <c r="AJ84" s="375">
        <v>828</v>
      </c>
      <c r="AK84" s="375">
        <v>13629</v>
      </c>
      <c r="AL84" s="375">
        <v>11983</v>
      </c>
      <c r="AM84" s="375">
        <v>0</v>
      </c>
      <c r="AN84" s="375">
        <v>0</v>
      </c>
      <c r="AO84" s="375">
        <v>0</v>
      </c>
      <c r="AP84" s="375">
        <v>0</v>
      </c>
      <c r="AQ84" s="375">
        <v>0</v>
      </c>
      <c r="AR84" s="375">
        <v>1646</v>
      </c>
      <c r="AS84" s="375">
        <v>0</v>
      </c>
      <c r="AT84" s="375">
        <v>28670</v>
      </c>
      <c r="AU84" s="375">
        <v>28022</v>
      </c>
      <c r="AV84" s="375">
        <v>65</v>
      </c>
      <c r="AW84" s="375">
        <v>20321</v>
      </c>
      <c r="AX84" s="375">
        <v>911808</v>
      </c>
      <c r="AY84" s="375" t="s">
        <v>301</v>
      </c>
      <c r="AZ84" s="375">
        <v>292</v>
      </c>
      <c r="BA84" s="375">
        <v>259</v>
      </c>
      <c r="BB84" s="375" t="s">
        <v>301</v>
      </c>
      <c r="BC84" s="375" t="s">
        <v>301</v>
      </c>
      <c r="BD84" s="375" t="s">
        <v>301</v>
      </c>
      <c r="BE84" s="375" t="s">
        <v>301</v>
      </c>
      <c r="BF84" s="375">
        <v>33</v>
      </c>
      <c r="BG84" s="375" t="s">
        <v>301</v>
      </c>
      <c r="BH84" s="375">
        <v>80</v>
      </c>
      <c r="BI84" s="375">
        <v>11</v>
      </c>
      <c r="BJ84" s="375">
        <v>6</v>
      </c>
      <c r="BK84" s="375">
        <v>2</v>
      </c>
      <c r="BL84" s="375">
        <v>58</v>
      </c>
      <c r="BM84" s="375">
        <v>4789</v>
      </c>
      <c r="BN84" s="375">
        <v>137</v>
      </c>
      <c r="BO84" s="375">
        <v>159</v>
      </c>
      <c r="BP84" s="375" t="s">
        <v>301</v>
      </c>
      <c r="BQ84" s="375">
        <v>0</v>
      </c>
      <c r="BR84" s="375">
        <v>0</v>
      </c>
      <c r="BS84" s="375">
        <v>0</v>
      </c>
      <c r="BT84" s="375">
        <v>0</v>
      </c>
      <c r="BU84" s="375">
        <v>0</v>
      </c>
      <c r="BV84" s="375">
        <v>1</v>
      </c>
      <c r="BW84" s="375">
        <v>29</v>
      </c>
      <c r="BX84" s="425" t="s">
        <v>301</v>
      </c>
    </row>
    <row r="85" spans="1:76" s="431" customFormat="1" ht="12.75" customHeight="1" x14ac:dyDescent="0.2">
      <c r="A85" s="368" t="s">
        <v>352</v>
      </c>
      <c r="B85" s="369" t="s">
        <v>218</v>
      </c>
      <c r="C85" s="389"/>
      <c r="D85" s="371">
        <v>701</v>
      </c>
      <c r="E85" s="371">
        <v>14558</v>
      </c>
      <c r="F85" s="371">
        <v>3</v>
      </c>
      <c r="G85" s="371">
        <v>0</v>
      </c>
      <c r="H85" s="371">
        <v>3</v>
      </c>
      <c r="I85" s="371">
        <v>0</v>
      </c>
      <c r="J85" s="373">
        <v>2.2000000000000002</v>
      </c>
      <c r="K85" s="373">
        <v>1.4</v>
      </c>
      <c r="L85" s="374">
        <v>0</v>
      </c>
      <c r="M85" s="374">
        <v>0.8</v>
      </c>
      <c r="N85" s="375">
        <v>2</v>
      </c>
      <c r="O85" s="375">
        <v>180</v>
      </c>
      <c r="P85" s="375">
        <v>180</v>
      </c>
      <c r="Q85" s="375">
        <v>20</v>
      </c>
      <c r="R85" s="375">
        <v>5</v>
      </c>
      <c r="S85" s="375">
        <v>227</v>
      </c>
      <c r="T85" s="374">
        <v>42</v>
      </c>
      <c r="U85" s="375">
        <v>14990</v>
      </c>
      <c r="V85" s="375">
        <v>0</v>
      </c>
      <c r="W85" s="375">
        <v>0</v>
      </c>
      <c r="X85" s="375" t="s">
        <v>301</v>
      </c>
      <c r="Y85" s="375"/>
      <c r="Z85" s="375"/>
      <c r="AA85" s="375"/>
      <c r="AB85" s="375"/>
      <c r="AC85" s="375"/>
      <c r="AD85" s="375"/>
      <c r="AE85" s="375"/>
      <c r="AF85" s="375"/>
      <c r="AG85" s="375" t="s">
        <v>301</v>
      </c>
      <c r="AH85" s="375">
        <v>0</v>
      </c>
      <c r="AI85" s="375">
        <v>0</v>
      </c>
      <c r="AJ85" s="375">
        <v>0</v>
      </c>
      <c r="AK85" s="375">
        <v>25080</v>
      </c>
      <c r="AL85" s="375">
        <v>23432</v>
      </c>
      <c r="AM85" s="375">
        <v>0</v>
      </c>
      <c r="AN85" s="375">
        <v>0</v>
      </c>
      <c r="AO85" s="375">
        <v>407</v>
      </c>
      <c r="AP85" s="375">
        <v>0</v>
      </c>
      <c r="AQ85" s="375">
        <v>0</v>
      </c>
      <c r="AR85" s="375">
        <v>1241</v>
      </c>
      <c r="AS85" s="375">
        <v>0</v>
      </c>
      <c r="AT85" s="375">
        <v>28670</v>
      </c>
      <c r="AU85" s="375">
        <v>28022</v>
      </c>
      <c r="AV85" s="375">
        <v>65</v>
      </c>
      <c r="AW85" s="375">
        <v>20321</v>
      </c>
      <c r="AX85" s="375">
        <v>911808</v>
      </c>
      <c r="AY85" s="375" t="s">
        <v>301</v>
      </c>
      <c r="AZ85" s="375">
        <v>580</v>
      </c>
      <c r="BA85" s="375">
        <v>419</v>
      </c>
      <c r="BB85" s="375">
        <v>0</v>
      </c>
      <c r="BC85" s="375">
        <v>0</v>
      </c>
      <c r="BD85" s="375">
        <v>0</v>
      </c>
      <c r="BE85" s="375">
        <v>0</v>
      </c>
      <c r="BF85" s="375">
        <v>161</v>
      </c>
      <c r="BG85" s="375">
        <v>0</v>
      </c>
      <c r="BH85" s="375">
        <v>1360</v>
      </c>
      <c r="BI85" s="375">
        <v>2</v>
      </c>
      <c r="BJ85" s="375">
        <v>20</v>
      </c>
      <c r="BK85" s="375" t="s">
        <v>301</v>
      </c>
      <c r="BL85" s="375" t="s">
        <v>301</v>
      </c>
      <c r="BM85" s="375">
        <v>5941</v>
      </c>
      <c r="BN85" s="375">
        <v>414</v>
      </c>
      <c r="BO85" s="375">
        <v>468</v>
      </c>
      <c r="BP85" s="375">
        <v>3</v>
      </c>
      <c r="BQ85" s="375">
        <v>0</v>
      </c>
      <c r="BR85" s="375">
        <v>0</v>
      </c>
      <c r="BS85" s="375">
        <v>0</v>
      </c>
      <c r="BT85" s="375">
        <v>0</v>
      </c>
      <c r="BU85" s="375">
        <v>0</v>
      </c>
      <c r="BV85" s="375">
        <v>0</v>
      </c>
      <c r="BW85" s="375" t="s">
        <v>301</v>
      </c>
      <c r="BX85" s="425" t="s">
        <v>301</v>
      </c>
    </row>
    <row r="86" spans="1:76" s="245" customFormat="1" ht="12.75" customHeight="1" x14ac:dyDescent="0.2">
      <c r="A86" s="232"/>
      <c r="B86" s="280" t="s">
        <v>160</v>
      </c>
      <c r="C86" s="298"/>
      <c r="D86" s="282">
        <v>22477</v>
      </c>
      <c r="E86" s="282">
        <v>198899</v>
      </c>
      <c r="F86" s="282">
        <v>141</v>
      </c>
      <c r="G86" s="282">
        <v>17</v>
      </c>
      <c r="H86" s="282">
        <v>62</v>
      </c>
      <c r="I86" s="282">
        <v>62</v>
      </c>
      <c r="J86" s="282">
        <v>66.069999999999993</v>
      </c>
      <c r="K86" s="282">
        <v>54.889999999999993</v>
      </c>
      <c r="L86" s="282">
        <v>7.379999999999999</v>
      </c>
      <c r="M86" s="282">
        <v>3.7</v>
      </c>
      <c r="N86" s="282">
        <v>29</v>
      </c>
      <c r="O86" s="282">
        <v>9424</v>
      </c>
      <c r="P86" s="282">
        <v>7888</v>
      </c>
      <c r="Q86" s="282">
        <v>1481</v>
      </c>
      <c r="R86" s="282">
        <v>495</v>
      </c>
      <c r="S86" s="282">
        <v>5797.5</v>
      </c>
      <c r="T86" s="282">
        <v>1245.0999999999999</v>
      </c>
      <c r="U86" s="282">
        <v>457843</v>
      </c>
      <c r="V86" s="282">
        <v>17649</v>
      </c>
      <c r="W86" s="282">
        <v>13444</v>
      </c>
      <c r="X86" s="282">
        <v>228176</v>
      </c>
      <c r="Y86" s="282">
        <v>7621644</v>
      </c>
      <c r="Z86" s="282">
        <v>5560227</v>
      </c>
      <c r="AA86" s="282">
        <v>2661417</v>
      </c>
      <c r="AB86" s="282" t="s">
        <v>357</v>
      </c>
      <c r="AC86" s="282" t="s">
        <v>357</v>
      </c>
      <c r="AD86" s="282" t="s">
        <v>357</v>
      </c>
      <c r="AE86" s="282" t="s">
        <v>357</v>
      </c>
      <c r="AF86" s="282" t="s">
        <v>357</v>
      </c>
      <c r="AG86" s="282">
        <v>128300</v>
      </c>
      <c r="AH86" s="282">
        <v>0</v>
      </c>
      <c r="AI86" s="282">
        <v>0</v>
      </c>
      <c r="AJ86" s="282">
        <v>38797</v>
      </c>
      <c r="AK86" s="282">
        <v>586158</v>
      </c>
      <c r="AL86" s="282">
        <v>526691</v>
      </c>
      <c r="AM86" s="282">
        <v>7767</v>
      </c>
      <c r="AN86" s="282">
        <v>16</v>
      </c>
      <c r="AO86" s="282">
        <v>453</v>
      </c>
      <c r="AP86" s="282">
        <v>1117</v>
      </c>
      <c r="AQ86" s="282">
        <v>150</v>
      </c>
      <c r="AR86" s="282">
        <v>31875</v>
      </c>
      <c r="AS86" s="282">
        <v>21247</v>
      </c>
      <c r="AT86" s="282" t="s">
        <v>495</v>
      </c>
      <c r="AU86" s="282" t="s">
        <v>495</v>
      </c>
      <c r="AV86" s="282" t="s">
        <v>495</v>
      </c>
      <c r="AW86" s="282" t="s">
        <v>495</v>
      </c>
      <c r="AX86" s="282" t="s">
        <v>495</v>
      </c>
      <c r="AY86" s="282">
        <v>1836</v>
      </c>
      <c r="AZ86" s="282">
        <v>30328</v>
      </c>
      <c r="BA86" s="282">
        <v>25956</v>
      </c>
      <c r="BB86" s="282">
        <v>398</v>
      </c>
      <c r="BC86" s="282">
        <v>0</v>
      </c>
      <c r="BD86" s="282">
        <v>0</v>
      </c>
      <c r="BE86" s="282">
        <v>0</v>
      </c>
      <c r="BF86" s="282">
        <v>2208</v>
      </c>
      <c r="BG86" s="282">
        <v>1766</v>
      </c>
      <c r="BH86" s="282">
        <v>15717</v>
      </c>
      <c r="BI86" s="282">
        <v>88</v>
      </c>
      <c r="BJ86" s="282">
        <v>824</v>
      </c>
      <c r="BK86" s="282">
        <v>1023</v>
      </c>
      <c r="BL86" s="282">
        <v>9393</v>
      </c>
      <c r="BM86" s="282">
        <v>235006</v>
      </c>
      <c r="BN86" s="282">
        <v>11594</v>
      </c>
      <c r="BO86" s="282">
        <v>18022</v>
      </c>
      <c r="BP86" s="282">
        <v>2256</v>
      </c>
      <c r="BQ86" s="282">
        <v>76</v>
      </c>
      <c r="BR86" s="282">
        <v>20</v>
      </c>
      <c r="BS86" s="282">
        <v>16</v>
      </c>
      <c r="BT86" s="282">
        <v>0</v>
      </c>
      <c r="BU86" s="282">
        <v>40</v>
      </c>
      <c r="BV86" s="282">
        <v>55663</v>
      </c>
      <c r="BW86" s="282">
        <v>4155</v>
      </c>
      <c r="BX86" s="283">
        <v>46458</v>
      </c>
    </row>
    <row r="87" spans="1:76" s="245" customFormat="1" ht="12.75" customHeight="1" x14ac:dyDescent="0.2">
      <c r="A87" s="284"/>
      <c r="B87" s="246" t="s">
        <v>150</v>
      </c>
      <c r="C87" s="285">
        <v>29</v>
      </c>
      <c r="D87" s="285">
        <v>29</v>
      </c>
      <c r="E87" s="285">
        <v>29</v>
      </c>
      <c r="F87" s="285">
        <v>29</v>
      </c>
      <c r="G87" s="285">
        <v>29</v>
      </c>
      <c r="H87" s="285">
        <v>29</v>
      </c>
      <c r="I87" s="285">
        <v>29</v>
      </c>
      <c r="J87" s="285">
        <v>29</v>
      </c>
      <c r="K87" s="285">
        <v>29</v>
      </c>
      <c r="L87" s="285">
        <v>29</v>
      </c>
      <c r="M87" s="285">
        <v>29</v>
      </c>
      <c r="N87" s="285">
        <v>29</v>
      </c>
      <c r="O87" s="285">
        <v>29</v>
      </c>
      <c r="P87" s="285">
        <v>29</v>
      </c>
      <c r="Q87" s="285">
        <v>29</v>
      </c>
      <c r="R87" s="285">
        <v>29</v>
      </c>
      <c r="S87" s="285">
        <v>29</v>
      </c>
      <c r="T87" s="285">
        <v>29</v>
      </c>
      <c r="U87" s="285">
        <v>29</v>
      </c>
      <c r="V87" s="285">
        <v>29</v>
      </c>
      <c r="W87" s="285">
        <v>29</v>
      </c>
      <c r="X87" s="285">
        <v>29</v>
      </c>
      <c r="Y87" s="285">
        <v>29</v>
      </c>
      <c r="Z87" s="285">
        <v>29</v>
      </c>
      <c r="AA87" s="285">
        <v>29</v>
      </c>
      <c r="AB87" s="285">
        <v>29</v>
      </c>
      <c r="AC87" s="285">
        <v>29</v>
      </c>
      <c r="AD87" s="285">
        <v>29</v>
      </c>
      <c r="AE87" s="285">
        <v>29</v>
      </c>
      <c r="AF87" s="285">
        <v>29</v>
      </c>
      <c r="AG87" s="285">
        <v>29</v>
      </c>
      <c r="AH87" s="285">
        <v>29</v>
      </c>
      <c r="AI87" s="285">
        <v>29</v>
      </c>
      <c r="AJ87" s="285">
        <v>29</v>
      </c>
      <c r="AK87" s="285">
        <v>29</v>
      </c>
      <c r="AL87" s="285">
        <v>29</v>
      </c>
      <c r="AM87" s="285">
        <v>29</v>
      </c>
      <c r="AN87" s="285">
        <v>29</v>
      </c>
      <c r="AO87" s="285">
        <v>29</v>
      </c>
      <c r="AP87" s="285">
        <v>29</v>
      </c>
      <c r="AQ87" s="285">
        <v>29</v>
      </c>
      <c r="AR87" s="285">
        <v>29</v>
      </c>
      <c r="AS87" s="285">
        <v>29</v>
      </c>
      <c r="AT87" s="285">
        <v>29</v>
      </c>
      <c r="AU87" s="285">
        <v>29</v>
      </c>
      <c r="AV87" s="285">
        <v>29</v>
      </c>
      <c r="AW87" s="285">
        <v>29</v>
      </c>
      <c r="AX87" s="285">
        <v>29</v>
      </c>
      <c r="AY87" s="285">
        <v>29</v>
      </c>
      <c r="AZ87" s="285">
        <v>29</v>
      </c>
      <c r="BA87" s="285">
        <v>29</v>
      </c>
      <c r="BB87" s="285">
        <v>29</v>
      </c>
      <c r="BC87" s="285">
        <v>29</v>
      </c>
      <c r="BD87" s="285">
        <v>29</v>
      </c>
      <c r="BE87" s="285">
        <v>29</v>
      </c>
      <c r="BF87" s="285">
        <v>29</v>
      </c>
      <c r="BG87" s="285">
        <v>29</v>
      </c>
      <c r="BH87" s="285">
        <v>29</v>
      </c>
      <c r="BI87" s="285">
        <v>29</v>
      </c>
      <c r="BJ87" s="285">
        <v>29</v>
      </c>
      <c r="BK87" s="285">
        <v>29</v>
      </c>
      <c r="BL87" s="285">
        <v>29</v>
      </c>
      <c r="BM87" s="285">
        <v>29</v>
      </c>
      <c r="BN87" s="285">
        <v>29</v>
      </c>
      <c r="BO87" s="285">
        <v>29</v>
      </c>
      <c r="BP87" s="285">
        <v>29</v>
      </c>
      <c r="BQ87" s="285">
        <v>29</v>
      </c>
      <c r="BR87" s="285">
        <v>29</v>
      </c>
      <c r="BS87" s="285">
        <v>29</v>
      </c>
      <c r="BT87" s="285">
        <v>29</v>
      </c>
      <c r="BU87" s="285">
        <v>29</v>
      </c>
      <c r="BV87" s="285">
        <v>29</v>
      </c>
      <c r="BW87" s="285">
        <v>29</v>
      </c>
      <c r="BX87" s="313">
        <v>29</v>
      </c>
    </row>
    <row r="88" spans="1:76" s="245" customFormat="1" ht="12.75" customHeight="1" x14ac:dyDescent="0.2">
      <c r="A88" s="284"/>
      <c r="B88" s="246" t="s">
        <v>151</v>
      </c>
      <c r="C88" s="285">
        <v>26</v>
      </c>
      <c r="D88" s="286">
        <v>25</v>
      </c>
      <c r="E88" s="286">
        <v>8</v>
      </c>
      <c r="F88" s="286">
        <v>26</v>
      </c>
      <c r="G88" s="286">
        <v>26</v>
      </c>
      <c r="H88" s="286">
        <v>26</v>
      </c>
      <c r="I88" s="286">
        <v>26</v>
      </c>
      <c r="J88" s="286">
        <v>26</v>
      </c>
      <c r="K88" s="286">
        <v>26</v>
      </c>
      <c r="L88" s="286">
        <v>24</v>
      </c>
      <c r="M88" s="286">
        <v>24</v>
      </c>
      <c r="N88" s="286">
        <v>26</v>
      </c>
      <c r="O88" s="286">
        <v>26</v>
      </c>
      <c r="P88" s="286">
        <v>26</v>
      </c>
      <c r="Q88" s="286">
        <v>26</v>
      </c>
      <c r="R88" s="286">
        <v>26</v>
      </c>
      <c r="S88" s="286">
        <v>26</v>
      </c>
      <c r="T88" s="286">
        <v>26</v>
      </c>
      <c r="U88" s="286">
        <v>26</v>
      </c>
      <c r="V88" s="286">
        <v>26</v>
      </c>
      <c r="W88" s="286">
        <v>23</v>
      </c>
      <c r="X88" s="286">
        <v>24</v>
      </c>
      <c r="Y88" s="286" t="s">
        <v>515</v>
      </c>
      <c r="Z88" s="286" t="s">
        <v>515</v>
      </c>
      <c r="AA88" s="286" t="s">
        <v>515</v>
      </c>
      <c r="AB88" s="286">
        <v>0</v>
      </c>
      <c r="AC88" s="286">
        <v>0</v>
      </c>
      <c r="AD88" s="286">
        <v>0</v>
      </c>
      <c r="AE88" s="286">
        <v>0</v>
      </c>
      <c r="AF88" s="286">
        <v>0</v>
      </c>
      <c r="AG88" s="286">
        <v>3</v>
      </c>
      <c r="AH88" s="286">
        <v>5</v>
      </c>
      <c r="AI88" s="286">
        <v>7</v>
      </c>
      <c r="AJ88" s="286">
        <v>15</v>
      </c>
      <c r="AK88" s="286">
        <v>26</v>
      </c>
      <c r="AL88" s="286">
        <v>25</v>
      </c>
      <c r="AM88" s="286">
        <v>25</v>
      </c>
      <c r="AN88" s="286">
        <v>23</v>
      </c>
      <c r="AO88" s="286">
        <v>24</v>
      </c>
      <c r="AP88" s="286">
        <v>25</v>
      </c>
      <c r="AQ88" s="286">
        <v>25</v>
      </c>
      <c r="AR88" s="286">
        <v>26</v>
      </c>
      <c r="AS88" s="286">
        <v>25</v>
      </c>
      <c r="AT88" s="286">
        <v>26</v>
      </c>
      <c r="AU88" s="286">
        <v>26</v>
      </c>
      <c r="AV88" s="286">
        <v>26</v>
      </c>
      <c r="AW88" s="286">
        <v>26</v>
      </c>
      <c r="AX88" s="286">
        <v>26</v>
      </c>
      <c r="AY88" s="286">
        <v>16</v>
      </c>
      <c r="AZ88" s="286">
        <v>26</v>
      </c>
      <c r="BA88" s="286">
        <v>24</v>
      </c>
      <c r="BB88" s="286">
        <v>23</v>
      </c>
      <c r="BC88" s="286">
        <v>22</v>
      </c>
      <c r="BD88" s="286">
        <v>22</v>
      </c>
      <c r="BE88" s="286">
        <v>23</v>
      </c>
      <c r="BF88" s="286">
        <v>26</v>
      </c>
      <c r="BG88" s="286">
        <v>24</v>
      </c>
      <c r="BH88" s="286">
        <v>23</v>
      </c>
      <c r="BI88" s="286">
        <v>26</v>
      </c>
      <c r="BJ88" s="286">
        <v>25</v>
      </c>
      <c r="BK88" s="286">
        <v>20</v>
      </c>
      <c r="BL88" s="286">
        <v>19</v>
      </c>
      <c r="BM88" s="286">
        <v>26</v>
      </c>
      <c r="BN88" s="286">
        <v>26</v>
      </c>
      <c r="BO88" s="286">
        <v>25</v>
      </c>
      <c r="BP88" s="286">
        <v>24</v>
      </c>
      <c r="BQ88" s="286">
        <v>26</v>
      </c>
      <c r="BR88" s="286">
        <v>24</v>
      </c>
      <c r="BS88" s="286">
        <v>25</v>
      </c>
      <c r="BT88" s="286">
        <v>25</v>
      </c>
      <c r="BU88" s="286">
        <v>25</v>
      </c>
      <c r="BV88" s="286">
        <v>22</v>
      </c>
      <c r="BW88" s="286">
        <v>19</v>
      </c>
      <c r="BX88" s="287">
        <v>3</v>
      </c>
    </row>
    <row r="89" spans="1:76" s="245" customFormat="1" ht="12.75" customHeight="1" x14ac:dyDescent="0.2">
      <c r="A89" s="288"/>
      <c r="B89" s="450" t="s">
        <v>149</v>
      </c>
      <c r="C89" s="314">
        <v>0.89655172413793105</v>
      </c>
      <c r="D89" s="314">
        <v>0.86206896551724133</v>
      </c>
      <c r="E89" s="314">
        <v>0.27586206896551724</v>
      </c>
      <c r="F89" s="314">
        <v>0.89655172413793105</v>
      </c>
      <c r="G89" s="314">
        <v>0.89655172413793105</v>
      </c>
      <c r="H89" s="314">
        <v>0.89655172413793105</v>
      </c>
      <c r="I89" s="314">
        <v>0.89655172413793105</v>
      </c>
      <c r="J89" s="314">
        <v>0.89655172413793105</v>
      </c>
      <c r="K89" s="314">
        <v>0.89655172413793105</v>
      </c>
      <c r="L89" s="314">
        <v>0.82758620689655171</v>
      </c>
      <c r="M89" s="314">
        <v>0.82758620689655171</v>
      </c>
      <c r="N89" s="314">
        <v>0.89655172413793105</v>
      </c>
      <c r="O89" s="314">
        <v>0.89655172413793105</v>
      </c>
      <c r="P89" s="314">
        <v>0.89655172413793105</v>
      </c>
      <c r="Q89" s="314">
        <v>0.89655172413793105</v>
      </c>
      <c r="R89" s="314">
        <v>0.89655172413793105</v>
      </c>
      <c r="S89" s="314">
        <v>0.89655172413793105</v>
      </c>
      <c r="T89" s="314">
        <v>0.89655172413793105</v>
      </c>
      <c r="U89" s="314">
        <v>0.89655172413793105</v>
      </c>
      <c r="V89" s="314">
        <v>0.89655172413793105</v>
      </c>
      <c r="W89" s="314">
        <v>0.7931034482758621</v>
      </c>
      <c r="X89" s="314">
        <v>0.82758620689655171</v>
      </c>
      <c r="Y89" s="314">
        <v>1</v>
      </c>
      <c r="Z89" s="314">
        <v>1</v>
      </c>
      <c r="AA89" s="314">
        <v>1</v>
      </c>
      <c r="AB89" s="314">
        <v>0</v>
      </c>
      <c r="AC89" s="314">
        <v>0</v>
      </c>
      <c r="AD89" s="314">
        <v>0</v>
      </c>
      <c r="AE89" s="314">
        <v>0</v>
      </c>
      <c r="AF89" s="314">
        <v>0</v>
      </c>
      <c r="AG89" s="314">
        <v>0.10344827586206896</v>
      </c>
      <c r="AH89" s="314">
        <v>0.17241379310344829</v>
      </c>
      <c r="AI89" s="314">
        <v>0.2413793103448276</v>
      </c>
      <c r="AJ89" s="314">
        <v>0.51724137931034486</v>
      </c>
      <c r="AK89" s="314">
        <v>0.89655172413793105</v>
      </c>
      <c r="AL89" s="314">
        <v>0.86206896551724133</v>
      </c>
      <c r="AM89" s="314">
        <v>0.86206896551724133</v>
      </c>
      <c r="AN89" s="314">
        <v>0.7931034482758621</v>
      </c>
      <c r="AO89" s="314">
        <v>0.82758620689655171</v>
      </c>
      <c r="AP89" s="314">
        <v>0.86206896551724133</v>
      </c>
      <c r="AQ89" s="314">
        <v>0.86206896551724133</v>
      </c>
      <c r="AR89" s="314">
        <v>0.89655172413793105</v>
      </c>
      <c r="AS89" s="314">
        <v>0.86206896551724133</v>
      </c>
      <c r="AT89" s="314">
        <v>0.89655172413793105</v>
      </c>
      <c r="AU89" s="314">
        <v>0.89655172413793105</v>
      </c>
      <c r="AV89" s="314">
        <v>0.89655172413793105</v>
      </c>
      <c r="AW89" s="314">
        <v>0.89655172413793105</v>
      </c>
      <c r="AX89" s="314">
        <v>0.89655172413793105</v>
      </c>
      <c r="AY89" s="314">
        <v>0.55172413793103448</v>
      </c>
      <c r="AZ89" s="314">
        <v>0.89655172413793105</v>
      </c>
      <c r="BA89" s="314">
        <v>0.82758620689655171</v>
      </c>
      <c r="BB89" s="314">
        <v>0.7931034482758621</v>
      </c>
      <c r="BC89" s="314">
        <v>0.75862068965517238</v>
      </c>
      <c r="BD89" s="314">
        <v>0.75862068965517238</v>
      </c>
      <c r="BE89" s="314">
        <v>0.7931034482758621</v>
      </c>
      <c r="BF89" s="314">
        <v>0.89655172413793105</v>
      </c>
      <c r="BG89" s="314">
        <v>0.82758620689655171</v>
      </c>
      <c r="BH89" s="314">
        <v>0.7931034482758621</v>
      </c>
      <c r="BI89" s="314">
        <v>0.89655172413793105</v>
      </c>
      <c r="BJ89" s="314">
        <v>0.86206896551724133</v>
      </c>
      <c r="BK89" s="314">
        <v>0.68965517241379315</v>
      </c>
      <c r="BL89" s="314">
        <v>0.65517241379310343</v>
      </c>
      <c r="BM89" s="314">
        <v>0.89655172413793105</v>
      </c>
      <c r="BN89" s="314">
        <v>0.89655172413793105</v>
      </c>
      <c r="BO89" s="314">
        <v>0.86206896551724133</v>
      </c>
      <c r="BP89" s="314">
        <v>0.82758620689655171</v>
      </c>
      <c r="BQ89" s="314">
        <v>0.89655172413793105</v>
      </c>
      <c r="BR89" s="314">
        <v>0.82758620689655171</v>
      </c>
      <c r="BS89" s="314">
        <v>0.86206896551724133</v>
      </c>
      <c r="BT89" s="314">
        <v>0.86206896551724133</v>
      </c>
      <c r="BU89" s="314">
        <v>0.86206896551724133</v>
      </c>
      <c r="BV89" s="314">
        <v>0.75862068965517238</v>
      </c>
      <c r="BW89" s="314">
        <v>0.65517241379310343</v>
      </c>
      <c r="BX89" s="315">
        <v>0.10344827586206896</v>
      </c>
    </row>
    <row r="90" spans="1:76" s="431" customFormat="1" ht="12.75" customHeight="1" x14ac:dyDescent="0.2">
      <c r="A90" s="368" t="s">
        <v>353</v>
      </c>
      <c r="B90" s="369" t="s">
        <v>418</v>
      </c>
      <c r="C90" s="389"/>
      <c r="D90" s="371">
        <v>13012</v>
      </c>
      <c r="E90" s="371" t="s">
        <v>301</v>
      </c>
      <c r="F90" s="371">
        <v>47</v>
      </c>
      <c r="G90" s="371">
        <v>23</v>
      </c>
      <c r="H90" s="371">
        <v>14</v>
      </c>
      <c r="I90" s="371">
        <v>10</v>
      </c>
      <c r="J90" s="373">
        <v>33.450000000000003</v>
      </c>
      <c r="K90" s="374">
        <v>29.45</v>
      </c>
      <c r="L90" s="374">
        <v>3</v>
      </c>
      <c r="M90" s="374">
        <v>1</v>
      </c>
      <c r="N90" s="375">
        <v>3</v>
      </c>
      <c r="O90" s="375">
        <v>7046</v>
      </c>
      <c r="P90" s="375">
        <v>5970</v>
      </c>
      <c r="Q90" s="375">
        <v>770</v>
      </c>
      <c r="R90" s="375">
        <v>105</v>
      </c>
      <c r="S90" s="375">
        <v>290</v>
      </c>
      <c r="T90" s="374">
        <v>67</v>
      </c>
      <c r="U90" s="375">
        <v>123966</v>
      </c>
      <c r="V90" s="375">
        <v>33340</v>
      </c>
      <c r="W90" s="375">
        <v>0</v>
      </c>
      <c r="X90" s="375">
        <v>1578</v>
      </c>
      <c r="Y90" s="375">
        <v>7687883</v>
      </c>
      <c r="Z90" s="375">
        <v>3317634</v>
      </c>
      <c r="AA90" s="375">
        <v>4370249</v>
      </c>
      <c r="AB90" s="375">
        <v>480971</v>
      </c>
      <c r="AC90" s="375">
        <v>2537126</v>
      </c>
      <c r="AD90" s="375">
        <v>42997</v>
      </c>
      <c r="AE90" s="375">
        <v>1309155</v>
      </c>
      <c r="AF90" s="375">
        <v>780744</v>
      </c>
      <c r="AG90" s="375">
        <v>7549876</v>
      </c>
      <c r="AH90" s="375">
        <v>0</v>
      </c>
      <c r="AI90" s="375">
        <v>0</v>
      </c>
      <c r="AJ90" s="375">
        <v>138006</v>
      </c>
      <c r="AK90" s="375">
        <v>147693</v>
      </c>
      <c r="AL90" s="375">
        <v>143740</v>
      </c>
      <c r="AM90" s="375">
        <v>0</v>
      </c>
      <c r="AN90" s="375">
        <v>0</v>
      </c>
      <c r="AO90" s="375">
        <v>1273</v>
      </c>
      <c r="AP90" s="375">
        <v>0</v>
      </c>
      <c r="AQ90" s="375">
        <v>0</v>
      </c>
      <c r="AR90" s="375">
        <v>1944</v>
      </c>
      <c r="AS90" s="375">
        <v>736</v>
      </c>
      <c r="AT90" s="375">
        <v>61452</v>
      </c>
      <c r="AU90" s="375">
        <v>30681</v>
      </c>
      <c r="AV90" s="375">
        <v>119</v>
      </c>
      <c r="AW90" s="375">
        <v>493331</v>
      </c>
      <c r="AX90" s="375">
        <v>912508</v>
      </c>
      <c r="AY90" s="375">
        <v>324264</v>
      </c>
      <c r="AZ90" s="375">
        <v>6431</v>
      </c>
      <c r="BA90" s="375">
        <v>6143</v>
      </c>
      <c r="BB90" s="375">
        <v>0</v>
      </c>
      <c r="BC90" s="375">
        <v>180</v>
      </c>
      <c r="BD90" s="375">
        <v>0</v>
      </c>
      <c r="BE90" s="375">
        <v>0</v>
      </c>
      <c r="BF90" s="375">
        <v>47</v>
      </c>
      <c r="BG90" s="375">
        <v>61</v>
      </c>
      <c r="BH90" s="375">
        <v>2704</v>
      </c>
      <c r="BI90" s="375">
        <v>0</v>
      </c>
      <c r="BJ90" s="375">
        <v>417</v>
      </c>
      <c r="BK90" s="375">
        <v>507</v>
      </c>
      <c r="BL90" s="375">
        <v>10238</v>
      </c>
      <c r="BM90" s="375">
        <v>159116</v>
      </c>
      <c r="BN90" s="375">
        <v>18126</v>
      </c>
      <c r="BO90" s="375">
        <v>19277</v>
      </c>
      <c r="BP90" s="375">
        <v>14</v>
      </c>
      <c r="BQ90" s="375">
        <v>3434</v>
      </c>
      <c r="BR90" s="375">
        <v>0</v>
      </c>
      <c r="BS90" s="375">
        <v>0</v>
      </c>
      <c r="BT90" s="375">
        <v>125</v>
      </c>
      <c r="BU90" s="375">
        <v>3309</v>
      </c>
      <c r="BV90" s="375">
        <v>0</v>
      </c>
      <c r="BW90" s="375" t="s">
        <v>301</v>
      </c>
      <c r="BX90" s="425">
        <v>240491</v>
      </c>
    </row>
    <row r="91" spans="1:76" s="431" customFormat="1" ht="12.75" customHeight="1" x14ac:dyDescent="0.2">
      <c r="A91" s="368" t="s">
        <v>354</v>
      </c>
      <c r="B91" s="369" t="s">
        <v>419</v>
      </c>
      <c r="C91" s="389"/>
      <c r="D91" s="371">
        <v>8202</v>
      </c>
      <c r="E91" s="371">
        <v>114126</v>
      </c>
      <c r="F91" s="371">
        <v>23</v>
      </c>
      <c r="G91" s="371">
        <v>3</v>
      </c>
      <c r="H91" s="371">
        <v>17</v>
      </c>
      <c r="I91" s="371">
        <v>3</v>
      </c>
      <c r="J91" s="373">
        <v>15.1</v>
      </c>
      <c r="K91" s="374">
        <v>14.3</v>
      </c>
      <c r="L91" s="374">
        <v>0.8</v>
      </c>
      <c r="M91" s="374">
        <v>0</v>
      </c>
      <c r="N91" s="375">
        <v>1</v>
      </c>
      <c r="O91" s="375">
        <v>2837</v>
      </c>
      <c r="P91" s="375">
        <v>2414</v>
      </c>
      <c r="Q91" s="375">
        <v>157</v>
      </c>
      <c r="R91" s="375">
        <v>25</v>
      </c>
      <c r="S91" s="375">
        <v>290</v>
      </c>
      <c r="T91" s="374">
        <v>56</v>
      </c>
      <c r="U91" s="375">
        <v>214824</v>
      </c>
      <c r="V91" s="375">
        <v>60741</v>
      </c>
      <c r="W91" s="375">
        <v>10000</v>
      </c>
      <c r="X91" s="375">
        <v>6564</v>
      </c>
      <c r="Y91" s="375">
        <v>2230771</v>
      </c>
      <c r="Z91" s="375">
        <v>1643388</v>
      </c>
      <c r="AA91" s="375">
        <v>587383</v>
      </c>
      <c r="AB91" s="375">
        <v>99199</v>
      </c>
      <c r="AC91" s="375" t="s">
        <v>301</v>
      </c>
      <c r="AD91" s="375">
        <v>30817</v>
      </c>
      <c r="AE91" s="375">
        <v>457367</v>
      </c>
      <c r="AF91" s="375">
        <v>211431</v>
      </c>
      <c r="AG91" s="375">
        <v>2146981</v>
      </c>
      <c r="AH91" s="375">
        <v>0</v>
      </c>
      <c r="AI91" s="375">
        <v>0</v>
      </c>
      <c r="AJ91" s="375">
        <v>83791</v>
      </c>
      <c r="AK91" s="375">
        <v>240759</v>
      </c>
      <c r="AL91" s="375">
        <v>194828</v>
      </c>
      <c r="AM91" s="375">
        <v>0</v>
      </c>
      <c r="AN91" s="375">
        <v>0</v>
      </c>
      <c r="AO91" s="375">
        <v>11</v>
      </c>
      <c r="AP91" s="375">
        <v>0</v>
      </c>
      <c r="AQ91" s="375">
        <v>2</v>
      </c>
      <c r="AR91" s="375">
        <v>45692</v>
      </c>
      <c r="AS91" s="375">
        <v>226</v>
      </c>
      <c r="AT91" s="375">
        <v>29105</v>
      </c>
      <c r="AU91" s="375">
        <v>28464</v>
      </c>
      <c r="AV91" s="375">
        <v>79</v>
      </c>
      <c r="AW91" s="375">
        <v>61752</v>
      </c>
      <c r="AX91" s="375">
        <v>1128586</v>
      </c>
      <c r="AY91" s="375">
        <v>47</v>
      </c>
      <c r="AZ91" s="375">
        <v>7667</v>
      </c>
      <c r="BA91" s="375">
        <v>6427</v>
      </c>
      <c r="BB91" s="375">
        <v>0</v>
      </c>
      <c r="BC91" s="375">
        <v>0</v>
      </c>
      <c r="BD91" s="375">
        <v>0</v>
      </c>
      <c r="BE91" s="375">
        <v>0</v>
      </c>
      <c r="BF91" s="375">
        <v>1235</v>
      </c>
      <c r="BG91" s="375">
        <v>5</v>
      </c>
      <c r="BH91" s="375">
        <v>0</v>
      </c>
      <c r="BI91" s="375">
        <v>2</v>
      </c>
      <c r="BJ91" s="375">
        <v>78</v>
      </c>
      <c r="BK91" s="375">
        <v>113</v>
      </c>
      <c r="BL91" s="375">
        <v>915</v>
      </c>
      <c r="BM91" s="375">
        <v>105539</v>
      </c>
      <c r="BN91" s="375">
        <v>9040</v>
      </c>
      <c r="BO91" s="375">
        <v>3855</v>
      </c>
      <c r="BP91" s="375">
        <v>20</v>
      </c>
      <c r="BQ91" s="375">
        <v>40</v>
      </c>
      <c r="BR91" s="375">
        <v>35</v>
      </c>
      <c r="BS91" s="375">
        <v>0</v>
      </c>
      <c r="BT91" s="375">
        <v>0</v>
      </c>
      <c r="BU91" s="375">
        <v>5</v>
      </c>
      <c r="BV91" s="375">
        <v>15</v>
      </c>
      <c r="BW91" s="375">
        <v>376</v>
      </c>
      <c r="BX91" s="425">
        <v>50020</v>
      </c>
    </row>
    <row r="92" spans="1:76" s="431" customFormat="1" ht="12.75" customHeight="1" x14ac:dyDescent="0.2">
      <c r="A92" s="368" t="s">
        <v>355</v>
      </c>
      <c r="B92" s="369" t="s">
        <v>420</v>
      </c>
      <c r="C92" s="389"/>
      <c r="D92" s="371">
        <v>1734</v>
      </c>
      <c r="E92" s="371">
        <v>23346</v>
      </c>
      <c r="F92" s="371">
        <v>4</v>
      </c>
      <c r="G92" s="371">
        <v>0</v>
      </c>
      <c r="H92" s="371">
        <v>2</v>
      </c>
      <c r="I92" s="371">
        <v>2</v>
      </c>
      <c r="J92" s="373">
        <v>2</v>
      </c>
      <c r="K92" s="374">
        <v>2</v>
      </c>
      <c r="L92" s="374">
        <v>0</v>
      </c>
      <c r="M92" s="374">
        <v>0</v>
      </c>
      <c r="N92" s="375">
        <v>1</v>
      </c>
      <c r="O92" s="375">
        <v>238</v>
      </c>
      <c r="P92" s="375">
        <v>198</v>
      </c>
      <c r="Q92" s="375">
        <v>18</v>
      </c>
      <c r="R92" s="375">
        <v>9</v>
      </c>
      <c r="S92" s="375">
        <v>240</v>
      </c>
      <c r="T92" s="374">
        <v>38</v>
      </c>
      <c r="U92" s="375">
        <v>25105</v>
      </c>
      <c r="V92" s="375">
        <v>0</v>
      </c>
      <c r="W92" s="375">
        <v>0</v>
      </c>
      <c r="X92" s="375">
        <v>0</v>
      </c>
      <c r="Y92" s="375">
        <v>299920</v>
      </c>
      <c r="Z92" s="375">
        <v>255920</v>
      </c>
      <c r="AA92" s="375">
        <v>44000</v>
      </c>
      <c r="AB92" s="375">
        <v>0</v>
      </c>
      <c r="AC92" s="375" t="s">
        <v>301</v>
      </c>
      <c r="AD92" s="375">
        <v>0</v>
      </c>
      <c r="AE92" s="375">
        <v>44000</v>
      </c>
      <c r="AF92" s="375">
        <v>0</v>
      </c>
      <c r="AG92" s="375">
        <v>299920</v>
      </c>
      <c r="AH92" s="375">
        <v>0</v>
      </c>
      <c r="AI92" s="375">
        <v>0</v>
      </c>
      <c r="AJ92" s="375">
        <v>13000</v>
      </c>
      <c r="AK92" s="375">
        <v>25105</v>
      </c>
      <c r="AL92" s="375">
        <v>23103</v>
      </c>
      <c r="AM92" s="375" t="s">
        <v>301</v>
      </c>
      <c r="AN92" s="375" t="s">
        <v>301</v>
      </c>
      <c r="AO92" s="375" t="s">
        <v>301</v>
      </c>
      <c r="AP92" s="375" t="s">
        <v>301</v>
      </c>
      <c r="AQ92" s="375" t="s">
        <v>301</v>
      </c>
      <c r="AR92" s="375" t="s">
        <v>301</v>
      </c>
      <c r="AS92" s="375">
        <v>2002</v>
      </c>
      <c r="AT92" s="375">
        <v>29</v>
      </c>
      <c r="AU92" s="375">
        <v>29</v>
      </c>
      <c r="AV92" s="375">
        <v>9</v>
      </c>
      <c r="AW92" s="375">
        <v>849</v>
      </c>
      <c r="AX92" s="375">
        <v>0</v>
      </c>
      <c r="AY92" s="375">
        <v>0</v>
      </c>
      <c r="AZ92" s="375">
        <v>22</v>
      </c>
      <c r="BA92" s="375" t="s">
        <v>301</v>
      </c>
      <c r="BB92" s="375" t="s">
        <v>301</v>
      </c>
      <c r="BC92" s="375" t="s">
        <v>301</v>
      </c>
      <c r="BD92" s="375" t="s">
        <v>301</v>
      </c>
      <c r="BE92" s="375" t="s">
        <v>301</v>
      </c>
      <c r="BF92" s="375">
        <v>22</v>
      </c>
      <c r="BG92" s="375" t="s">
        <v>301</v>
      </c>
      <c r="BH92" s="375">
        <v>660</v>
      </c>
      <c r="BI92" s="375">
        <v>3</v>
      </c>
      <c r="BJ92" s="375">
        <v>11</v>
      </c>
      <c r="BK92" s="375">
        <v>8</v>
      </c>
      <c r="BL92" s="375">
        <v>314</v>
      </c>
      <c r="BM92" s="375">
        <v>14216</v>
      </c>
      <c r="BN92" s="375">
        <v>42</v>
      </c>
      <c r="BO92" s="375">
        <v>126</v>
      </c>
      <c r="BP92" s="375">
        <v>48</v>
      </c>
      <c r="BQ92" s="375">
        <v>0</v>
      </c>
      <c r="BR92" s="375" t="s">
        <v>301</v>
      </c>
      <c r="BS92" s="375" t="s">
        <v>301</v>
      </c>
      <c r="BT92" s="375" t="s">
        <v>301</v>
      </c>
      <c r="BU92" s="375" t="s">
        <v>301</v>
      </c>
      <c r="BV92" s="375" t="s">
        <v>301</v>
      </c>
      <c r="BW92" s="375" t="s">
        <v>301</v>
      </c>
      <c r="BX92" s="425" t="s">
        <v>301</v>
      </c>
    </row>
    <row r="93" spans="1:76" s="431" customFormat="1" ht="12.75" customHeight="1" x14ac:dyDescent="0.2">
      <c r="A93" s="368" t="s">
        <v>356</v>
      </c>
      <c r="B93" s="369" t="s">
        <v>421</v>
      </c>
      <c r="C93" s="389"/>
      <c r="D93" s="371">
        <v>8663</v>
      </c>
      <c r="E93" s="371">
        <v>161724</v>
      </c>
      <c r="F93" s="371">
        <v>21</v>
      </c>
      <c r="G93" s="371">
        <v>6</v>
      </c>
      <c r="H93" s="371">
        <v>12</v>
      </c>
      <c r="I93" s="371">
        <v>3</v>
      </c>
      <c r="J93" s="373">
        <v>15.55</v>
      </c>
      <c r="K93" s="374">
        <v>13.65</v>
      </c>
      <c r="L93" s="374">
        <v>0.9</v>
      </c>
      <c r="M93" s="374">
        <v>1</v>
      </c>
      <c r="N93" s="375">
        <v>1</v>
      </c>
      <c r="O93" s="375">
        <v>2008</v>
      </c>
      <c r="P93" s="375">
        <v>1672</v>
      </c>
      <c r="Q93" s="375">
        <v>153</v>
      </c>
      <c r="R93" s="375">
        <v>23</v>
      </c>
      <c r="S93" s="375">
        <v>293</v>
      </c>
      <c r="T93" s="374">
        <v>62</v>
      </c>
      <c r="U93" s="375">
        <v>87082</v>
      </c>
      <c r="V93" s="375">
        <v>16259</v>
      </c>
      <c r="W93" s="375">
        <v>45</v>
      </c>
      <c r="X93" s="375">
        <v>30912</v>
      </c>
      <c r="Y93" s="375">
        <v>2323417</v>
      </c>
      <c r="Z93" s="375">
        <v>1734355</v>
      </c>
      <c r="AA93" s="375">
        <v>589062</v>
      </c>
      <c r="AB93" s="375">
        <v>234849</v>
      </c>
      <c r="AC93" s="375" t="s">
        <v>301</v>
      </c>
      <c r="AD93" s="375">
        <v>76560</v>
      </c>
      <c r="AE93" s="375">
        <v>277653</v>
      </c>
      <c r="AF93" s="375">
        <v>73303</v>
      </c>
      <c r="AG93" s="375" t="s">
        <v>301</v>
      </c>
      <c r="AH93" s="375">
        <v>0</v>
      </c>
      <c r="AI93" s="375">
        <v>0</v>
      </c>
      <c r="AJ93" s="375">
        <v>96237</v>
      </c>
      <c r="AK93" s="375">
        <v>177012</v>
      </c>
      <c r="AL93" s="375">
        <v>177012</v>
      </c>
      <c r="AM93" s="375">
        <v>0</v>
      </c>
      <c r="AN93" s="375">
        <v>0</v>
      </c>
      <c r="AO93" s="375" t="s">
        <v>301</v>
      </c>
      <c r="AP93" s="375" t="s">
        <v>301</v>
      </c>
      <c r="AQ93" s="375">
        <v>0</v>
      </c>
      <c r="AR93" s="375" t="s">
        <v>301</v>
      </c>
      <c r="AS93" s="375" t="s">
        <v>301</v>
      </c>
      <c r="AT93" s="375">
        <v>28670</v>
      </c>
      <c r="AU93" s="375">
        <v>27970</v>
      </c>
      <c r="AV93" s="375">
        <v>75</v>
      </c>
      <c r="AW93" s="375">
        <v>62963</v>
      </c>
      <c r="AX93" s="375">
        <v>912594</v>
      </c>
      <c r="AY93" s="375" t="s">
        <v>301</v>
      </c>
      <c r="AZ93" s="375">
        <v>4596</v>
      </c>
      <c r="BA93" s="375">
        <v>4596</v>
      </c>
      <c r="BB93" s="375">
        <v>0</v>
      </c>
      <c r="BC93" s="375" t="s">
        <v>301</v>
      </c>
      <c r="BD93" s="375" t="s">
        <v>301</v>
      </c>
      <c r="BE93" s="375">
        <v>0</v>
      </c>
      <c r="BF93" s="375" t="s">
        <v>301</v>
      </c>
      <c r="BG93" s="375" t="s">
        <v>301</v>
      </c>
      <c r="BH93" s="375">
        <v>5639</v>
      </c>
      <c r="BI93" s="375">
        <v>24</v>
      </c>
      <c r="BJ93" s="375">
        <v>58</v>
      </c>
      <c r="BK93" s="375">
        <v>80</v>
      </c>
      <c r="BL93" s="375">
        <v>1214</v>
      </c>
      <c r="BM93" s="375">
        <v>225266</v>
      </c>
      <c r="BN93" s="375">
        <v>5</v>
      </c>
      <c r="BO93" s="375">
        <v>224</v>
      </c>
      <c r="BP93" s="375">
        <v>225</v>
      </c>
      <c r="BQ93" s="375">
        <v>0</v>
      </c>
      <c r="BR93" s="375" t="s">
        <v>301</v>
      </c>
      <c r="BS93" s="375" t="s">
        <v>301</v>
      </c>
      <c r="BT93" s="375" t="s">
        <v>301</v>
      </c>
      <c r="BU93" s="375" t="s">
        <v>301</v>
      </c>
      <c r="BV93" s="375" t="s">
        <v>301</v>
      </c>
      <c r="BW93" s="375">
        <v>9</v>
      </c>
      <c r="BX93" s="425">
        <v>92592</v>
      </c>
    </row>
    <row r="94" spans="1:76" s="245" customFormat="1" ht="12.75" customHeight="1" x14ac:dyDescent="0.2">
      <c r="A94" s="232"/>
      <c r="B94" s="280" t="s">
        <v>159</v>
      </c>
      <c r="C94" s="298"/>
      <c r="D94" s="282">
        <v>31611</v>
      </c>
      <c r="E94" s="282">
        <v>299196</v>
      </c>
      <c r="F94" s="282">
        <v>95</v>
      </c>
      <c r="G94" s="282">
        <v>32</v>
      </c>
      <c r="H94" s="282">
        <v>45</v>
      </c>
      <c r="I94" s="282">
        <v>18</v>
      </c>
      <c r="J94" s="282">
        <v>66.100000000000009</v>
      </c>
      <c r="K94" s="282">
        <v>59.4</v>
      </c>
      <c r="L94" s="282">
        <v>4.7</v>
      </c>
      <c r="M94" s="282">
        <v>2</v>
      </c>
      <c r="N94" s="282">
        <v>6</v>
      </c>
      <c r="O94" s="282">
        <v>12129</v>
      </c>
      <c r="P94" s="282">
        <v>10254</v>
      </c>
      <c r="Q94" s="282">
        <v>1098</v>
      </c>
      <c r="R94" s="282">
        <v>162</v>
      </c>
      <c r="S94" s="282">
        <v>1113</v>
      </c>
      <c r="T94" s="282">
        <v>223</v>
      </c>
      <c r="U94" s="282">
        <v>450977</v>
      </c>
      <c r="V94" s="282">
        <v>110340</v>
      </c>
      <c r="W94" s="282">
        <v>10045</v>
      </c>
      <c r="X94" s="282">
        <v>39054</v>
      </c>
      <c r="Y94" s="282">
        <v>12541991</v>
      </c>
      <c r="Z94" s="282">
        <v>6951297</v>
      </c>
      <c r="AA94" s="282">
        <v>5590694</v>
      </c>
      <c r="AB94" s="282">
        <v>815019</v>
      </c>
      <c r="AC94" s="282">
        <v>2537126</v>
      </c>
      <c r="AD94" s="282">
        <v>150374</v>
      </c>
      <c r="AE94" s="282">
        <v>2088175</v>
      </c>
      <c r="AF94" s="282">
        <v>1065478</v>
      </c>
      <c r="AG94" s="282">
        <v>9996777</v>
      </c>
      <c r="AH94" s="282">
        <v>0</v>
      </c>
      <c r="AI94" s="282">
        <v>0</v>
      </c>
      <c r="AJ94" s="282">
        <v>331034</v>
      </c>
      <c r="AK94" s="282">
        <v>590569</v>
      </c>
      <c r="AL94" s="282">
        <v>538683</v>
      </c>
      <c r="AM94" s="282">
        <v>0</v>
      </c>
      <c r="AN94" s="282">
        <v>0</v>
      </c>
      <c r="AO94" s="282">
        <v>1284</v>
      </c>
      <c r="AP94" s="282">
        <v>0</v>
      </c>
      <c r="AQ94" s="282">
        <v>2</v>
      </c>
      <c r="AR94" s="282">
        <v>47636</v>
      </c>
      <c r="AS94" s="282">
        <v>2964</v>
      </c>
      <c r="AT94" s="282" t="s">
        <v>495</v>
      </c>
      <c r="AU94" s="282" t="s">
        <v>495</v>
      </c>
      <c r="AV94" s="282" t="s">
        <v>495</v>
      </c>
      <c r="AW94" s="282" t="s">
        <v>495</v>
      </c>
      <c r="AX94" s="282" t="s">
        <v>495</v>
      </c>
      <c r="AY94" s="282">
        <v>324311</v>
      </c>
      <c r="AZ94" s="282">
        <v>18716</v>
      </c>
      <c r="BA94" s="282">
        <v>17166</v>
      </c>
      <c r="BB94" s="282">
        <v>0</v>
      </c>
      <c r="BC94" s="282">
        <v>180</v>
      </c>
      <c r="BD94" s="282">
        <v>0</v>
      </c>
      <c r="BE94" s="282">
        <v>0</v>
      </c>
      <c r="BF94" s="282">
        <v>1304</v>
      </c>
      <c r="BG94" s="282">
        <v>66</v>
      </c>
      <c r="BH94" s="282">
        <v>9003</v>
      </c>
      <c r="BI94" s="282">
        <v>29</v>
      </c>
      <c r="BJ94" s="282">
        <v>564</v>
      </c>
      <c r="BK94" s="282">
        <v>708</v>
      </c>
      <c r="BL94" s="282">
        <v>12681</v>
      </c>
      <c r="BM94" s="282">
        <v>504137</v>
      </c>
      <c r="BN94" s="282">
        <v>27213</v>
      </c>
      <c r="BO94" s="282">
        <v>23482</v>
      </c>
      <c r="BP94" s="282">
        <v>307</v>
      </c>
      <c r="BQ94" s="282">
        <v>3474</v>
      </c>
      <c r="BR94" s="282">
        <v>35</v>
      </c>
      <c r="BS94" s="282">
        <v>0</v>
      </c>
      <c r="BT94" s="282">
        <v>125</v>
      </c>
      <c r="BU94" s="282">
        <v>3314</v>
      </c>
      <c r="BV94" s="282">
        <v>15</v>
      </c>
      <c r="BW94" s="282">
        <v>385</v>
      </c>
      <c r="BX94" s="283">
        <v>383103</v>
      </c>
    </row>
    <row r="95" spans="1:76" s="245" customFormat="1" ht="12.75" customHeight="1" x14ac:dyDescent="0.2">
      <c r="A95" s="284"/>
      <c r="B95" s="246" t="s">
        <v>150</v>
      </c>
      <c r="C95" s="300">
        <v>4</v>
      </c>
      <c r="D95" s="286">
        <v>4</v>
      </c>
      <c r="E95" s="286">
        <v>4</v>
      </c>
      <c r="F95" s="286">
        <v>4</v>
      </c>
      <c r="G95" s="286">
        <v>4</v>
      </c>
      <c r="H95" s="286">
        <v>4</v>
      </c>
      <c r="I95" s="286">
        <v>4</v>
      </c>
      <c r="J95" s="286">
        <v>4</v>
      </c>
      <c r="K95" s="286">
        <v>4</v>
      </c>
      <c r="L95" s="286">
        <v>4</v>
      </c>
      <c r="M95" s="286">
        <v>4</v>
      </c>
      <c r="N95" s="286">
        <v>4</v>
      </c>
      <c r="O95" s="286">
        <v>4</v>
      </c>
      <c r="P95" s="286">
        <v>4</v>
      </c>
      <c r="Q95" s="286">
        <v>4</v>
      </c>
      <c r="R95" s="286">
        <v>4</v>
      </c>
      <c r="S95" s="286">
        <v>4</v>
      </c>
      <c r="T95" s="286">
        <v>4</v>
      </c>
      <c r="U95" s="286">
        <v>4</v>
      </c>
      <c r="V95" s="286">
        <v>4</v>
      </c>
      <c r="W95" s="286">
        <v>4</v>
      </c>
      <c r="X95" s="286">
        <v>4</v>
      </c>
      <c r="Y95" s="286">
        <v>4</v>
      </c>
      <c r="Z95" s="286">
        <v>4</v>
      </c>
      <c r="AA95" s="286">
        <v>4</v>
      </c>
      <c r="AB95" s="286">
        <v>4</v>
      </c>
      <c r="AC95" s="286">
        <v>4</v>
      </c>
      <c r="AD95" s="286">
        <v>4</v>
      </c>
      <c r="AE95" s="286">
        <v>4</v>
      </c>
      <c r="AF95" s="286">
        <v>4</v>
      </c>
      <c r="AG95" s="286">
        <v>4</v>
      </c>
      <c r="AH95" s="286">
        <v>4</v>
      </c>
      <c r="AI95" s="286">
        <v>4</v>
      </c>
      <c r="AJ95" s="286">
        <v>4</v>
      </c>
      <c r="AK95" s="286">
        <v>4</v>
      </c>
      <c r="AL95" s="286">
        <v>4</v>
      </c>
      <c r="AM95" s="286">
        <v>4</v>
      </c>
      <c r="AN95" s="286">
        <v>4</v>
      </c>
      <c r="AO95" s="286">
        <v>4</v>
      </c>
      <c r="AP95" s="286">
        <v>4</v>
      </c>
      <c r="AQ95" s="286">
        <v>4</v>
      </c>
      <c r="AR95" s="286">
        <v>4</v>
      </c>
      <c r="AS95" s="286">
        <v>4</v>
      </c>
      <c r="AT95" s="286">
        <v>4</v>
      </c>
      <c r="AU95" s="286">
        <v>4</v>
      </c>
      <c r="AV95" s="286">
        <v>4</v>
      </c>
      <c r="AW95" s="286">
        <v>4</v>
      </c>
      <c r="AX95" s="286">
        <v>4</v>
      </c>
      <c r="AY95" s="286">
        <v>4</v>
      </c>
      <c r="AZ95" s="286">
        <v>4</v>
      </c>
      <c r="BA95" s="286">
        <v>4</v>
      </c>
      <c r="BB95" s="286">
        <v>4</v>
      </c>
      <c r="BC95" s="286">
        <v>4</v>
      </c>
      <c r="BD95" s="286">
        <v>4</v>
      </c>
      <c r="BE95" s="286">
        <v>4</v>
      </c>
      <c r="BF95" s="286">
        <v>4</v>
      </c>
      <c r="BG95" s="286">
        <v>4</v>
      </c>
      <c r="BH95" s="286">
        <v>4</v>
      </c>
      <c r="BI95" s="286">
        <v>4</v>
      </c>
      <c r="BJ95" s="286">
        <v>4</v>
      </c>
      <c r="BK95" s="286">
        <v>4</v>
      </c>
      <c r="BL95" s="286">
        <v>4</v>
      </c>
      <c r="BM95" s="286">
        <v>4</v>
      </c>
      <c r="BN95" s="286">
        <v>4</v>
      </c>
      <c r="BO95" s="286">
        <v>4</v>
      </c>
      <c r="BP95" s="286">
        <v>4</v>
      </c>
      <c r="BQ95" s="286">
        <v>4</v>
      </c>
      <c r="BR95" s="286">
        <v>4</v>
      </c>
      <c r="BS95" s="286">
        <v>4</v>
      </c>
      <c r="BT95" s="286">
        <v>4</v>
      </c>
      <c r="BU95" s="286">
        <v>4</v>
      </c>
      <c r="BV95" s="286">
        <v>4</v>
      </c>
      <c r="BW95" s="286">
        <v>4</v>
      </c>
      <c r="BX95" s="287">
        <v>4</v>
      </c>
    </row>
    <row r="96" spans="1:76" s="245" customFormat="1" ht="12.75" customHeight="1" x14ac:dyDescent="0.2">
      <c r="A96" s="284"/>
      <c r="B96" s="246" t="s">
        <v>151</v>
      </c>
      <c r="C96" s="300">
        <v>4</v>
      </c>
      <c r="D96" s="286">
        <v>4</v>
      </c>
      <c r="E96" s="286">
        <v>3</v>
      </c>
      <c r="F96" s="286">
        <v>4</v>
      </c>
      <c r="G96" s="286">
        <v>4</v>
      </c>
      <c r="H96" s="286">
        <v>4</v>
      </c>
      <c r="I96" s="286">
        <v>4</v>
      </c>
      <c r="J96" s="286">
        <v>4</v>
      </c>
      <c r="K96" s="286">
        <v>4</v>
      </c>
      <c r="L96" s="286">
        <v>4</v>
      </c>
      <c r="M96" s="286">
        <v>4</v>
      </c>
      <c r="N96" s="286">
        <v>4</v>
      </c>
      <c r="O96" s="286">
        <v>4</v>
      </c>
      <c r="P96" s="286">
        <v>4</v>
      </c>
      <c r="Q96" s="286">
        <v>4</v>
      </c>
      <c r="R96" s="286">
        <v>4</v>
      </c>
      <c r="S96" s="286">
        <v>4</v>
      </c>
      <c r="T96" s="286">
        <v>4</v>
      </c>
      <c r="U96" s="286">
        <v>4</v>
      </c>
      <c r="V96" s="286">
        <v>4</v>
      </c>
      <c r="W96" s="286">
        <v>4</v>
      </c>
      <c r="X96" s="286">
        <v>4</v>
      </c>
      <c r="Y96" s="286">
        <v>4</v>
      </c>
      <c r="Z96" s="286">
        <v>4</v>
      </c>
      <c r="AA96" s="286">
        <v>4</v>
      </c>
      <c r="AB96" s="286">
        <v>4</v>
      </c>
      <c r="AC96" s="286">
        <v>1</v>
      </c>
      <c r="AD96" s="286">
        <v>4</v>
      </c>
      <c r="AE96" s="286">
        <v>4</v>
      </c>
      <c r="AF96" s="286">
        <v>4</v>
      </c>
      <c r="AG96" s="286">
        <v>3</v>
      </c>
      <c r="AH96" s="286">
        <v>4</v>
      </c>
      <c r="AI96" s="286">
        <v>4</v>
      </c>
      <c r="AJ96" s="286">
        <v>4</v>
      </c>
      <c r="AK96" s="286">
        <v>4</v>
      </c>
      <c r="AL96" s="286">
        <v>4</v>
      </c>
      <c r="AM96" s="286">
        <v>3</v>
      </c>
      <c r="AN96" s="286">
        <v>3</v>
      </c>
      <c r="AO96" s="286">
        <v>2</v>
      </c>
      <c r="AP96" s="286">
        <v>2</v>
      </c>
      <c r="AQ96" s="286">
        <v>3</v>
      </c>
      <c r="AR96" s="286">
        <v>2</v>
      </c>
      <c r="AS96" s="286">
        <v>3</v>
      </c>
      <c r="AT96" s="286">
        <v>4</v>
      </c>
      <c r="AU96" s="286">
        <v>4</v>
      </c>
      <c r="AV96" s="286">
        <v>4</v>
      </c>
      <c r="AW96" s="286">
        <v>4</v>
      </c>
      <c r="AX96" s="286">
        <v>4</v>
      </c>
      <c r="AY96" s="286">
        <v>3</v>
      </c>
      <c r="AZ96" s="286">
        <v>4</v>
      </c>
      <c r="BA96" s="286">
        <v>3</v>
      </c>
      <c r="BB96" s="286">
        <v>3</v>
      </c>
      <c r="BC96" s="286">
        <v>2</v>
      </c>
      <c r="BD96" s="286">
        <v>2</v>
      </c>
      <c r="BE96" s="286">
        <v>3</v>
      </c>
      <c r="BF96" s="286">
        <v>3</v>
      </c>
      <c r="BG96" s="286">
        <v>2</v>
      </c>
      <c r="BH96" s="286">
        <v>4</v>
      </c>
      <c r="BI96" s="286">
        <v>4</v>
      </c>
      <c r="BJ96" s="286">
        <v>4</v>
      </c>
      <c r="BK96" s="286">
        <v>4</v>
      </c>
      <c r="BL96" s="286">
        <v>4</v>
      </c>
      <c r="BM96" s="286">
        <v>4</v>
      </c>
      <c r="BN96" s="286">
        <v>4</v>
      </c>
      <c r="BO96" s="286">
        <v>4</v>
      </c>
      <c r="BP96" s="286">
        <v>4</v>
      </c>
      <c r="BQ96" s="286">
        <v>4</v>
      </c>
      <c r="BR96" s="286">
        <v>2</v>
      </c>
      <c r="BS96" s="286">
        <v>2</v>
      </c>
      <c r="BT96" s="286">
        <v>2</v>
      </c>
      <c r="BU96" s="286">
        <v>2</v>
      </c>
      <c r="BV96" s="286">
        <v>2</v>
      </c>
      <c r="BW96" s="286">
        <v>2</v>
      </c>
      <c r="BX96" s="287">
        <v>3</v>
      </c>
    </row>
    <row r="97" spans="1:76" s="245" customFormat="1" ht="12.75" customHeight="1" x14ac:dyDescent="0.2">
      <c r="A97" s="288"/>
      <c r="B97" s="450" t="s">
        <v>149</v>
      </c>
      <c r="C97" s="250">
        <v>1</v>
      </c>
      <c r="D97" s="289">
        <v>1</v>
      </c>
      <c r="E97" s="289">
        <v>0.75</v>
      </c>
      <c r="F97" s="289">
        <v>1</v>
      </c>
      <c r="G97" s="289">
        <v>1</v>
      </c>
      <c r="H97" s="289">
        <v>1</v>
      </c>
      <c r="I97" s="289">
        <v>1</v>
      </c>
      <c r="J97" s="289">
        <v>1</v>
      </c>
      <c r="K97" s="289">
        <v>1</v>
      </c>
      <c r="L97" s="289">
        <v>1</v>
      </c>
      <c r="M97" s="289">
        <v>1</v>
      </c>
      <c r="N97" s="289">
        <v>1</v>
      </c>
      <c r="O97" s="289">
        <v>1</v>
      </c>
      <c r="P97" s="289">
        <v>1</v>
      </c>
      <c r="Q97" s="289">
        <v>1</v>
      </c>
      <c r="R97" s="289">
        <v>1</v>
      </c>
      <c r="S97" s="289">
        <v>1</v>
      </c>
      <c r="T97" s="289">
        <v>1</v>
      </c>
      <c r="U97" s="289">
        <v>1</v>
      </c>
      <c r="V97" s="289">
        <v>1</v>
      </c>
      <c r="W97" s="289">
        <v>1</v>
      </c>
      <c r="X97" s="289">
        <v>1</v>
      </c>
      <c r="Y97" s="289">
        <v>1</v>
      </c>
      <c r="Z97" s="289">
        <v>1</v>
      </c>
      <c r="AA97" s="289">
        <v>1</v>
      </c>
      <c r="AB97" s="289">
        <v>1</v>
      </c>
      <c r="AC97" s="289">
        <v>0.25</v>
      </c>
      <c r="AD97" s="289">
        <v>1</v>
      </c>
      <c r="AE97" s="289">
        <v>1</v>
      </c>
      <c r="AF97" s="289">
        <v>1</v>
      </c>
      <c r="AG97" s="289">
        <v>0.75</v>
      </c>
      <c r="AH97" s="289">
        <v>1</v>
      </c>
      <c r="AI97" s="289">
        <v>1</v>
      </c>
      <c r="AJ97" s="289">
        <v>1</v>
      </c>
      <c r="AK97" s="289">
        <v>1</v>
      </c>
      <c r="AL97" s="289">
        <v>1</v>
      </c>
      <c r="AM97" s="289">
        <v>0.75</v>
      </c>
      <c r="AN97" s="289">
        <v>0.75</v>
      </c>
      <c r="AO97" s="289">
        <v>0.5</v>
      </c>
      <c r="AP97" s="289">
        <v>0.5</v>
      </c>
      <c r="AQ97" s="289">
        <v>0.75</v>
      </c>
      <c r="AR97" s="289">
        <v>0.5</v>
      </c>
      <c r="AS97" s="289">
        <v>0.75</v>
      </c>
      <c r="AT97" s="289">
        <v>1</v>
      </c>
      <c r="AU97" s="289">
        <v>1</v>
      </c>
      <c r="AV97" s="289">
        <v>1</v>
      </c>
      <c r="AW97" s="289">
        <v>1</v>
      </c>
      <c r="AX97" s="289">
        <v>1</v>
      </c>
      <c r="AY97" s="289">
        <v>0.75</v>
      </c>
      <c r="AZ97" s="289">
        <v>1</v>
      </c>
      <c r="BA97" s="289">
        <v>0.75</v>
      </c>
      <c r="BB97" s="289">
        <v>0.75</v>
      </c>
      <c r="BC97" s="289">
        <v>0.5</v>
      </c>
      <c r="BD97" s="289">
        <v>0.5</v>
      </c>
      <c r="BE97" s="289">
        <v>0.75</v>
      </c>
      <c r="BF97" s="289">
        <v>0.75</v>
      </c>
      <c r="BG97" s="289">
        <v>0.5</v>
      </c>
      <c r="BH97" s="289">
        <v>1</v>
      </c>
      <c r="BI97" s="289">
        <v>1</v>
      </c>
      <c r="BJ97" s="289">
        <v>1</v>
      </c>
      <c r="BK97" s="289">
        <v>1</v>
      </c>
      <c r="BL97" s="289">
        <v>1</v>
      </c>
      <c r="BM97" s="289">
        <v>1</v>
      </c>
      <c r="BN97" s="289">
        <v>1</v>
      </c>
      <c r="BO97" s="289">
        <v>1</v>
      </c>
      <c r="BP97" s="289">
        <v>1</v>
      </c>
      <c r="BQ97" s="289">
        <v>1</v>
      </c>
      <c r="BR97" s="289">
        <v>0.5</v>
      </c>
      <c r="BS97" s="289">
        <v>0.5</v>
      </c>
      <c r="BT97" s="289">
        <v>0.5</v>
      </c>
      <c r="BU97" s="289">
        <v>0.5</v>
      </c>
      <c r="BV97" s="289">
        <v>0.5</v>
      </c>
      <c r="BW97" s="289">
        <v>0.5</v>
      </c>
      <c r="BX97" s="290">
        <v>0.75</v>
      </c>
    </row>
    <row r="98" spans="1:76" s="400" customFormat="1" ht="11.25" x14ac:dyDescent="0.2">
      <c r="BX98" s="431"/>
    </row>
    <row r="99" spans="1:76" s="400" customFormat="1" ht="12.75" customHeight="1" x14ac:dyDescent="0.2">
      <c r="A99" s="398" t="s">
        <v>143</v>
      </c>
      <c r="C99" s="399"/>
      <c r="BX99" s="431"/>
    </row>
    <row r="100" spans="1:76" s="400" customFormat="1" ht="12.75" customHeight="1" x14ac:dyDescent="0.2">
      <c r="A100" s="398" t="s">
        <v>510</v>
      </c>
      <c r="C100" s="399"/>
      <c r="Y100" s="439"/>
      <c r="BX100" s="431"/>
    </row>
    <row r="101" spans="1:76" s="400" customFormat="1" ht="12.75" customHeight="1" x14ac:dyDescent="0.2">
      <c r="A101" s="398" t="s">
        <v>145</v>
      </c>
      <c r="C101" s="399"/>
      <c r="Y101" s="439"/>
      <c r="BX101" s="431"/>
    </row>
    <row r="102" spans="1:76" s="400" customFormat="1" ht="12.75" customHeight="1" x14ac:dyDescent="0.2">
      <c r="A102" s="398"/>
      <c r="C102" s="399"/>
      <c r="BX102" s="431"/>
    </row>
    <row r="103" spans="1:76" s="400" customFormat="1" ht="12.75" customHeight="1" x14ac:dyDescent="0.2">
      <c r="A103" s="452" t="s">
        <v>496</v>
      </c>
      <c r="B103" s="462"/>
      <c r="C103" s="462"/>
      <c r="BX103" s="431"/>
    </row>
    <row r="104" spans="1:76" s="400" customFormat="1" ht="12.75" customHeight="1" x14ac:dyDescent="0.2">
      <c r="A104" s="462"/>
      <c r="B104" s="462"/>
      <c r="C104" s="462"/>
      <c r="BX104" s="431"/>
    </row>
    <row r="105" spans="1:76" s="400" customFormat="1" ht="12.75" customHeight="1" x14ac:dyDescent="0.2">
      <c r="A105" s="436"/>
      <c r="B105" s="436"/>
      <c r="C105" s="436"/>
      <c r="BX105" s="431"/>
    </row>
    <row r="106" spans="1:76" s="400" customFormat="1" ht="11.25" x14ac:dyDescent="0.2">
      <c r="A106" s="401" t="s">
        <v>511</v>
      </c>
      <c r="BX106" s="431"/>
    </row>
    <row r="107" spans="1:76" s="400" customFormat="1" ht="11.25" x14ac:dyDescent="0.2">
      <c r="BX107" s="431"/>
    </row>
    <row r="108" spans="1:76" s="400" customFormat="1" ht="11.25" x14ac:dyDescent="0.2">
      <c r="A108" s="327" t="s">
        <v>512</v>
      </c>
      <c r="BX108" s="431"/>
    </row>
    <row r="109" spans="1:76" s="400" customFormat="1" ht="11.25" x14ac:dyDescent="0.2">
      <c r="A109" s="435" t="s">
        <v>513</v>
      </c>
      <c r="BX109" s="431"/>
    </row>
    <row r="110" spans="1:76" x14ac:dyDescent="0.2">
      <c r="A110" s="435"/>
    </row>
    <row r="111" spans="1:76" x14ac:dyDescent="0.2">
      <c r="A111" s="329" t="s">
        <v>514</v>
      </c>
    </row>
  </sheetData>
  <mergeCells count="3">
    <mergeCell ref="A2:C3"/>
    <mergeCell ref="A6:A9"/>
    <mergeCell ref="A103:C104"/>
  </mergeCells>
  <conditionalFormatting sqref="D9:BX9">
    <cfRule type="cellIs" dxfId="11" priority="1" stopIfTrue="1" operator="lessThan">
      <formula>#REF!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0"/>
  <sheetViews>
    <sheetView showGridLines="0" zoomScaleNormal="100" workbookViewId="0">
      <pane xSplit="3" ySplit="8" topLeftCell="D9" activePane="bottomRight" state="frozen"/>
      <selection pane="topRight" activeCell="D1" sqref="D1"/>
      <selection pane="bottomLeft" activeCell="A9" sqref="A9"/>
      <selection pane="bottomRight" sqref="A1:C2"/>
    </sheetView>
  </sheetViews>
  <sheetFormatPr baseColWidth="10" defaultColWidth="12.85546875" defaultRowHeight="12.75" x14ac:dyDescent="0.2"/>
  <cols>
    <col min="1" max="1" width="12.85546875" style="107"/>
    <col min="2" max="2" width="46.7109375" style="107" customWidth="1"/>
    <col min="3" max="3" width="12.85546875" style="107" customWidth="1"/>
    <col min="4" max="16384" width="12.85546875" style="107"/>
  </cols>
  <sheetData>
    <row r="1" spans="1:76" x14ac:dyDescent="0.2">
      <c r="A1" s="480" t="s">
        <v>469</v>
      </c>
      <c r="B1" s="481"/>
      <c r="C1" s="482"/>
      <c r="D1" s="220"/>
    </row>
    <row r="2" spans="1:76" ht="17.45" customHeight="1" x14ac:dyDescent="0.25">
      <c r="A2" s="483"/>
      <c r="B2" s="484"/>
      <c r="C2" s="485"/>
      <c r="D2" s="221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  <c r="AI2" s="108"/>
      <c r="AJ2" s="108"/>
      <c r="AK2" s="108"/>
      <c r="AL2" s="108"/>
      <c r="AM2" s="108"/>
      <c r="AN2" s="108"/>
      <c r="AO2" s="108"/>
      <c r="AP2" s="108"/>
      <c r="AQ2" s="108"/>
      <c r="AR2" s="108"/>
      <c r="AS2" s="108"/>
      <c r="AT2" s="108"/>
      <c r="AU2" s="108"/>
      <c r="AV2" s="108"/>
      <c r="AW2" s="108"/>
      <c r="AX2" s="108"/>
      <c r="AY2" s="108"/>
      <c r="AZ2" s="108"/>
      <c r="BA2" s="108"/>
      <c r="BB2" s="108"/>
      <c r="BC2" s="108"/>
      <c r="BD2" s="108"/>
      <c r="BE2" s="108"/>
      <c r="BF2" s="108"/>
      <c r="BG2" s="108"/>
      <c r="BH2" s="108"/>
      <c r="BI2" s="108"/>
      <c r="BJ2" s="108"/>
      <c r="BK2" s="108"/>
      <c r="BL2" s="108"/>
      <c r="BM2" s="108"/>
      <c r="BN2" s="108"/>
      <c r="BO2" s="108"/>
      <c r="BP2" s="108"/>
      <c r="BQ2" s="108"/>
      <c r="BR2" s="108"/>
      <c r="BS2" s="108"/>
      <c r="BT2" s="108"/>
      <c r="BU2" s="108"/>
      <c r="BV2" s="108"/>
      <c r="BW2" s="108"/>
      <c r="BX2" s="108"/>
    </row>
    <row r="3" spans="1:76" s="118" customFormat="1" ht="87.75" customHeight="1" x14ac:dyDescent="0.25">
      <c r="A3" s="109"/>
      <c r="B3" s="110"/>
      <c r="C3" s="111"/>
      <c r="D3" s="112" t="s">
        <v>0</v>
      </c>
      <c r="E3" s="113" t="s">
        <v>1</v>
      </c>
      <c r="F3" s="112" t="s">
        <v>2</v>
      </c>
      <c r="G3" s="114" t="s">
        <v>3</v>
      </c>
      <c r="H3" s="115" t="s">
        <v>4</v>
      </c>
      <c r="I3" s="116" t="s">
        <v>5</v>
      </c>
      <c r="J3" s="112" t="s">
        <v>6</v>
      </c>
      <c r="K3" s="114" t="s">
        <v>7</v>
      </c>
      <c r="L3" s="115" t="s">
        <v>8</v>
      </c>
      <c r="M3" s="115" t="s">
        <v>9</v>
      </c>
      <c r="N3" s="112" t="s">
        <v>10</v>
      </c>
      <c r="O3" s="112" t="s">
        <v>11</v>
      </c>
      <c r="P3" s="116" t="s">
        <v>12</v>
      </c>
      <c r="Q3" s="112" t="s">
        <v>13</v>
      </c>
      <c r="R3" s="114" t="s">
        <v>14</v>
      </c>
      <c r="S3" s="115" t="s">
        <v>16</v>
      </c>
      <c r="T3" s="112" t="s">
        <v>17</v>
      </c>
      <c r="U3" s="112" t="s">
        <v>18</v>
      </c>
      <c r="V3" s="112" t="s">
        <v>19</v>
      </c>
      <c r="W3" s="112" t="s">
        <v>20</v>
      </c>
      <c r="X3" s="112" t="s">
        <v>21</v>
      </c>
      <c r="Y3" s="113" t="s">
        <v>22</v>
      </c>
      <c r="Z3" s="112" t="s">
        <v>23</v>
      </c>
      <c r="AA3" s="114" t="s">
        <v>24</v>
      </c>
      <c r="AB3" s="115" t="s">
        <v>25</v>
      </c>
      <c r="AC3" s="115" t="s">
        <v>26</v>
      </c>
      <c r="AD3" s="115" t="s">
        <v>27</v>
      </c>
      <c r="AE3" s="115" t="s">
        <v>28</v>
      </c>
      <c r="AF3" s="115" t="s">
        <v>29</v>
      </c>
      <c r="AG3" s="115" t="s">
        <v>30</v>
      </c>
      <c r="AH3" s="112" t="s">
        <v>31</v>
      </c>
      <c r="AI3" s="112" t="s">
        <v>32</v>
      </c>
      <c r="AJ3" s="112" t="s">
        <v>33</v>
      </c>
      <c r="AK3" s="113" t="s">
        <v>34</v>
      </c>
      <c r="AL3" s="112" t="s">
        <v>35</v>
      </c>
      <c r="AM3" s="114" t="s">
        <v>36</v>
      </c>
      <c r="AN3" s="115" t="s">
        <v>470</v>
      </c>
      <c r="AO3" s="115" t="s">
        <v>37</v>
      </c>
      <c r="AP3" s="115" t="s">
        <v>38</v>
      </c>
      <c r="AQ3" s="115" t="s">
        <v>39</v>
      </c>
      <c r="AR3" s="115" t="s">
        <v>40</v>
      </c>
      <c r="AS3" s="115" t="s">
        <v>41</v>
      </c>
      <c r="AT3" s="112" t="s">
        <v>471</v>
      </c>
      <c r="AU3" s="112" t="s">
        <v>472</v>
      </c>
      <c r="AV3" s="112" t="s">
        <v>473</v>
      </c>
      <c r="AW3" s="112" t="s">
        <v>474</v>
      </c>
      <c r="AX3" s="114" t="s">
        <v>475</v>
      </c>
      <c r="AY3" s="115" t="s">
        <v>476</v>
      </c>
      <c r="AZ3" s="115" t="s">
        <v>45</v>
      </c>
      <c r="BA3" s="115" t="s">
        <v>46</v>
      </c>
      <c r="BB3" s="115" t="s">
        <v>47</v>
      </c>
      <c r="BC3" s="115" t="s">
        <v>48</v>
      </c>
      <c r="BD3" s="116" t="s">
        <v>49</v>
      </c>
      <c r="BE3" s="112" t="s">
        <v>50</v>
      </c>
      <c r="BF3" s="117" t="s">
        <v>51</v>
      </c>
      <c r="BG3" s="113" t="s">
        <v>52</v>
      </c>
      <c r="BH3" s="112" t="s">
        <v>53</v>
      </c>
      <c r="BI3" s="114" t="s">
        <v>54</v>
      </c>
      <c r="BJ3" s="115" t="s">
        <v>477</v>
      </c>
      <c r="BK3" s="113" t="s">
        <v>478</v>
      </c>
      <c r="BL3" s="113" t="s">
        <v>479</v>
      </c>
      <c r="BM3" s="113" t="s">
        <v>56</v>
      </c>
      <c r="BN3" s="113" t="s">
        <v>57</v>
      </c>
      <c r="BO3" s="113" t="s">
        <v>58</v>
      </c>
      <c r="BP3" s="113" t="s">
        <v>59</v>
      </c>
      <c r="BQ3" s="113" t="s">
        <v>60</v>
      </c>
      <c r="BR3" s="113" t="s">
        <v>61</v>
      </c>
      <c r="BS3" s="113" t="s">
        <v>62</v>
      </c>
      <c r="BT3" s="113" t="s">
        <v>63</v>
      </c>
      <c r="BU3" s="113" t="s">
        <v>64</v>
      </c>
      <c r="BV3" s="112" t="s">
        <v>65</v>
      </c>
      <c r="BW3" s="114" t="s">
        <v>66</v>
      </c>
      <c r="BX3" s="115" t="s">
        <v>67</v>
      </c>
    </row>
    <row r="4" spans="1:76" s="118" customFormat="1" ht="25.5" customHeight="1" x14ac:dyDescent="0.25">
      <c r="A4" s="119"/>
      <c r="B4" s="120"/>
      <c r="C4" s="121"/>
      <c r="D4" s="122" t="s">
        <v>70</v>
      </c>
      <c r="E4" s="123" t="s">
        <v>71</v>
      </c>
      <c r="F4" s="215" t="s">
        <v>72</v>
      </c>
      <c r="G4" s="125" t="s">
        <v>73</v>
      </c>
      <c r="H4" s="122" t="s">
        <v>74</v>
      </c>
      <c r="I4" s="123" t="s">
        <v>75</v>
      </c>
      <c r="J4" s="215" t="s">
        <v>76</v>
      </c>
      <c r="K4" s="125" t="s">
        <v>77</v>
      </c>
      <c r="L4" s="122" t="s">
        <v>78</v>
      </c>
      <c r="M4" s="122" t="s">
        <v>79</v>
      </c>
      <c r="N4" s="122" t="s">
        <v>80</v>
      </c>
      <c r="O4" s="122" t="s">
        <v>81</v>
      </c>
      <c r="P4" s="123" t="s">
        <v>82</v>
      </c>
      <c r="Q4" s="215" t="s">
        <v>83</v>
      </c>
      <c r="R4" s="125" t="s">
        <v>84</v>
      </c>
      <c r="S4" s="122" t="s">
        <v>86</v>
      </c>
      <c r="T4" s="122" t="s">
        <v>87</v>
      </c>
      <c r="U4" s="122" t="s">
        <v>88</v>
      </c>
      <c r="V4" s="122" t="s">
        <v>89</v>
      </c>
      <c r="W4" s="122" t="s">
        <v>90</v>
      </c>
      <c r="X4" s="122" t="s">
        <v>91</v>
      </c>
      <c r="Y4" s="123" t="s">
        <v>92</v>
      </c>
      <c r="Z4" s="215" t="s">
        <v>93</v>
      </c>
      <c r="AA4" s="216" t="s">
        <v>94</v>
      </c>
      <c r="AB4" s="215" t="s">
        <v>95</v>
      </c>
      <c r="AC4" s="122" t="s">
        <v>96</v>
      </c>
      <c r="AD4" s="122" t="s">
        <v>97</v>
      </c>
      <c r="AE4" s="122" t="s">
        <v>98</v>
      </c>
      <c r="AF4" s="122" t="s">
        <v>99</v>
      </c>
      <c r="AG4" s="122" t="s">
        <v>100</v>
      </c>
      <c r="AH4" s="122" t="s">
        <v>101</v>
      </c>
      <c r="AI4" s="122" t="s">
        <v>102</v>
      </c>
      <c r="AJ4" s="122" t="s">
        <v>103</v>
      </c>
      <c r="AK4" s="123" t="s">
        <v>104</v>
      </c>
      <c r="AL4" s="215" t="s">
        <v>105</v>
      </c>
      <c r="AM4" s="125" t="s">
        <v>106</v>
      </c>
      <c r="AN4" s="122" t="s">
        <v>480</v>
      </c>
      <c r="AO4" s="122" t="s">
        <v>107</v>
      </c>
      <c r="AP4" s="122" t="s">
        <v>108</v>
      </c>
      <c r="AQ4" s="122" t="s">
        <v>109</v>
      </c>
      <c r="AR4" s="122" t="s">
        <v>110</v>
      </c>
      <c r="AS4" s="122" t="s">
        <v>111</v>
      </c>
      <c r="AT4" s="122" t="s">
        <v>112</v>
      </c>
      <c r="AU4" s="122" t="s">
        <v>481</v>
      </c>
      <c r="AV4" s="123" t="s">
        <v>482</v>
      </c>
      <c r="AW4" s="215" t="s">
        <v>483</v>
      </c>
      <c r="AX4" s="125" t="s">
        <v>484</v>
      </c>
      <c r="AY4" s="122" t="s">
        <v>485</v>
      </c>
      <c r="AZ4" s="122" t="s">
        <v>115</v>
      </c>
      <c r="BA4" s="122" t="s">
        <v>116</v>
      </c>
      <c r="BB4" s="122" t="s">
        <v>117</v>
      </c>
      <c r="BC4" s="122" t="s">
        <v>118</v>
      </c>
      <c r="BD4" s="123" t="s">
        <v>119</v>
      </c>
      <c r="BE4" s="215" t="s">
        <v>120</v>
      </c>
      <c r="BF4" s="125" t="s">
        <v>121</v>
      </c>
      <c r="BG4" s="123" t="s">
        <v>122</v>
      </c>
      <c r="BH4" s="215" t="s">
        <v>123</v>
      </c>
      <c r="BI4" s="125" t="s">
        <v>124</v>
      </c>
      <c r="BJ4" s="122" t="s">
        <v>125</v>
      </c>
      <c r="BK4" s="123" t="s">
        <v>486</v>
      </c>
      <c r="BL4" s="123" t="s">
        <v>487</v>
      </c>
      <c r="BM4" s="123" t="s">
        <v>126</v>
      </c>
      <c r="BN4" s="123" t="s">
        <v>127</v>
      </c>
      <c r="BO4" s="123" t="s">
        <v>128</v>
      </c>
      <c r="BP4" s="123" t="s">
        <v>129</v>
      </c>
      <c r="BQ4" s="123" t="s">
        <v>130</v>
      </c>
      <c r="BR4" s="123" t="s">
        <v>131</v>
      </c>
      <c r="BS4" s="123" t="s">
        <v>132</v>
      </c>
      <c r="BT4" s="123" t="s">
        <v>133</v>
      </c>
      <c r="BU4" s="123" t="s">
        <v>134</v>
      </c>
      <c r="BV4" s="215" t="s">
        <v>135</v>
      </c>
      <c r="BW4" s="125" t="s">
        <v>136</v>
      </c>
      <c r="BX4" s="122" t="s">
        <v>137</v>
      </c>
    </row>
    <row r="5" spans="1:76" s="130" customFormat="1" ht="12.75" customHeight="1" x14ac:dyDescent="0.2">
      <c r="A5" s="486" t="s">
        <v>140</v>
      </c>
      <c r="B5" s="126" t="s">
        <v>141</v>
      </c>
      <c r="C5" s="127"/>
      <c r="D5" s="128">
        <v>112169</v>
      </c>
      <c r="E5" s="128">
        <v>671865</v>
      </c>
      <c r="F5" s="128">
        <v>389</v>
      </c>
      <c r="G5" s="128">
        <v>84</v>
      </c>
      <c r="H5" s="128">
        <v>171</v>
      </c>
      <c r="I5" s="128">
        <v>132</v>
      </c>
      <c r="J5" s="129">
        <v>223.66000000000003</v>
      </c>
      <c r="K5" s="129">
        <v>198.75</v>
      </c>
      <c r="L5" s="129">
        <v>14.16</v>
      </c>
      <c r="M5" s="129">
        <v>9.8000000000000007</v>
      </c>
      <c r="N5" s="128">
        <v>72</v>
      </c>
      <c r="O5" s="128">
        <v>35477</v>
      </c>
      <c r="P5" s="128">
        <v>30304</v>
      </c>
      <c r="Q5" s="128">
        <v>3841</v>
      </c>
      <c r="R5" s="128">
        <v>831</v>
      </c>
      <c r="S5" s="128">
        <v>13419</v>
      </c>
      <c r="T5" s="129">
        <v>2737.3</v>
      </c>
      <c r="U5" s="128">
        <v>1862551</v>
      </c>
      <c r="V5" s="128">
        <v>165029</v>
      </c>
      <c r="W5" s="128">
        <v>42618</v>
      </c>
      <c r="X5" s="128">
        <v>376208</v>
      </c>
      <c r="Y5" s="128">
        <v>24828950</v>
      </c>
      <c r="Z5" s="128">
        <v>13054008</v>
      </c>
      <c r="AA5" s="128">
        <v>11774942</v>
      </c>
      <c r="AB5" s="128">
        <v>1084110</v>
      </c>
      <c r="AC5" s="128">
        <v>3465820</v>
      </c>
      <c r="AD5" s="128">
        <v>744380</v>
      </c>
      <c r="AE5" s="128">
        <v>6480632</v>
      </c>
      <c r="AF5" s="128">
        <v>2232055</v>
      </c>
      <c r="AG5" s="128">
        <v>16419066</v>
      </c>
      <c r="AH5" s="128">
        <v>131000</v>
      </c>
      <c r="AI5" s="128">
        <v>10000</v>
      </c>
      <c r="AJ5" s="128">
        <v>457750</v>
      </c>
      <c r="AK5" s="128">
        <v>2213003</v>
      </c>
      <c r="AL5" s="128">
        <v>2011397</v>
      </c>
      <c r="AM5" s="128">
        <v>8252</v>
      </c>
      <c r="AN5" s="128">
        <v>4</v>
      </c>
      <c r="AO5" s="128">
        <v>4852</v>
      </c>
      <c r="AP5" s="128">
        <v>1328</v>
      </c>
      <c r="AQ5" s="128">
        <v>1354</v>
      </c>
      <c r="AR5" s="128">
        <v>157451</v>
      </c>
      <c r="AS5" s="128">
        <v>28369</v>
      </c>
      <c r="AT5" s="128" t="s">
        <v>495</v>
      </c>
      <c r="AU5" s="128" t="s">
        <v>495</v>
      </c>
      <c r="AV5" s="128" t="s">
        <v>495</v>
      </c>
      <c r="AW5" s="128" t="s">
        <v>495</v>
      </c>
      <c r="AX5" s="128" t="s">
        <v>495</v>
      </c>
      <c r="AY5" s="219">
        <v>159920</v>
      </c>
      <c r="AZ5" s="219">
        <v>118166</v>
      </c>
      <c r="BA5" s="219">
        <v>99077</v>
      </c>
      <c r="BB5" s="219">
        <v>220</v>
      </c>
      <c r="BC5" s="219">
        <v>145</v>
      </c>
      <c r="BD5" s="219">
        <v>73</v>
      </c>
      <c r="BE5" s="219">
        <v>2</v>
      </c>
      <c r="BF5" s="219">
        <v>11762</v>
      </c>
      <c r="BG5" s="219">
        <v>6887</v>
      </c>
      <c r="BH5" s="219">
        <v>62239</v>
      </c>
      <c r="BI5" s="219">
        <v>167</v>
      </c>
      <c r="BJ5" s="219">
        <v>2184</v>
      </c>
      <c r="BK5" s="219">
        <v>2067</v>
      </c>
      <c r="BL5" s="219">
        <v>28046</v>
      </c>
      <c r="BM5" s="219">
        <v>1426575</v>
      </c>
      <c r="BN5" s="219">
        <v>108278</v>
      </c>
      <c r="BO5" s="219">
        <v>110765</v>
      </c>
      <c r="BP5" s="219">
        <v>4874</v>
      </c>
      <c r="BQ5" s="219">
        <v>5977</v>
      </c>
      <c r="BR5" s="219">
        <v>148</v>
      </c>
      <c r="BS5" s="219">
        <v>18</v>
      </c>
      <c r="BT5" s="219">
        <v>179</v>
      </c>
      <c r="BU5" s="219">
        <v>5632</v>
      </c>
      <c r="BV5" s="219">
        <v>60841</v>
      </c>
      <c r="BW5" s="219">
        <v>7731</v>
      </c>
      <c r="BX5" s="219">
        <v>673067</v>
      </c>
    </row>
    <row r="6" spans="1:76" s="134" customFormat="1" ht="12.75" customHeight="1" x14ac:dyDescent="0.2">
      <c r="A6" s="487"/>
      <c r="B6" s="131" t="s">
        <v>152</v>
      </c>
      <c r="C6" s="132">
        <v>62</v>
      </c>
      <c r="D6" s="132">
        <v>62</v>
      </c>
      <c r="E6" s="132">
        <v>62</v>
      </c>
      <c r="F6" s="132">
        <v>62</v>
      </c>
      <c r="G6" s="132">
        <v>62</v>
      </c>
      <c r="H6" s="132">
        <v>62</v>
      </c>
      <c r="I6" s="132">
        <v>62</v>
      </c>
      <c r="J6" s="132">
        <v>62</v>
      </c>
      <c r="K6" s="132">
        <v>62</v>
      </c>
      <c r="L6" s="132">
        <v>62</v>
      </c>
      <c r="M6" s="132">
        <v>62</v>
      </c>
      <c r="N6" s="132">
        <v>62</v>
      </c>
      <c r="O6" s="132">
        <v>62</v>
      </c>
      <c r="P6" s="132">
        <v>62</v>
      </c>
      <c r="Q6" s="132">
        <v>62</v>
      </c>
      <c r="R6" s="132">
        <v>62</v>
      </c>
      <c r="S6" s="132">
        <v>62</v>
      </c>
      <c r="T6" s="132">
        <v>62</v>
      </c>
      <c r="U6" s="132">
        <v>62</v>
      </c>
      <c r="V6" s="132">
        <v>62</v>
      </c>
      <c r="W6" s="132">
        <v>62</v>
      </c>
      <c r="X6" s="132">
        <v>62</v>
      </c>
      <c r="Y6" s="132">
        <v>62</v>
      </c>
      <c r="Z6" s="132">
        <v>62</v>
      </c>
      <c r="AA6" s="132">
        <v>62</v>
      </c>
      <c r="AB6" s="132">
        <v>62</v>
      </c>
      <c r="AC6" s="132">
        <v>62</v>
      </c>
      <c r="AD6" s="132">
        <v>62</v>
      </c>
      <c r="AE6" s="132">
        <v>62</v>
      </c>
      <c r="AF6" s="132">
        <v>62</v>
      </c>
      <c r="AG6" s="132">
        <v>62</v>
      </c>
      <c r="AH6" s="132">
        <v>62</v>
      </c>
      <c r="AI6" s="132">
        <v>62</v>
      </c>
      <c r="AJ6" s="132">
        <v>62</v>
      </c>
      <c r="AK6" s="132">
        <v>62</v>
      </c>
      <c r="AL6" s="132">
        <v>62</v>
      </c>
      <c r="AM6" s="132">
        <v>62</v>
      </c>
      <c r="AN6" s="132">
        <v>62</v>
      </c>
      <c r="AO6" s="132">
        <v>62</v>
      </c>
      <c r="AP6" s="132">
        <v>62</v>
      </c>
      <c r="AQ6" s="132">
        <v>62</v>
      </c>
      <c r="AR6" s="132">
        <v>62</v>
      </c>
      <c r="AS6" s="132">
        <v>62</v>
      </c>
      <c r="AT6" s="132">
        <v>62</v>
      </c>
      <c r="AU6" s="132">
        <v>62</v>
      </c>
      <c r="AV6" s="132">
        <v>62</v>
      </c>
      <c r="AW6" s="132">
        <v>62</v>
      </c>
      <c r="AX6" s="132">
        <v>62</v>
      </c>
      <c r="AY6" s="132">
        <v>62</v>
      </c>
      <c r="AZ6" s="132">
        <v>62</v>
      </c>
      <c r="BA6" s="132">
        <v>62</v>
      </c>
      <c r="BB6" s="132">
        <v>62</v>
      </c>
      <c r="BC6" s="132">
        <v>62</v>
      </c>
      <c r="BD6" s="132">
        <v>62</v>
      </c>
      <c r="BE6" s="132">
        <v>62</v>
      </c>
      <c r="BF6" s="132">
        <v>62</v>
      </c>
      <c r="BG6" s="132">
        <v>62</v>
      </c>
      <c r="BH6" s="132">
        <v>62</v>
      </c>
      <c r="BI6" s="132">
        <v>62</v>
      </c>
      <c r="BJ6" s="132">
        <v>62</v>
      </c>
      <c r="BK6" s="132">
        <v>62</v>
      </c>
      <c r="BL6" s="132">
        <v>62</v>
      </c>
      <c r="BM6" s="132">
        <v>62</v>
      </c>
      <c r="BN6" s="132">
        <v>62</v>
      </c>
      <c r="BO6" s="132">
        <v>62</v>
      </c>
      <c r="BP6" s="132">
        <v>62</v>
      </c>
      <c r="BQ6" s="132">
        <v>62</v>
      </c>
      <c r="BR6" s="132">
        <v>62</v>
      </c>
      <c r="BS6" s="132">
        <v>62</v>
      </c>
      <c r="BT6" s="132">
        <v>62</v>
      </c>
      <c r="BU6" s="132">
        <v>62</v>
      </c>
      <c r="BV6" s="132">
        <v>62</v>
      </c>
      <c r="BW6" s="132">
        <v>62</v>
      </c>
      <c r="BX6" s="132">
        <v>62</v>
      </c>
    </row>
    <row r="7" spans="1:76" s="134" customFormat="1" ht="12.75" customHeight="1" x14ac:dyDescent="0.2">
      <c r="A7" s="487"/>
      <c r="B7" s="135" t="s">
        <v>153</v>
      </c>
      <c r="C7" s="136">
        <v>60</v>
      </c>
      <c r="D7" s="137">
        <v>56</v>
      </c>
      <c r="E7" s="137">
        <v>18</v>
      </c>
      <c r="F7" s="137">
        <v>60</v>
      </c>
      <c r="G7" s="137">
        <v>60</v>
      </c>
      <c r="H7" s="137">
        <v>60</v>
      </c>
      <c r="I7" s="137">
        <v>59</v>
      </c>
      <c r="J7" s="137">
        <v>60</v>
      </c>
      <c r="K7" s="137">
        <v>60</v>
      </c>
      <c r="L7" s="137">
        <v>58</v>
      </c>
      <c r="M7" s="137">
        <v>59</v>
      </c>
      <c r="N7" s="137">
        <v>60</v>
      </c>
      <c r="O7" s="137">
        <v>59</v>
      </c>
      <c r="P7" s="137">
        <v>59</v>
      </c>
      <c r="Q7" s="137">
        <v>60</v>
      </c>
      <c r="R7" s="137">
        <v>60</v>
      </c>
      <c r="S7" s="137">
        <v>58</v>
      </c>
      <c r="T7" s="137">
        <v>60</v>
      </c>
      <c r="U7" s="137">
        <v>57</v>
      </c>
      <c r="V7" s="137">
        <v>54</v>
      </c>
      <c r="W7" s="137">
        <v>54</v>
      </c>
      <c r="X7" s="137">
        <v>52</v>
      </c>
      <c r="Y7" s="137">
        <v>49</v>
      </c>
      <c r="Z7" s="137">
        <v>26</v>
      </c>
      <c r="AA7" s="137">
        <v>49</v>
      </c>
      <c r="AB7" s="137">
        <v>29</v>
      </c>
      <c r="AC7" s="137">
        <v>9</v>
      </c>
      <c r="AD7" s="137">
        <v>29</v>
      </c>
      <c r="AE7" s="137">
        <v>49</v>
      </c>
      <c r="AF7" s="137">
        <v>39</v>
      </c>
      <c r="AG7" s="137">
        <v>31</v>
      </c>
      <c r="AH7" s="137">
        <v>27</v>
      </c>
      <c r="AI7" s="137">
        <v>30</v>
      </c>
      <c r="AJ7" s="137">
        <v>39</v>
      </c>
      <c r="AK7" s="137">
        <v>60</v>
      </c>
      <c r="AL7" s="137">
        <v>59</v>
      </c>
      <c r="AM7" s="137">
        <v>53</v>
      </c>
      <c r="AN7" s="137">
        <v>46</v>
      </c>
      <c r="AO7" s="137">
        <v>53</v>
      </c>
      <c r="AP7" s="137">
        <v>53</v>
      </c>
      <c r="AQ7" s="137">
        <v>53</v>
      </c>
      <c r="AR7" s="137">
        <v>57</v>
      </c>
      <c r="AS7" s="137">
        <v>50</v>
      </c>
      <c r="AT7" s="137">
        <v>51</v>
      </c>
      <c r="AU7" s="137">
        <v>50</v>
      </c>
      <c r="AV7" s="137">
        <v>58</v>
      </c>
      <c r="AW7" s="137">
        <v>59</v>
      </c>
      <c r="AX7" s="137">
        <v>55</v>
      </c>
      <c r="AY7" s="137">
        <v>32</v>
      </c>
      <c r="AZ7" s="137">
        <v>60</v>
      </c>
      <c r="BA7" s="137">
        <v>59</v>
      </c>
      <c r="BB7" s="137">
        <v>53</v>
      </c>
      <c r="BC7" s="137">
        <v>52</v>
      </c>
      <c r="BD7" s="137">
        <v>52</v>
      </c>
      <c r="BE7" s="137">
        <v>53</v>
      </c>
      <c r="BF7" s="137">
        <v>58</v>
      </c>
      <c r="BG7" s="137">
        <v>51</v>
      </c>
      <c r="BH7" s="137">
        <v>44</v>
      </c>
      <c r="BI7" s="137">
        <v>55</v>
      </c>
      <c r="BJ7" s="137">
        <v>58</v>
      </c>
      <c r="BK7" s="137">
        <v>37</v>
      </c>
      <c r="BL7" s="137">
        <v>38</v>
      </c>
      <c r="BM7" s="137">
        <v>60</v>
      </c>
      <c r="BN7" s="137">
        <v>58</v>
      </c>
      <c r="BO7" s="137">
        <v>55</v>
      </c>
      <c r="BP7" s="137">
        <v>48</v>
      </c>
      <c r="BQ7" s="137">
        <v>60</v>
      </c>
      <c r="BR7" s="137">
        <v>51</v>
      </c>
      <c r="BS7" s="137">
        <v>52</v>
      </c>
      <c r="BT7" s="137">
        <v>49</v>
      </c>
      <c r="BU7" s="137">
        <v>51</v>
      </c>
      <c r="BV7" s="137">
        <v>45</v>
      </c>
      <c r="BW7" s="137">
        <v>35</v>
      </c>
      <c r="BX7" s="137">
        <v>23</v>
      </c>
    </row>
    <row r="8" spans="1:76" s="134" customFormat="1" ht="12.75" customHeight="1" x14ac:dyDescent="0.2">
      <c r="A8" s="488"/>
      <c r="B8" s="138" t="s">
        <v>142</v>
      </c>
      <c r="C8" s="139">
        <v>0.967741935483871</v>
      </c>
      <c r="D8" s="140">
        <v>0.90322580645161288</v>
      </c>
      <c r="E8" s="140">
        <v>0.29032258064516131</v>
      </c>
      <c r="F8" s="140">
        <v>0.967741935483871</v>
      </c>
      <c r="G8" s="140">
        <v>0.967741935483871</v>
      </c>
      <c r="H8" s="140">
        <v>0.967741935483871</v>
      </c>
      <c r="I8" s="140">
        <v>0.95161290322580649</v>
      </c>
      <c r="J8" s="140">
        <v>0.967741935483871</v>
      </c>
      <c r="K8" s="140">
        <v>0.967741935483871</v>
      </c>
      <c r="L8" s="140">
        <v>0.93548387096774188</v>
      </c>
      <c r="M8" s="140">
        <v>0.95161290322580649</v>
      </c>
      <c r="N8" s="140">
        <v>0.967741935483871</v>
      </c>
      <c r="O8" s="140">
        <v>0.95161290322580649</v>
      </c>
      <c r="P8" s="140">
        <v>0.95161290322580649</v>
      </c>
      <c r="Q8" s="140">
        <v>0.967741935483871</v>
      </c>
      <c r="R8" s="140">
        <v>0.967741935483871</v>
      </c>
      <c r="S8" s="140">
        <v>0.93548387096774188</v>
      </c>
      <c r="T8" s="140">
        <v>0.967741935483871</v>
      </c>
      <c r="U8" s="140">
        <v>0.91935483870967738</v>
      </c>
      <c r="V8" s="140">
        <v>0.87096774193548387</v>
      </c>
      <c r="W8" s="140">
        <v>0.87096774193548387</v>
      </c>
      <c r="X8" s="140">
        <v>0.83870967741935487</v>
      </c>
      <c r="Y8" s="140">
        <v>0.79032258064516125</v>
      </c>
      <c r="Z8" s="140">
        <v>0.41935483870967744</v>
      </c>
      <c r="AA8" s="140">
        <v>0.79032258064516125</v>
      </c>
      <c r="AB8" s="140">
        <v>0.46774193548387094</v>
      </c>
      <c r="AC8" s="140">
        <v>0.14516129032258066</v>
      </c>
      <c r="AD8" s="140">
        <v>0.46774193548387094</v>
      </c>
      <c r="AE8" s="140">
        <v>0.79032258064516125</v>
      </c>
      <c r="AF8" s="140">
        <v>0.62903225806451613</v>
      </c>
      <c r="AG8" s="140">
        <v>0.5</v>
      </c>
      <c r="AH8" s="140">
        <v>0.43548387096774194</v>
      </c>
      <c r="AI8" s="140">
        <v>0.4838709677419355</v>
      </c>
      <c r="AJ8" s="140">
        <v>0.62903225806451613</v>
      </c>
      <c r="AK8" s="140">
        <v>0.967741935483871</v>
      </c>
      <c r="AL8" s="140">
        <v>0.95161290322580649</v>
      </c>
      <c r="AM8" s="140">
        <v>0.85483870967741937</v>
      </c>
      <c r="AN8" s="140">
        <v>0.74193548387096775</v>
      </c>
      <c r="AO8" s="140">
        <v>0.85483870967741937</v>
      </c>
      <c r="AP8" s="140">
        <v>0.85483870967741937</v>
      </c>
      <c r="AQ8" s="140">
        <v>0.85483870967741937</v>
      </c>
      <c r="AR8" s="140">
        <v>0.91935483870967738</v>
      </c>
      <c r="AS8" s="140">
        <v>0.80645161290322576</v>
      </c>
      <c r="AT8" s="140">
        <v>0.82258064516129037</v>
      </c>
      <c r="AU8" s="140">
        <v>0.80645161290322576</v>
      </c>
      <c r="AV8" s="140">
        <v>0.93548387096774188</v>
      </c>
      <c r="AW8" s="140">
        <v>0.95161290322580649</v>
      </c>
      <c r="AX8" s="140">
        <v>0.88709677419354838</v>
      </c>
      <c r="AY8" s="140">
        <v>0.5161290322580645</v>
      </c>
      <c r="AZ8" s="140">
        <v>0.967741935483871</v>
      </c>
      <c r="BA8" s="140">
        <v>0.95161290322580649</v>
      </c>
      <c r="BB8" s="140">
        <v>0.85483870967741937</v>
      </c>
      <c r="BC8" s="140">
        <v>0.83870967741935487</v>
      </c>
      <c r="BD8" s="140">
        <v>0.83870967741935487</v>
      </c>
      <c r="BE8" s="140">
        <v>0.85483870967741937</v>
      </c>
      <c r="BF8" s="140">
        <v>0.93548387096774188</v>
      </c>
      <c r="BG8" s="140">
        <v>0.82258064516129037</v>
      </c>
      <c r="BH8" s="140">
        <v>0.70967741935483875</v>
      </c>
      <c r="BI8" s="140">
        <v>0.88709677419354838</v>
      </c>
      <c r="BJ8" s="140">
        <v>0.93548387096774188</v>
      </c>
      <c r="BK8" s="140">
        <v>0.59677419354838712</v>
      </c>
      <c r="BL8" s="140">
        <v>0.61290322580645162</v>
      </c>
      <c r="BM8" s="140">
        <v>0.967741935483871</v>
      </c>
      <c r="BN8" s="140">
        <v>0.93548387096774188</v>
      </c>
      <c r="BO8" s="140">
        <v>0.88709677419354838</v>
      </c>
      <c r="BP8" s="140">
        <v>0.77419354838709675</v>
      </c>
      <c r="BQ8" s="140">
        <v>0.967741935483871</v>
      </c>
      <c r="BR8" s="140">
        <v>0.82258064516129037</v>
      </c>
      <c r="BS8" s="140">
        <v>0.83870967741935487</v>
      </c>
      <c r="BT8" s="140">
        <v>0.79032258064516125</v>
      </c>
      <c r="BU8" s="140">
        <v>0.82258064516129037</v>
      </c>
      <c r="BV8" s="140">
        <v>0.72580645161290325</v>
      </c>
      <c r="BW8" s="140">
        <v>0.56451612903225812</v>
      </c>
      <c r="BX8" s="140">
        <v>0.37096774193548387</v>
      </c>
    </row>
    <row r="9" spans="1:76" s="134" customFormat="1" ht="12.75" customHeight="1" x14ac:dyDescent="0.2">
      <c r="A9" s="141" t="s">
        <v>300</v>
      </c>
      <c r="B9" s="142" t="s">
        <v>458</v>
      </c>
      <c r="C9" s="191"/>
      <c r="D9" s="144">
        <v>1130</v>
      </c>
      <c r="E9" s="192" t="s">
        <v>301</v>
      </c>
      <c r="F9" s="144">
        <v>4</v>
      </c>
      <c r="G9" s="144">
        <v>0</v>
      </c>
      <c r="H9" s="144">
        <v>3</v>
      </c>
      <c r="I9" s="144">
        <v>1</v>
      </c>
      <c r="J9" s="145">
        <v>2.1</v>
      </c>
      <c r="K9" s="146">
        <v>2.1</v>
      </c>
      <c r="L9" s="146">
        <v>0</v>
      </c>
      <c r="M9" s="146">
        <v>0</v>
      </c>
      <c r="N9" s="147">
        <v>2</v>
      </c>
      <c r="O9" s="147">
        <v>308</v>
      </c>
      <c r="P9" s="147">
        <v>283</v>
      </c>
      <c r="Q9" s="147">
        <v>48</v>
      </c>
      <c r="R9" s="147">
        <v>4</v>
      </c>
      <c r="S9" s="147">
        <v>246</v>
      </c>
      <c r="T9" s="146">
        <v>47</v>
      </c>
      <c r="U9" s="147">
        <v>15463</v>
      </c>
      <c r="V9" s="147">
        <v>200</v>
      </c>
      <c r="W9" s="147">
        <v>0</v>
      </c>
      <c r="X9" s="147">
        <v>41</v>
      </c>
      <c r="Y9" s="147">
        <v>358998</v>
      </c>
      <c r="Z9" s="147">
        <v>204128</v>
      </c>
      <c r="AA9" s="147">
        <v>154870</v>
      </c>
      <c r="AB9" s="147">
        <v>17311</v>
      </c>
      <c r="AC9" s="147" t="s">
        <v>301</v>
      </c>
      <c r="AD9" s="193">
        <v>33859</v>
      </c>
      <c r="AE9" s="147">
        <v>103700</v>
      </c>
      <c r="AF9" s="147">
        <v>49829</v>
      </c>
      <c r="AG9" s="147">
        <v>320317</v>
      </c>
      <c r="AH9" s="147">
        <v>0</v>
      </c>
      <c r="AI9" s="147">
        <v>0</v>
      </c>
      <c r="AJ9" s="147">
        <v>1014</v>
      </c>
      <c r="AK9" s="147">
        <v>15704</v>
      </c>
      <c r="AL9" s="147">
        <v>15510</v>
      </c>
      <c r="AM9" s="147">
        <v>0</v>
      </c>
      <c r="AN9" s="147">
        <v>0</v>
      </c>
      <c r="AO9" s="147">
        <v>0</v>
      </c>
      <c r="AP9" s="147">
        <v>0</v>
      </c>
      <c r="AQ9" s="147">
        <v>0</v>
      </c>
      <c r="AR9" s="147">
        <v>194</v>
      </c>
      <c r="AS9" s="147">
        <v>0</v>
      </c>
      <c r="AT9" s="147">
        <v>36878</v>
      </c>
      <c r="AU9" s="147">
        <v>25303</v>
      </c>
      <c r="AV9" s="147">
        <v>70</v>
      </c>
      <c r="AW9" s="147">
        <v>59153</v>
      </c>
      <c r="AX9" s="147">
        <v>726219</v>
      </c>
      <c r="AY9" s="147">
        <v>0</v>
      </c>
      <c r="AZ9" s="147">
        <v>988</v>
      </c>
      <c r="BA9" s="147">
        <v>985</v>
      </c>
      <c r="BB9" s="147">
        <v>0</v>
      </c>
      <c r="BC9" s="147">
        <v>0</v>
      </c>
      <c r="BD9" s="147">
        <v>0</v>
      </c>
      <c r="BE9" s="147">
        <v>0</v>
      </c>
      <c r="BF9" s="147">
        <v>3</v>
      </c>
      <c r="BG9" s="147">
        <v>0</v>
      </c>
      <c r="BH9" s="147">
        <v>614</v>
      </c>
      <c r="BI9" s="147">
        <v>1</v>
      </c>
      <c r="BJ9" s="147">
        <v>22</v>
      </c>
      <c r="BK9" s="147">
        <v>22</v>
      </c>
      <c r="BL9" s="147">
        <v>550</v>
      </c>
      <c r="BM9" s="147">
        <v>10031</v>
      </c>
      <c r="BN9" s="147">
        <v>1108</v>
      </c>
      <c r="BO9" s="147">
        <v>1280</v>
      </c>
      <c r="BP9" s="147">
        <v>96</v>
      </c>
      <c r="BQ9" s="147">
        <v>0</v>
      </c>
      <c r="BR9" s="147">
        <v>0</v>
      </c>
      <c r="BS9" s="147">
        <v>0</v>
      </c>
      <c r="BT9" s="147">
        <v>0</v>
      </c>
      <c r="BU9" s="147">
        <v>0</v>
      </c>
      <c r="BV9" s="147">
        <v>0</v>
      </c>
      <c r="BW9" s="147">
        <v>62</v>
      </c>
      <c r="BX9" s="147">
        <v>4258</v>
      </c>
    </row>
    <row r="10" spans="1:76" s="134" customFormat="1" ht="12.75" customHeight="1" x14ac:dyDescent="0.2">
      <c r="A10" s="148" t="s">
        <v>302</v>
      </c>
      <c r="B10" s="149" t="s">
        <v>425</v>
      </c>
      <c r="C10" s="194"/>
      <c r="D10" s="151">
        <v>927</v>
      </c>
      <c r="E10" s="195" t="s">
        <v>301</v>
      </c>
      <c r="F10" s="151">
        <v>3</v>
      </c>
      <c r="G10" s="151">
        <v>0</v>
      </c>
      <c r="H10" s="151">
        <v>1</v>
      </c>
      <c r="I10" s="151">
        <v>2</v>
      </c>
      <c r="J10" s="152">
        <v>1.5</v>
      </c>
      <c r="K10" s="153">
        <v>1.5</v>
      </c>
      <c r="L10" s="153">
        <v>0</v>
      </c>
      <c r="M10" s="153">
        <v>0</v>
      </c>
      <c r="N10" s="154">
        <v>1</v>
      </c>
      <c r="O10" s="154">
        <v>249</v>
      </c>
      <c r="P10" s="154">
        <v>244</v>
      </c>
      <c r="Q10" s="154">
        <v>30</v>
      </c>
      <c r="R10" s="154">
        <v>4</v>
      </c>
      <c r="S10" s="154">
        <v>237</v>
      </c>
      <c r="T10" s="153">
        <v>39</v>
      </c>
      <c r="U10" s="154">
        <v>10150</v>
      </c>
      <c r="V10" s="154">
        <v>105</v>
      </c>
      <c r="W10" s="154">
        <v>0</v>
      </c>
      <c r="X10" s="154">
        <v>165</v>
      </c>
      <c r="Y10" s="154">
        <v>227858</v>
      </c>
      <c r="Z10" s="154">
        <v>133723</v>
      </c>
      <c r="AA10" s="154">
        <v>94135</v>
      </c>
      <c r="AB10" s="154">
        <v>18157</v>
      </c>
      <c r="AC10" s="154" t="s">
        <v>301</v>
      </c>
      <c r="AD10" s="196">
        <v>6712</v>
      </c>
      <c r="AE10" s="154">
        <v>69266</v>
      </c>
      <c r="AF10" s="154">
        <v>31600</v>
      </c>
      <c r="AG10" s="154">
        <v>198512</v>
      </c>
      <c r="AH10" s="154">
        <v>0</v>
      </c>
      <c r="AI10" s="154">
        <v>0</v>
      </c>
      <c r="AJ10" s="154">
        <v>196</v>
      </c>
      <c r="AK10" s="154">
        <v>10422</v>
      </c>
      <c r="AL10" s="154">
        <v>10264</v>
      </c>
      <c r="AM10" s="154">
        <v>0</v>
      </c>
      <c r="AN10" s="154">
        <v>0</v>
      </c>
      <c r="AO10" s="154">
        <v>2</v>
      </c>
      <c r="AP10" s="154">
        <v>0</v>
      </c>
      <c r="AQ10" s="154">
        <v>0</v>
      </c>
      <c r="AR10" s="154">
        <v>156</v>
      </c>
      <c r="AS10" s="154">
        <v>0</v>
      </c>
      <c r="AT10" s="154">
        <v>36878</v>
      </c>
      <c r="AU10" s="154">
        <v>25303</v>
      </c>
      <c r="AV10" s="154">
        <v>70</v>
      </c>
      <c r="AW10" s="154">
        <v>59153</v>
      </c>
      <c r="AX10" s="154">
        <v>726219</v>
      </c>
      <c r="AY10" s="154">
        <v>0</v>
      </c>
      <c r="AZ10" s="154">
        <v>477</v>
      </c>
      <c r="BA10" s="154">
        <v>466</v>
      </c>
      <c r="BB10" s="154">
        <v>0</v>
      </c>
      <c r="BC10" s="154">
        <v>0</v>
      </c>
      <c r="BD10" s="154">
        <v>0</v>
      </c>
      <c r="BE10" s="154">
        <v>0</v>
      </c>
      <c r="BF10" s="154">
        <v>11</v>
      </c>
      <c r="BG10" s="154">
        <v>0</v>
      </c>
      <c r="BH10" s="154">
        <v>576</v>
      </c>
      <c r="BI10" s="154">
        <v>1</v>
      </c>
      <c r="BJ10" s="154">
        <v>8</v>
      </c>
      <c r="BK10" s="154">
        <v>8</v>
      </c>
      <c r="BL10" s="154">
        <v>160</v>
      </c>
      <c r="BM10" s="154">
        <v>12426</v>
      </c>
      <c r="BN10" s="154">
        <v>1555</v>
      </c>
      <c r="BO10" s="154">
        <v>2702</v>
      </c>
      <c r="BP10" s="154">
        <v>61</v>
      </c>
      <c r="BQ10" s="154">
        <v>0</v>
      </c>
      <c r="BR10" s="154">
        <v>0</v>
      </c>
      <c r="BS10" s="154">
        <v>0</v>
      </c>
      <c r="BT10" s="154" t="s">
        <v>301</v>
      </c>
      <c r="BU10" s="154">
        <v>0</v>
      </c>
      <c r="BV10" s="154">
        <v>0</v>
      </c>
      <c r="BW10" s="154">
        <v>44</v>
      </c>
      <c r="BX10" s="154">
        <v>4258</v>
      </c>
    </row>
    <row r="11" spans="1:76" s="134" customFormat="1" ht="12.75" customHeight="1" x14ac:dyDescent="0.2">
      <c r="A11" s="155" t="s">
        <v>303</v>
      </c>
      <c r="B11" s="156" t="s">
        <v>426</v>
      </c>
      <c r="C11" s="197"/>
      <c r="D11" s="158">
        <v>678</v>
      </c>
      <c r="E11" s="198" t="s">
        <v>301</v>
      </c>
      <c r="F11" s="158">
        <v>3</v>
      </c>
      <c r="G11" s="158">
        <v>0</v>
      </c>
      <c r="H11" s="158">
        <v>1</v>
      </c>
      <c r="I11" s="158">
        <v>2</v>
      </c>
      <c r="J11" s="159">
        <v>1</v>
      </c>
      <c r="K11" s="160">
        <v>1</v>
      </c>
      <c r="L11" s="160">
        <v>0</v>
      </c>
      <c r="M11" s="160">
        <v>0</v>
      </c>
      <c r="N11" s="161">
        <v>1</v>
      </c>
      <c r="O11" s="161">
        <v>295</v>
      </c>
      <c r="P11" s="161">
        <v>277</v>
      </c>
      <c r="Q11" s="161">
        <v>28</v>
      </c>
      <c r="R11" s="161">
        <v>14</v>
      </c>
      <c r="S11" s="161">
        <v>173</v>
      </c>
      <c r="T11" s="160">
        <v>33</v>
      </c>
      <c r="U11" s="161">
        <v>11239</v>
      </c>
      <c r="V11" s="161">
        <v>0</v>
      </c>
      <c r="W11" s="161">
        <v>0</v>
      </c>
      <c r="X11" s="161" t="s">
        <v>301</v>
      </c>
      <c r="Y11" s="161">
        <v>166271</v>
      </c>
      <c r="Z11" s="161">
        <v>110581</v>
      </c>
      <c r="AA11" s="161">
        <v>55690</v>
      </c>
      <c r="AB11" s="161">
        <v>19877</v>
      </c>
      <c r="AC11" s="161" t="s">
        <v>301</v>
      </c>
      <c r="AD11" s="199">
        <v>257</v>
      </c>
      <c r="AE11" s="161">
        <v>35556</v>
      </c>
      <c r="AF11" s="161">
        <v>6153</v>
      </c>
      <c r="AG11" s="199">
        <v>154428</v>
      </c>
      <c r="AH11" s="161">
        <v>0</v>
      </c>
      <c r="AI11" s="161">
        <v>0</v>
      </c>
      <c r="AJ11" s="161">
        <v>11843</v>
      </c>
      <c r="AK11" s="161">
        <v>11239</v>
      </c>
      <c r="AL11" s="161">
        <v>11090</v>
      </c>
      <c r="AM11" s="161">
        <v>0</v>
      </c>
      <c r="AN11" s="161">
        <v>0</v>
      </c>
      <c r="AO11" s="161">
        <v>2</v>
      </c>
      <c r="AP11" s="161">
        <v>0</v>
      </c>
      <c r="AQ11" s="161">
        <v>0</v>
      </c>
      <c r="AR11" s="161">
        <v>147</v>
      </c>
      <c r="AS11" s="199">
        <v>0</v>
      </c>
      <c r="AT11" s="161">
        <v>36877</v>
      </c>
      <c r="AU11" s="161">
        <v>25303</v>
      </c>
      <c r="AV11" s="161">
        <v>71</v>
      </c>
      <c r="AW11" s="161">
        <v>59184</v>
      </c>
      <c r="AX11" s="161">
        <v>0</v>
      </c>
      <c r="AY11" s="161">
        <v>0</v>
      </c>
      <c r="AZ11" s="161">
        <v>1076</v>
      </c>
      <c r="BA11" s="161">
        <v>1074</v>
      </c>
      <c r="BB11" s="161">
        <v>0</v>
      </c>
      <c r="BC11" s="161">
        <v>0</v>
      </c>
      <c r="BD11" s="161">
        <v>0</v>
      </c>
      <c r="BE11" s="161">
        <v>0</v>
      </c>
      <c r="BF11" s="161">
        <v>2</v>
      </c>
      <c r="BG11" s="161">
        <v>0</v>
      </c>
      <c r="BH11" s="161">
        <v>1000</v>
      </c>
      <c r="BI11" s="161">
        <v>0</v>
      </c>
      <c r="BJ11" s="161">
        <v>7</v>
      </c>
      <c r="BK11" s="161" t="s">
        <v>301</v>
      </c>
      <c r="BL11" s="161" t="s">
        <v>301</v>
      </c>
      <c r="BM11" s="161">
        <v>4191</v>
      </c>
      <c r="BN11" s="161">
        <v>919</v>
      </c>
      <c r="BO11" s="161">
        <v>1017</v>
      </c>
      <c r="BP11" s="161">
        <v>0</v>
      </c>
      <c r="BQ11" s="161">
        <v>0</v>
      </c>
      <c r="BR11" s="161">
        <v>0</v>
      </c>
      <c r="BS11" s="161">
        <v>0</v>
      </c>
      <c r="BT11" s="161">
        <v>0</v>
      </c>
      <c r="BU11" s="161">
        <v>0</v>
      </c>
      <c r="BV11" s="161">
        <v>0</v>
      </c>
      <c r="BW11" s="161">
        <v>25</v>
      </c>
      <c r="BX11" s="161">
        <v>3968</v>
      </c>
    </row>
    <row r="12" spans="1:76" s="134" customFormat="1" ht="12.75" customHeight="1" x14ac:dyDescent="0.2">
      <c r="A12" s="155" t="s">
        <v>304</v>
      </c>
      <c r="B12" s="156" t="s">
        <v>427</v>
      </c>
      <c r="C12" s="197"/>
      <c r="D12" s="158">
        <v>2028</v>
      </c>
      <c r="E12" s="198" t="s">
        <v>301</v>
      </c>
      <c r="F12" s="158">
        <v>3</v>
      </c>
      <c r="G12" s="158">
        <v>0</v>
      </c>
      <c r="H12" s="158">
        <v>3</v>
      </c>
      <c r="I12" s="158">
        <v>0</v>
      </c>
      <c r="J12" s="159">
        <v>1.7</v>
      </c>
      <c r="K12" s="160">
        <v>1.7</v>
      </c>
      <c r="L12" s="160">
        <v>0</v>
      </c>
      <c r="M12" s="160">
        <v>0</v>
      </c>
      <c r="N12" s="161">
        <v>1</v>
      </c>
      <c r="O12" s="161">
        <v>206</v>
      </c>
      <c r="P12" s="161">
        <v>189</v>
      </c>
      <c r="Q12" s="161">
        <v>22</v>
      </c>
      <c r="R12" s="161">
        <v>11</v>
      </c>
      <c r="S12" s="161">
        <v>220</v>
      </c>
      <c r="T12" s="160">
        <v>21</v>
      </c>
      <c r="U12" s="161">
        <v>14881</v>
      </c>
      <c r="V12" s="161">
        <v>709</v>
      </c>
      <c r="W12" s="161">
        <v>0</v>
      </c>
      <c r="X12" s="161">
        <v>0</v>
      </c>
      <c r="Y12" s="161">
        <v>341259</v>
      </c>
      <c r="Z12" s="161">
        <v>174659</v>
      </c>
      <c r="AA12" s="161">
        <v>166600</v>
      </c>
      <c r="AB12" s="161">
        <v>26838</v>
      </c>
      <c r="AC12" s="161" t="s">
        <v>301</v>
      </c>
      <c r="AD12" s="199">
        <v>12001</v>
      </c>
      <c r="AE12" s="161">
        <v>127761</v>
      </c>
      <c r="AF12" s="161">
        <v>71714</v>
      </c>
      <c r="AG12" s="161">
        <v>336290</v>
      </c>
      <c r="AH12" s="161">
        <v>0</v>
      </c>
      <c r="AI12" s="161">
        <v>0</v>
      </c>
      <c r="AJ12" s="161">
        <v>4968</v>
      </c>
      <c r="AK12" s="161">
        <v>14865</v>
      </c>
      <c r="AL12" s="161">
        <v>14796</v>
      </c>
      <c r="AM12" s="161">
        <v>0</v>
      </c>
      <c r="AN12" s="161">
        <v>0</v>
      </c>
      <c r="AO12" s="161">
        <v>2</v>
      </c>
      <c r="AP12" s="161">
        <v>1</v>
      </c>
      <c r="AQ12" s="161">
        <v>0</v>
      </c>
      <c r="AR12" s="161">
        <v>66</v>
      </c>
      <c r="AS12" s="161" t="s">
        <v>301</v>
      </c>
      <c r="AT12" s="161">
        <v>36877</v>
      </c>
      <c r="AU12" s="161">
        <v>25303</v>
      </c>
      <c r="AV12" s="161">
        <v>70</v>
      </c>
      <c r="AW12" s="161">
        <v>59184</v>
      </c>
      <c r="AX12" s="161">
        <v>726219</v>
      </c>
      <c r="AY12" s="161" t="s">
        <v>301</v>
      </c>
      <c r="AZ12" s="161">
        <v>1707</v>
      </c>
      <c r="BA12" s="161">
        <v>1703</v>
      </c>
      <c r="BB12" s="161">
        <v>0</v>
      </c>
      <c r="BC12" s="161">
        <v>0</v>
      </c>
      <c r="BD12" s="161">
        <v>0</v>
      </c>
      <c r="BE12" s="199">
        <v>0</v>
      </c>
      <c r="BF12" s="199">
        <v>3</v>
      </c>
      <c r="BG12" s="199">
        <v>1</v>
      </c>
      <c r="BH12" s="161" t="s">
        <v>301</v>
      </c>
      <c r="BI12" s="161" t="s">
        <v>301</v>
      </c>
      <c r="BJ12" s="161" t="s">
        <v>301</v>
      </c>
      <c r="BK12" s="199" t="s">
        <v>301</v>
      </c>
      <c r="BL12" s="199" t="s">
        <v>301</v>
      </c>
      <c r="BM12" s="199">
        <v>15738</v>
      </c>
      <c r="BN12" s="199">
        <v>4087</v>
      </c>
      <c r="BO12" s="199">
        <v>593</v>
      </c>
      <c r="BP12" s="199" t="s">
        <v>301</v>
      </c>
      <c r="BQ12" s="199">
        <v>0</v>
      </c>
      <c r="BR12" s="199">
        <v>0</v>
      </c>
      <c r="BS12" s="199" t="s">
        <v>301</v>
      </c>
      <c r="BT12" s="199" t="s">
        <v>301</v>
      </c>
      <c r="BU12" s="199" t="s">
        <v>301</v>
      </c>
      <c r="BV12" s="161">
        <v>0</v>
      </c>
      <c r="BW12" s="161" t="s">
        <v>301</v>
      </c>
      <c r="BX12" s="161">
        <v>18296</v>
      </c>
    </row>
    <row r="13" spans="1:76" s="134" customFormat="1" ht="12.75" customHeight="1" x14ac:dyDescent="0.2">
      <c r="A13" s="155" t="s">
        <v>305</v>
      </c>
      <c r="B13" s="156" t="s">
        <v>172</v>
      </c>
      <c r="C13" s="197"/>
      <c r="D13" s="158">
        <v>1623</v>
      </c>
      <c r="E13" s="158">
        <v>12667</v>
      </c>
      <c r="F13" s="158">
        <v>3</v>
      </c>
      <c r="G13" s="158">
        <v>0</v>
      </c>
      <c r="H13" s="158">
        <v>3</v>
      </c>
      <c r="I13" s="158">
        <v>0</v>
      </c>
      <c r="J13" s="159">
        <v>2.2999999999999998</v>
      </c>
      <c r="K13" s="160">
        <v>2.2999999999999998</v>
      </c>
      <c r="L13" s="160">
        <v>0</v>
      </c>
      <c r="M13" s="160">
        <v>0</v>
      </c>
      <c r="N13" s="161">
        <v>1</v>
      </c>
      <c r="O13" s="161">
        <v>173</v>
      </c>
      <c r="P13" s="161">
        <v>151</v>
      </c>
      <c r="Q13" s="161">
        <v>13</v>
      </c>
      <c r="R13" s="161">
        <v>7</v>
      </c>
      <c r="S13" s="161">
        <v>237</v>
      </c>
      <c r="T13" s="160">
        <v>41</v>
      </c>
      <c r="U13" s="161">
        <v>14949</v>
      </c>
      <c r="V13" s="161">
        <v>1488</v>
      </c>
      <c r="W13" s="161">
        <v>193</v>
      </c>
      <c r="X13" s="161">
        <v>878</v>
      </c>
      <c r="Y13" s="161">
        <v>441867</v>
      </c>
      <c r="Z13" s="161">
        <v>268776</v>
      </c>
      <c r="AA13" s="161">
        <v>173091</v>
      </c>
      <c r="AB13" s="161">
        <v>28341</v>
      </c>
      <c r="AC13" s="161" t="s">
        <v>301</v>
      </c>
      <c r="AD13" s="199">
        <v>5866</v>
      </c>
      <c r="AE13" s="161">
        <v>138884</v>
      </c>
      <c r="AF13" s="161">
        <v>96708</v>
      </c>
      <c r="AG13" s="161">
        <v>438748</v>
      </c>
      <c r="AH13" s="161">
        <v>0</v>
      </c>
      <c r="AI13" s="161">
        <v>0</v>
      </c>
      <c r="AJ13" s="161">
        <v>3119</v>
      </c>
      <c r="AK13" s="161">
        <v>17154</v>
      </c>
      <c r="AL13" s="161">
        <v>15990</v>
      </c>
      <c r="AM13" s="161">
        <v>0</v>
      </c>
      <c r="AN13" s="161">
        <v>0</v>
      </c>
      <c r="AO13" s="161">
        <v>0</v>
      </c>
      <c r="AP13" s="161">
        <v>0</v>
      </c>
      <c r="AQ13" s="161">
        <v>0</v>
      </c>
      <c r="AR13" s="161">
        <v>1103</v>
      </c>
      <c r="AS13" s="161">
        <v>61</v>
      </c>
      <c r="AT13" s="161">
        <v>36877</v>
      </c>
      <c r="AU13" s="161">
        <v>25303</v>
      </c>
      <c r="AV13" s="161">
        <v>70</v>
      </c>
      <c r="AW13" s="161">
        <v>59184</v>
      </c>
      <c r="AX13" s="161">
        <v>726219</v>
      </c>
      <c r="AY13" s="161">
        <v>0</v>
      </c>
      <c r="AZ13" s="161">
        <v>1007</v>
      </c>
      <c r="BA13" s="161">
        <v>972</v>
      </c>
      <c r="BB13" s="161">
        <v>0</v>
      </c>
      <c r="BC13" s="161">
        <v>0</v>
      </c>
      <c r="BD13" s="161">
        <v>0</v>
      </c>
      <c r="BE13" s="161">
        <v>0</v>
      </c>
      <c r="BF13" s="161">
        <v>35</v>
      </c>
      <c r="BG13" s="161">
        <v>0</v>
      </c>
      <c r="BH13" s="161" t="s">
        <v>301</v>
      </c>
      <c r="BI13" s="161">
        <v>0</v>
      </c>
      <c r="BJ13" s="161">
        <v>16</v>
      </c>
      <c r="BK13" s="161">
        <v>30</v>
      </c>
      <c r="BL13" s="161">
        <v>505</v>
      </c>
      <c r="BM13" s="161">
        <v>15312</v>
      </c>
      <c r="BN13" s="161">
        <v>2841</v>
      </c>
      <c r="BO13" s="161">
        <v>340</v>
      </c>
      <c r="BP13" s="161">
        <v>262</v>
      </c>
      <c r="BQ13" s="161">
        <v>0</v>
      </c>
      <c r="BR13" s="161">
        <v>0</v>
      </c>
      <c r="BS13" s="161">
        <v>0</v>
      </c>
      <c r="BT13" s="161">
        <v>0</v>
      </c>
      <c r="BU13" s="161">
        <v>0</v>
      </c>
      <c r="BV13" s="161">
        <v>0</v>
      </c>
      <c r="BW13" s="161">
        <v>85</v>
      </c>
      <c r="BX13" s="161">
        <v>16412</v>
      </c>
    </row>
    <row r="14" spans="1:76" s="134" customFormat="1" ht="12.75" customHeight="1" x14ac:dyDescent="0.2">
      <c r="A14" s="155" t="s">
        <v>306</v>
      </c>
      <c r="B14" s="156" t="s">
        <v>173</v>
      </c>
      <c r="C14" s="197"/>
      <c r="D14" s="158">
        <v>2448</v>
      </c>
      <c r="E14" s="198" t="s">
        <v>301</v>
      </c>
      <c r="F14" s="158">
        <v>4</v>
      </c>
      <c r="G14" s="158">
        <v>0</v>
      </c>
      <c r="H14" s="158">
        <v>3</v>
      </c>
      <c r="I14" s="158">
        <v>1</v>
      </c>
      <c r="J14" s="159">
        <v>2.4</v>
      </c>
      <c r="K14" s="160">
        <v>2.4</v>
      </c>
      <c r="L14" s="160">
        <v>0</v>
      </c>
      <c r="M14" s="160">
        <v>0</v>
      </c>
      <c r="N14" s="161">
        <v>1</v>
      </c>
      <c r="O14" s="161">
        <v>385</v>
      </c>
      <c r="P14" s="161">
        <v>362</v>
      </c>
      <c r="Q14" s="161">
        <v>24</v>
      </c>
      <c r="R14" s="161">
        <v>5</v>
      </c>
      <c r="S14" s="161">
        <v>235</v>
      </c>
      <c r="T14" s="160">
        <v>47.5</v>
      </c>
      <c r="U14" s="161">
        <v>20213</v>
      </c>
      <c r="V14" s="161">
        <v>1798</v>
      </c>
      <c r="W14" s="161">
        <v>0</v>
      </c>
      <c r="X14" s="161">
        <v>69</v>
      </c>
      <c r="Y14" s="161">
        <v>312562</v>
      </c>
      <c r="Z14" s="161">
        <v>164826</v>
      </c>
      <c r="AA14" s="161">
        <v>147736</v>
      </c>
      <c r="AB14" s="161">
        <v>27876</v>
      </c>
      <c r="AC14" s="161" t="s">
        <v>301</v>
      </c>
      <c r="AD14" s="199">
        <v>8542</v>
      </c>
      <c r="AE14" s="161">
        <v>111318</v>
      </c>
      <c r="AF14" s="161">
        <v>49212</v>
      </c>
      <c r="AG14" s="161">
        <v>306378</v>
      </c>
      <c r="AH14" s="161">
        <v>0</v>
      </c>
      <c r="AI14" s="161">
        <v>0</v>
      </c>
      <c r="AJ14" s="161">
        <v>6184</v>
      </c>
      <c r="AK14" s="161">
        <v>22080</v>
      </c>
      <c r="AL14" s="161">
        <v>21217</v>
      </c>
      <c r="AM14" s="161">
        <v>0</v>
      </c>
      <c r="AN14" s="161">
        <v>0</v>
      </c>
      <c r="AO14" s="161">
        <v>0</v>
      </c>
      <c r="AP14" s="161">
        <v>0</v>
      </c>
      <c r="AQ14" s="161">
        <v>0</v>
      </c>
      <c r="AR14" s="161">
        <v>794</v>
      </c>
      <c r="AS14" s="161">
        <v>69</v>
      </c>
      <c r="AT14" s="199">
        <v>36877</v>
      </c>
      <c r="AU14" s="161">
        <v>25303</v>
      </c>
      <c r="AV14" s="199">
        <v>70</v>
      </c>
      <c r="AW14" s="161">
        <v>59184</v>
      </c>
      <c r="AX14" s="161" t="s">
        <v>301</v>
      </c>
      <c r="AY14" s="161" t="s">
        <v>301</v>
      </c>
      <c r="AZ14" s="161">
        <v>1064</v>
      </c>
      <c r="BA14" s="161">
        <v>1014</v>
      </c>
      <c r="BB14" s="161">
        <v>0</v>
      </c>
      <c r="BC14" s="161">
        <v>0</v>
      </c>
      <c r="BD14" s="161">
        <v>0</v>
      </c>
      <c r="BE14" s="161">
        <v>0</v>
      </c>
      <c r="BF14" s="161">
        <v>45</v>
      </c>
      <c r="BG14" s="161">
        <v>5</v>
      </c>
      <c r="BH14" s="161">
        <v>420</v>
      </c>
      <c r="BI14" s="161">
        <v>0</v>
      </c>
      <c r="BJ14" s="161">
        <v>32</v>
      </c>
      <c r="BK14" s="161" t="s">
        <v>301</v>
      </c>
      <c r="BL14" s="161" t="s">
        <v>301</v>
      </c>
      <c r="BM14" s="161">
        <v>31722</v>
      </c>
      <c r="BN14" s="161">
        <v>4720</v>
      </c>
      <c r="BO14" s="161">
        <v>1220</v>
      </c>
      <c r="BP14" s="161">
        <v>94</v>
      </c>
      <c r="BQ14" s="161">
        <v>0</v>
      </c>
      <c r="BR14" s="161">
        <v>0</v>
      </c>
      <c r="BS14" s="161">
        <v>0</v>
      </c>
      <c r="BT14" s="161">
        <v>0</v>
      </c>
      <c r="BU14" s="161">
        <v>0</v>
      </c>
      <c r="BV14" s="161">
        <v>0</v>
      </c>
      <c r="BW14" s="161" t="s">
        <v>301</v>
      </c>
      <c r="BX14" s="161">
        <v>14757</v>
      </c>
    </row>
    <row r="15" spans="1:76" s="134" customFormat="1" ht="12.75" customHeight="1" x14ac:dyDescent="0.2">
      <c r="A15" s="155" t="s">
        <v>307</v>
      </c>
      <c r="B15" s="156" t="s">
        <v>459</v>
      </c>
      <c r="C15" s="197"/>
      <c r="D15" s="158">
        <v>1525</v>
      </c>
      <c r="E15" s="158" t="s">
        <v>301</v>
      </c>
      <c r="F15" s="158">
        <v>5</v>
      </c>
      <c r="G15" s="158">
        <v>0</v>
      </c>
      <c r="H15" s="158">
        <v>2</v>
      </c>
      <c r="I15" s="158">
        <v>3</v>
      </c>
      <c r="J15" s="159">
        <v>1.8</v>
      </c>
      <c r="K15" s="160">
        <v>1.6</v>
      </c>
      <c r="L15" s="160">
        <v>0.2</v>
      </c>
      <c r="M15" s="160">
        <v>0</v>
      </c>
      <c r="N15" s="161">
        <v>2</v>
      </c>
      <c r="O15" s="161">
        <v>379</v>
      </c>
      <c r="P15" s="161">
        <v>320</v>
      </c>
      <c r="Q15" s="161">
        <v>27</v>
      </c>
      <c r="R15" s="161">
        <v>3</v>
      </c>
      <c r="S15" s="161">
        <v>285</v>
      </c>
      <c r="T15" s="160">
        <v>35</v>
      </c>
      <c r="U15" s="161">
        <v>36872</v>
      </c>
      <c r="V15" s="161" t="s">
        <v>301</v>
      </c>
      <c r="W15" s="161">
        <v>0</v>
      </c>
      <c r="X15" s="161">
        <v>0</v>
      </c>
      <c r="Y15" s="161">
        <v>311365</v>
      </c>
      <c r="Z15" s="161">
        <v>203255</v>
      </c>
      <c r="AA15" s="161">
        <v>108110</v>
      </c>
      <c r="AB15" s="161">
        <v>27489</v>
      </c>
      <c r="AC15" s="161" t="s">
        <v>301</v>
      </c>
      <c r="AD15" s="199">
        <v>14170</v>
      </c>
      <c r="AE15" s="161">
        <v>66451</v>
      </c>
      <c r="AF15" s="161">
        <v>9844</v>
      </c>
      <c r="AG15" s="199">
        <v>309765</v>
      </c>
      <c r="AH15" s="161" t="s">
        <v>301</v>
      </c>
      <c r="AI15" s="161" t="s">
        <v>301</v>
      </c>
      <c r="AJ15" s="161">
        <v>1599</v>
      </c>
      <c r="AK15" s="161">
        <v>36872</v>
      </c>
      <c r="AL15" s="161">
        <v>33084</v>
      </c>
      <c r="AM15" s="161">
        <v>0</v>
      </c>
      <c r="AN15" s="161" t="s">
        <v>301</v>
      </c>
      <c r="AO15" s="161">
        <v>0</v>
      </c>
      <c r="AP15" s="161">
        <v>0</v>
      </c>
      <c r="AQ15" s="161">
        <v>0</v>
      </c>
      <c r="AR15" s="161">
        <v>3503</v>
      </c>
      <c r="AS15" s="161">
        <v>285</v>
      </c>
      <c r="AT15" s="161">
        <v>36887</v>
      </c>
      <c r="AU15" s="161">
        <v>25313</v>
      </c>
      <c r="AV15" s="161" t="s">
        <v>301</v>
      </c>
      <c r="AW15" s="161">
        <v>59184</v>
      </c>
      <c r="AX15" s="161">
        <v>726483</v>
      </c>
      <c r="AY15" s="161">
        <v>264</v>
      </c>
      <c r="AZ15" s="161">
        <v>2209</v>
      </c>
      <c r="BA15" s="161">
        <v>2079</v>
      </c>
      <c r="BB15" s="161">
        <v>0</v>
      </c>
      <c r="BC15" s="161">
        <v>0</v>
      </c>
      <c r="BD15" s="161">
        <v>0</v>
      </c>
      <c r="BE15" s="161">
        <v>0</v>
      </c>
      <c r="BF15" s="161">
        <v>124</v>
      </c>
      <c r="BG15" s="161">
        <v>6</v>
      </c>
      <c r="BH15" s="161" t="s">
        <v>301</v>
      </c>
      <c r="BI15" s="199">
        <v>2</v>
      </c>
      <c r="BJ15" s="199">
        <v>14</v>
      </c>
      <c r="BK15" s="199" t="s">
        <v>301</v>
      </c>
      <c r="BL15" s="199" t="s">
        <v>301</v>
      </c>
      <c r="BM15" s="199">
        <v>34005</v>
      </c>
      <c r="BN15" s="199">
        <v>2924</v>
      </c>
      <c r="BO15" s="199">
        <v>820</v>
      </c>
      <c r="BP15" s="199" t="s">
        <v>301</v>
      </c>
      <c r="BQ15" s="199">
        <v>0</v>
      </c>
      <c r="BR15" s="199" t="s">
        <v>301</v>
      </c>
      <c r="BS15" s="199" t="s">
        <v>301</v>
      </c>
      <c r="BT15" s="199" t="s">
        <v>301</v>
      </c>
      <c r="BU15" s="199" t="s">
        <v>301</v>
      </c>
      <c r="BV15" s="161" t="s">
        <v>301</v>
      </c>
      <c r="BW15" s="199" t="s">
        <v>301</v>
      </c>
      <c r="BX15" s="199" t="s">
        <v>301</v>
      </c>
    </row>
    <row r="16" spans="1:76" s="134" customFormat="1" ht="12.75" customHeight="1" x14ac:dyDescent="0.2">
      <c r="A16" s="155" t="s">
        <v>308</v>
      </c>
      <c r="B16" s="156" t="s">
        <v>460</v>
      </c>
      <c r="C16" s="197"/>
      <c r="D16" s="158">
        <v>973</v>
      </c>
      <c r="E16" s="158">
        <v>23707</v>
      </c>
      <c r="F16" s="158">
        <v>8</v>
      </c>
      <c r="G16" s="158">
        <v>0</v>
      </c>
      <c r="H16" s="158">
        <v>6</v>
      </c>
      <c r="I16" s="158">
        <v>2</v>
      </c>
      <c r="J16" s="159">
        <v>3.8</v>
      </c>
      <c r="K16" s="160">
        <v>3.2</v>
      </c>
      <c r="L16" s="160">
        <v>0.6</v>
      </c>
      <c r="M16" s="160">
        <v>0</v>
      </c>
      <c r="N16" s="161">
        <v>1</v>
      </c>
      <c r="O16" s="161">
        <v>680</v>
      </c>
      <c r="P16" s="161">
        <v>500</v>
      </c>
      <c r="Q16" s="161">
        <v>24</v>
      </c>
      <c r="R16" s="161">
        <v>10</v>
      </c>
      <c r="S16" s="161">
        <v>220</v>
      </c>
      <c r="T16" s="160">
        <v>40</v>
      </c>
      <c r="U16" s="161">
        <v>37988</v>
      </c>
      <c r="V16" s="161">
        <v>3779</v>
      </c>
      <c r="W16" s="161">
        <v>0</v>
      </c>
      <c r="X16" s="161">
        <v>22123</v>
      </c>
      <c r="Y16" s="161">
        <v>468236</v>
      </c>
      <c r="Z16" s="161">
        <v>365093</v>
      </c>
      <c r="AA16" s="161">
        <v>103143</v>
      </c>
      <c r="AB16" s="161">
        <v>33752</v>
      </c>
      <c r="AC16" s="161">
        <v>221</v>
      </c>
      <c r="AD16" s="199">
        <v>1162</v>
      </c>
      <c r="AE16" s="161">
        <v>68008</v>
      </c>
      <c r="AF16" s="161">
        <v>9844</v>
      </c>
      <c r="AG16" s="199">
        <v>460526</v>
      </c>
      <c r="AH16" s="161">
        <v>0</v>
      </c>
      <c r="AI16" s="161">
        <v>0</v>
      </c>
      <c r="AJ16" s="161">
        <v>7710</v>
      </c>
      <c r="AK16" s="161">
        <v>70439</v>
      </c>
      <c r="AL16" s="161">
        <v>65283</v>
      </c>
      <c r="AM16" s="161" t="s">
        <v>301</v>
      </c>
      <c r="AN16" s="161" t="s">
        <v>301</v>
      </c>
      <c r="AO16" s="161">
        <v>1</v>
      </c>
      <c r="AP16" s="161" t="s">
        <v>301</v>
      </c>
      <c r="AQ16" s="161" t="s">
        <v>301</v>
      </c>
      <c r="AR16" s="161">
        <v>4877</v>
      </c>
      <c r="AS16" s="161">
        <v>278</v>
      </c>
      <c r="AT16" s="161">
        <v>36887</v>
      </c>
      <c r="AU16" s="161">
        <v>25313</v>
      </c>
      <c r="AV16" s="199">
        <v>70</v>
      </c>
      <c r="AW16" s="161">
        <v>59184</v>
      </c>
      <c r="AX16" s="161">
        <v>726219</v>
      </c>
      <c r="AY16" s="161" t="s">
        <v>301</v>
      </c>
      <c r="AZ16" s="161">
        <v>2621</v>
      </c>
      <c r="BA16" s="161">
        <v>2565</v>
      </c>
      <c r="BB16" s="161">
        <v>0</v>
      </c>
      <c r="BC16" s="161">
        <v>0</v>
      </c>
      <c r="BD16" s="161">
        <v>0</v>
      </c>
      <c r="BE16" s="161">
        <v>0</v>
      </c>
      <c r="BF16" s="161">
        <v>52</v>
      </c>
      <c r="BG16" s="161">
        <v>4</v>
      </c>
      <c r="BH16" s="161">
        <v>3284</v>
      </c>
      <c r="BI16" s="161">
        <v>1</v>
      </c>
      <c r="BJ16" s="161">
        <v>12</v>
      </c>
      <c r="BK16" s="161" t="s">
        <v>301</v>
      </c>
      <c r="BL16" s="161" t="s">
        <v>301</v>
      </c>
      <c r="BM16" s="161">
        <v>21621</v>
      </c>
      <c r="BN16" s="161">
        <v>1202</v>
      </c>
      <c r="BO16" s="161" t="s">
        <v>301</v>
      </c>
      <c r="BP16" s="161">
        <v>0</v>
      </c>
      <c r="BQ16" s="161">
        <v>119</v>
      </c>
      <c r="BR16" s="161" t="s">
        <v>301</v>
      </c>
      <c r="BS16" s="161">
        <v>0</v>
      </c>
      <c r="BT16" s="161">
        <v>0</v>
      </c>
      <c r="BU16" s="161">
        <v>119</v>
      </c>
      <c r="BV16" s="161" t="s">
        <v>301</v>
      </c>
      <c r="BW16" s="161" t="s">
        <v>301</v>
      </c>
      <c r="BX16" s="161" t="s">
        <v>301</v>
      </c>
    </row>
    <row r="17" spans="1:76" s="134" customFormat="1" ht="12.75" customHeight="1" x14ac:dyDescent="0.2">
      <c r="A17" s="155" t="s">
        <v>309</v>
      </c>
      <c r="B17" s="156" t="s">
        <v>430</v>
      </c>
      <c r="C17" s="197"/>
      <c r="D17" s="158">
        <v>1134</v>
      </c>
      <c r="E17" s="158">
        <v>28180</v>
      </c>
      <c r="F17" s="158">
        <v>3</v>
      </c>
      <c r="G17" s="158">
        <v>0</v>
      </c>
      <c r="H17" s="158">
        <v>3</v>
      </c>
      <c r="I17" s="158">
        <v>0</v>
      </c>
      <c r="J17" s="159">
        <v>2.2999999999999998</v>
      </c>
      <c r="K17" s="160">
        <v>2.2999999999999998</v>
      </c>
      <c r="L17" s="160">
        <v>0</v>
      </c>
      <c r="M17" s="160">
        <v>0</v>
      </c>
      <c r="N17" s="161">
        <v>1</v>
      </c>
      <c r="O17" s="161">
        <v>456</v>
      </c>
      <c r="P17" s="161">
        <v>408</v>
      </c>
      <c r="Q17" s="161">
        <v>44</v>
      </c>
      <c r="R17" s="161">
        <v>3</v>
      </c>
      <c r="S17" s="161">
        <v>244</v>
      </c>
      <c r="T17" s="160">
        <v>45</v>
      </c>
      <c r="U17" s="161">
        <v>19468</v>
      </c>
      <c r="V17" s="161">
        <v>0</v>
      </c>
      <c r="W17" s="161">
        <v>0</v>
      </c>
      <c r="X17" s="161">
        <v>0</v>
      </c>
      <c r="Y17" s="161">
        <v>466625</v>
      </c>
      <c r="Z17" s="161">
        <v>319565</v>
      </c>
      <c r="AA17" s="161">
        <v>147060</v>
      </c>
      <c r="AB17" s="161">
        <v>22545</v>
      </c>
      <c r="AC17" s="161" t="s">
        <v>301</v>
      </c>
      <c r="AD17" s="199">
        <v>6657</v>
      </c>
      <c r="AE17" s="161">
        <v>117858</v>
      </c>
      <c r="AF17" s="161">
        <v>24072</v>
      </c>
      <c r="AG17" s="199">
        <v>464630</v>
      </c>
      <c r="AH17" s="161" t="s">
        <v>301</v>
      </c>
      <c r="AI17" s="161" t="s">
        <v>301</v>
      </c>
      <c r="AJ17" s="161">
        <v>43</v>
      </c>
      <c r="AK17" s="161">
        <v>19468</v>
      </c>
      <c r="AL17" s="161">
        <v>19213</v>
      </c>
      <c r="AM17" s="161">
        <v>0</v>
      </c>
      <c r="AN17" s="161">
        <v>0</v>
      </c>
      <c r="AO17" s="161">
        <v>58</v>
      </c>
      <c r="AP17" s="161">
        <v>0</v>
      </c>
      <c r="AQ17" s="161">
        <v>0</v>
      </c>
      <c r="AR17" s="161">
        <v>180</v>
      </c>
      <c r="AS17" s="161">
        <v>17</v>
      </c>
      <c r="AT17" s="161">
        <v>36877</v>
      </c>
      <c r="AU17" s="161">
        <v>25303</v>
      </c>
      <c r="AV17" s="161">
        <v>70</v>
      </c>
      <c r="AW17" s="161">
        <v>59184</v>
      </c>
      <c r="AX17" s="161">
        <v>726219</v>
      </c>
      <c r="AY17" s="161">
        <v>0</v>
      </c>
      <c r="AZ17" s="161">
        <v>2330</v>
      </c>
      <c r="BA17" s="161">
        <v>2319</v>
      </c>
      <c r="BB17" s="161">
        <v>0</v>
      </c>
      <c r="BC17" s="161">
        <v>0</v>
      </c>
      <c r="BD17" s="161">
        <v>0</v>
      </c>
      <c r="BE17" s="161">
        <v>0</v>
      </c>
      <c r="BF17" s="161">
        <v>11</v>
      </c>
      <c r="BG17" s="161">
        <v>0</v>
      </c>
      <c r="BH17" s="161">
        <v>320</v>
      </c>
      <c r="BI17" s="161">
        <v>0</v>
      </c>
      <c r="BJ17" s="161">
        <v>33</v>
      </c>
      <c r="BK17" s="161">
        <v>55</v>
      </c>
      <c r="BL17" s="161">
        <v>748</v>
      </c>
      <c r="BM17" s="161">
        <v>8584</v>
      </c>
      <c r="BN17" s="161">
        <v>1164</v>
      </c>
      <c r="BO17" s="161">
        <v>2881</v>
      </c>
      <c r="BP17" s="161">
        <v>5</v>
      </c>
      <c r="BQ17" s="161">
        <v>0</v>
      </c>
      <c r="BR17" s="161">
        <v>0</v>
      </c>
      <c r="BS17" s="161">
        <v>0</v>
      </c>
      <c r="BT17" s="161">
        <v>0</v>
      </c>
      <c r="BU17" s="161">
        <v>0</v>
      </c>
      <c r="BV17" s="161">
        <v>0</v>
      </c>
      <c r="BW17" s="161">
        <v>85</v>
      </c>
      <c r="BX17" s="161">
        <v>9328</v>
      </c>
    </row>
    <row r="18" spans="1:76" s="134" customFormat="1" ht="12.75" customHeight="1" x14ac:dyDescent="0.2">
      <c r="A18" s="162" t="s">
        <v>310</v>
      </c>
      <c r="B18" s="163" t="s">
        <v>431</v>
      </c>
      <c r="C18" s="200"/>
      <c r="D18" s="165">
        <v>724</v>
      </c>
      <c r="E18" s="201" t="s">
        <v>301</v>
      </c>
      <c r="F18" s="165">
        <v>4</v>
      </c>
      <c r="G18" s="165">
        <v>3</v>
      </c>
      <c r="H18" s="165">
        <v>1</v>
      </c>
      <c r="I18" s="165">
        <v>0</v>
      </c>
      <c r="J18" s="166">
        <v>4</v>
      </c>
      <c r="K18" s="167">
        <v>4</v>
      </c>
      <c r="L18" s="167">
        <v>0</v>
      </c>
      <c r="M18" s="167">
        <v>0</v>
      </c>
      <c r="N18" s="168">
        <v>1</v>
      </c>
      <c r="O18" s="168">
        <v>600</v>
      </c>
      <c r="P18" s="168">
        <v>350</v>
      </c>
      <c r="Q18" s="168">
        <v>26</v>
      </c>
      <c r="R18" s="168">
        <v>4</v>
      </c>
      <c r="S18" s="168">
        <v>250</v>
      </c>
      <c r="T18" s="167">
        <v>40</v>
      </c>
      <c r="U18" s="168">
        <v>16374</v>
      </c>
      <c r="V18" s="168">
        <v>310</v>
      </c>
      <c r="W18" s="168">
        <v>0</v>
      </c>
      <c r="X18" s="168">
        <v>20316</v>
      </c>
      <c r="Y18" s="168">
        <v>450000</v>
      </c>
      <c r="Z18" s="168">
        <v>300000</v>
      </c>
      <c r="AA18" s="168">
        <v>150000</v>
      </c>
      <c r="AB18" s="168">
        <v>0</v>
      </c>
      <c r="AC18" s="168" t="s">
        <v>301</v>
      </c>
      <c r="AD18" s="202">
        <v>0</v>
      </c>
      <c r="AE18" s="168">
        <v>150000</v>
      </c>
      <c r="AF18" s="168">
        <v>35000</v>
      </c>
      <c r="AG18" s="168">
        <v>450000</v>
      </c>
      <c r="AH18" s="168">
        <v>0</v>
      </c>
      <c r="AI18" s="168">
        <v>0</v>
      </c>
      <c r="AJ18" s="168">
        <v>7800</v>
      </c>
      <c r="AK18" s="168">
        <v>41093</v>
      </c>
      <c r="AL18" s="168">
        <v>38706</v>
      </c>
      <c r="AM18" s="168">
        <v>0</v>
      </c>
      <c r="AN18" s="168" t="s">
        <v>301</v>
      </c>
      <c r="AO18" s="168">
        <v>0</v>
      </c>
      <c r="AP18" s="168">
        <v>0</v>
      </c>
      <c r="AQ18" s="168">
        <v>1200</v>
      </c>
      <c r="AR18" s="168">
        <v>995</v>
      </c>
      <c r="AS18" s="168">
        <v>192</v>
      </c>
      <c r="AT18" s="168">
        <v>36677</v>
      </c>
      <c r="AU18" s="168">
        <v>25244</v>
      </c>
      <c r="AV18" s="168">
        <v>63</v>
      </c>
      <c r="AW18" s="168">
        <v>18190</v>
      </c>
      <c r="AX18" s="202">
        <v>0</v>
      </c>
      <c r="AY18" s="168">
        <v>0</v>
      </c>
      <c r="AZ18" s="168">
        <v>2</v>
      </c>
      <c r="BA18" s="168">
        <v>0</v>
      </c>
      <c r="BB18" s="168">
        <v>0</v>
      </c>
      <c r="BC18" s="202">
        <v>0</v>
      </c>
      <c r="BD18" s="168">
        <v>0</v>
      </c>
      <c r="BE18" s="168">
        <v>2</v>
      </c>
      <c r="BF18" s="168">
        <v>0</v>
      </c>
      <c r="BG18" s="168">
        <v>0</v>
      </c>
      <c r="BH18" s="168">
        <v>25</v>
      </c>
      <c r="BI18" s="168">
        <v>0</v>
      </c>
      <c r="BJ18" s="168">
        <v>127</v>
      </c>
      <c r="BK18" s="168" t="s">
        <v>301</v>
      </c>
      <c r="BL18" s="168">
        <v>425</v>
      </c>
      <c r="BM18" s="168">
        <v>7264</v>
      </c>
      <c r="BN18" s="168">
        <v>149</v>
      </c>
      <c r="BO18" s="168">
        <v>155</v>
      </c>
      <c r="BP18" s="168">
        <v>1421</v>
      </c>
      <c r="BQ18" s="168">
        <v>0</v>
      </c>
      <c r="BR18" s="168">
        <v>0</v>
      </c>
      <c r="BS18" s="168">
        <v>0</v>
      </c>
      <c r="BT18" s="168">
        <v>0</v>
      </c>
      <c r="BU18" s="168">
        <v>0</v>
      </c>
      <c r="BV18" s="168">
        <v>830</v>
      </c>
      <c r="BW18" s="168">
        <v>85</v>
      </c>
      <c r="BX18" s="168">
        <v>6763</v>
      </c>
    </row>
    <row r="19" spans="1:76" s="134" customFormat="1" ht="12.75" customHeight="1" x14ac:dyDescent="0.2">
      <c r="A19" s="122"/>
      <c r="B19" s="169" t="s">
        <v>154</v>
      </c>
      <c r="C19" s="203"/>
      <c r="D19" s="178">
        <v>13190</v>
      </c>
      <c r="E19" s="178">
        <v>64554</v>
      </c>
      <c r="F19" s="178">
        <v>40</v>
      </c>
      <c r="G19" s="178">
        <v>3</v>
      </c>
      <c r="H19" s="178">
        <v>26</v>
      </c>
      <c r="I19" s="178">
        <v>11</v>
      </c>
      <c r="J19" s="179">
        <v>22.900000000000002</v>
      </c>
      <c r="K19" s="179">
        <v>22.1</v>
      </c>
      <c r="L19" s="179">
        <v>0.8</v>
      </c>
      <c r="M19" s="179">
        <v>0</v>
      </c>
      <c r="N19" s="178">
        <v>12</v>
      </c>
      <c r="O19" s="178">
        <v>3731</v>
      </c>
      <c r="P19" s="178">
        <v>3084</v>
      </c>
      <c r="Q19" s="178">
        <v>286</v>
      </c>
      <c r="R19" s="178">
        <v>65</v>
      </c>
      <c r="S19" s="178">
        <v>2347</v>
      </c>
      <c r="T19" s="179">
        <v>388.5</v>
      </c>
      <c r="U19" s="178">
        <v>197597</v>
      </c>
      <c r="V19" s="178">
        <v>8389</v>
      </c>
      <c r="W19" s="178">
        <v>193</v>
      </c>
      <c r="X19" s="178">
        <v>43592</v>
      </c>
      <c r="Y19" s="178">
        <v>3545041</v>
      </c>
      <c r="Z19" s="178">
        <v>2244606</v>
      </c>
      <c r="AA19" s="178">
        <v>1300435</v>
      </c>
      <c r="AB19" s="178">
        <v>222186</v>
      </c>
      <c r="AC19" s="178">
        <v>221</v>
      </c>
      <c r="AD19" s="178">
        <v>89226</v>
      </c>
      <c r="AE19" s="178">
        <v>988802</v>
      </c>
      <c r="AF19" s="178">
        <v>383976</v>
      </c>
      <c r="AG19" s="178">
        <v>3439594</v>
      </c>
      <c r="AH19" s="178">
        <v>0</v>
      </c>
      <c r="AI19" s="178">
        <v>0</v>
      </c>
      <c r="AJ19" s="178">
        <v>44476</v>
      </c>
      <c r="AK19" s="178">
        <v>259336</v>
      </c>
      <c r="AL19" s="178">
        <v>245153</v>
      </c>
      <c r="AM19" s="178">
        <v>0</v>
      </c>
      <c r="AN19" s="178">
        <v>0</v>
      </c>
      <c r="AO19" s="178">
        <v>65</v>
      </c>
      <c r="AP19" s="178">
        <v>1</v>
      </c>
      <c r="AQ19" s="178">
        <v>1200</v>
      </c>
      <c r="AR19" s="178">
        <v>12015</v>
      </c>
      <c r="AS19" s="178">
        <v>902</v>
      </c>
      <c r="AT19" s="178" t="s">
        <v>495</v>
      </c>
      <c r="AU19" s="178" t="s">
        <v>495</v>
      </c>
      <c r="AV19" s="178" t="s">
        <v>495</v>
      </c>
      <c r="AW19" s="178" t="s">
        <v>495</v>
      </c>
      <c r="AX19" s="178" t="s">
        <v>495</v>
      </c>
      <c r="AY19" s="178">
        <v>264</v>
      </c>
      <c r="AZ19" s="178">
        <v>13481</v>
      </c>
      <c r="BA19" s="178">
        <v>13177</v>
      </c>
      <c r="BB19" s="178">
        <v>0</v>
      </c>
      <c r="BC19" s="178">
        <v>0</v>
      </c>
      <c r="BD19" s="178">
        <v>0</v>
      </c>
      <c r="BE19" s="178">
        <v>2</v>
      </c>
      <c r="BF19" s="178">
        <v>286</v>
      </c>
      <c r="BG19" s="178">
        <v>16</v>
      </c>
      <c r="BH19" s="178">
        <v>6239</v>
      </c>
      <c r="BI19" s="178">
        <v>5</v>
      </c>
      <c r="BJ19" s="178">
        <v>271</v>
      </c>
      <c r="BK19" s="178">
        <v>115</v>
      </c>
      <c r="BL19" s="178">
        <v>2388</v>
      </c>
      <c r="BM19" s="178">
        <v>160894</v>
      </c>
      <c r="BN19" s="178">
        <v>20669</v>
      </c>
      <c r="BO19" s="178">
        <v>11008</v>
      </c>
      <c r="BP19" s="178">
        <v>1939</v>
      </c>
      <c r="BQ19" s="178">
        <v>119</v>
      </c>
      <c r="BR19" s="178">
        <v>0</v>
      </c>
      <c r="BS19" s="178">
        <v>0</v>
      </c>
      <c r="BT19" s="178">
        <v>0</v>
      </c>
      <c r="BU19" s="178">
        <v>119</v>
      </c>
      <c r="BV19" s="178">
        <v>830</v>
      </c>
      <c r="BW19" s="178">
        <v>386</v>
      </c>
      <c r="BX19" s="178">
        <v>78040</v>
      </c>
    </row>
    <row r="20" spans="1:76" s="134" customFormat="1" ht="12.75" customHeight="1" x14ac:dyDescent="0.2">
      <c r="A20" s="173"/>
      <c r="B20" s="135" t="s">
        <v>150</v>
      </c>
      <c r="C20" s="180">
        <v>10</v>
      </c>
      <c r="D20" s="180">
        <v>10</v>
      </c>
      <c r="E20" s="180">
        <v>10</v>
      </c>
      <c r="F20" s="180">
        <v>10</v>
      </c>
      <c r="G20" s="180">
        <v>10</v>
      </c>
      <c r="H20" s="180">
        <v>10</v>
      </c>
      <c r="I20" s="180">
        <v>10</v>
      </c>
      <c r="J20" s="180">
        <v>10</v>
      </c>
      <c r="K20" s="180">
        <v>10</v>
      </c>
      <c r="L20" s="180">
        <v>10</v>
      </c>
      <c r="M20" s="180">
        <v>10</v>
      </c>
      <c r="N20" s="180">
        <v>10</v>
      </c>
      <c r="O20" s="180">
        <v>10</v>
      </c>
      <c r="P20" s="180">
        <v>10</v>
      </c>
      <c r="Q20" s="180">
        <v>10</v>
      </c>
      <c r="R20" s="180">
        <v>10</v>
      </c>
      <c r="S20" s="180">
        <v>10</v>
      </c>
      <c r="T20" s="180">
        <v>10</v>
      </c>
      <c r="U20" s="180">
        <v>10</v>
      </c>
      <c r="V20" s="180">
        <v>10</v>
      </c>
      <c r="W20" s="180">
        <v>10</v>
      </c>
      <c r="X20" s="180">
        <v>10</v>
      </c>
      <c r="Y20" s="180">
        <v>10</v>
      </c>
      <c r="Z20" s="180">
        <v>10</v>
      </c>
      <c r="AA20" s="180">
        <v>10</v>
      </c>
      <c r="AB20" s="180">
        <v>10</v>
      </c>
      <c r="AC20" s="180">
        <v>10</v>
      </c>
      <c r="AD20" s="180">
        <v>10</v>
      </c>
      <c r="AE20" s="180">
        <v>10</v>
      </c>
      <c r="AF20" s="180">
        <v>10</v>
      </c>
      <c r="AG20" s="180">
        <v>10</v>
      </c>
      <c r="AH20" s="180">
        <v>10</v>
      </c>
      <c r="AI20" s="180">
        <v>10</v>
      </c>
      <c r="AJ20" s="180">
        <v>10</v>
      </c>
      <c r="AK20" s="180">
        <v>10</v>
      </c>
      <c r="AL20" s="180">
        <v>10</v>
      </c>
      <c r="AM20" s="180">
        <v>10</v>
      </c>
      <c r="AN20" s="180">
        <v>10</v>
      </c>
      <c r="AO20" s="180">
        <v>10</v>
      </c>
      <c r="AP20" s="180">
        <v>10</v>
      </c>
      <c r="AQ20" s="180">
        <v>10</v>
      </c>
      <c r="AR20" s="180">
        <v>10</v>
      </c>
      <c r="AS20" s="180">
        <v>10</v>
      </c>
      <c r="AT20" s="180">
        <v>10</v>
      </c>
      <c r="AU20" s="180">
        <v>10</v>
      </c>
      <c r="AV20" s="180">
        <v>10</v>
      </c>
      <c r="AW20" s="180">
        <v>10</v>
      </c>
      <c r="AX20" s="180">
        <v>10</v>
      </c>
      <c r="AY20" s="180">
        <v>10</v>
      </c>
      <c r="AZ20" s="180">
        <v>10</v>
      </c>
      <c r="BA20" s="180">
        <v>10</v>
      </c>
      <c r="BB20" s="180">
        <v>10</v>
      </c>
      <c r="BC20" s="180">
        <v>10</v>
      </c>
      <c r="BD20" s="180">
        <v>10</v>
      </c>
      <c r="BE20" s="180">
        <v>10</v>
      </c>
      <c r="BF20" s="180">
        <v>10</v>
      </c>
      <c r="BG20" s="180">
        <v>10</v>
      </c>
      <c r="BH20" s="180">
        <v>10</v>
      </c>
      <c r="BI20" s="180">
        <v>10</v>
      </c>
      <c r="BJ20" s="180">
        <v>10</v>
      </c>
      <c r="BK20" s="180">
        <v>10</v>
      </c>
      <c r="BL20" s="180">
        <v>10</v>
      </c>
      <c r="BM20" s="180">
        <v>10</v>
      </c>
      <c r="BN20" s="180">
        <v>10</v>
      </c>
      <c r="BO20" s="180">
        <v>10</v>
      </c>
      <c r="BP20" s="180">
        <v>10</v>
      </c>
      <c r="BQ20" s="180">
        <v>10</v>
      </c>
      <c r="BR20" s="180">
        <v>10</v>
      </c>
      <c r="BS20" s="180">
        <v>10</v>
      </c>
      <c r="BT20" s="180">
        <v>10</v>
      </c>
      <c r="BU20" s="180">
        <v>10</v>
      </c>
      <c r="BV20" s="180">
        <v>10</v>
      </c>
      <c r="BW20" s="180">
        <v>10</v>
      </c>
      <c r="BX20" s="180">
        <v>10</v>
      </c>
    </row>
    <row r="21" spans="1:76" s="134" customFormat="1" ht="12.75" customHeight="1" x14ac:dyDescent="0.2">
      <c r="A21" s="173"/>
      <c r="B21" s="135" t="s">
        <v>151</v>
      </c>
      <c r="C21" s="205">
        <v>10</v>
      </c>
      <c r="D21" s="205">
        <v>10</v>
      </c>
      <c r="E21" s="205">
        <v>3</v>
      </c>
      <c r="F21" s="205">
        <v>10</v>
      </c>
      <c r="G21" s="205">
        <v>10</v>
      </c>
      <c r="H21" s="205">
        <v>10</v>
      </c>
      <c r="I21" s="205">
        <v>10</v>
      </c>
      <c r="J21" s="205">
        <v>10</v>
      </c>
      <c r="K21" s="205">
        <v>10</v>
      </c>
      <c r="L21" s="205">
        <v>10</v>
      </c>
      <c r="M21" s="205">
        <v>10</v>
      </c>
      <c r="N21" s="205">
        <v>10</v>
      </c>
      <c r="O21" s="205">
        <v>10</v>
      </c>
      <c r="P21" s="205">
        <v>10</v>
      </c>
      <c r="Q21" s="205">
        <v>10</v>
      </c>
      <c r="R21" s="205">
        <v>10</v>
      </c>
      <c r="S21" s="205">
        <v>10</v>
      </c>
      <c r="T21" s="205">
        <v>10</v>
      </c>
      <c r="U21" s="205">
        <v>10</v>
      </c>
      <c r="V21" s="205">
        <v>9</v>
      </c>
      <c r="W21" s="205">
        <v>10</v>
      </c>
      <c r="X21" s="205">
        <v>9</v>
      </c>
      <c r="Y21" s="205">
        <v>10</v>
      </c>
      <c r="Z21" s="205">
        <v>10</v>
      </c>
      <c r="AA21" s="205">
        <v>10</v>
      </c>
      <c r="AB21" s="205">
        <v>10</v>
      </c>
      <c r="AC21" s="205">
        <v>1</v>
      </c>
      <c r="AD21" s="205">
        <v>10</v>
      </c>
      <c r="AE21" s="205">
        <v>10</v>
      </c>
      <c r="AF21" s="205">
        <v>10</v>
      </c>
      <c r="AG21" s="205">
        <v>10</v>
      </c>
      <c r="AH21" s="205">
        <v>8</v>
      </c>
      <c r="AI21" s="205">
        <v>8</v>
      </c>
      <c r="AJ21" s="205">
        <v>10</v>
      </c>
      <c r="AK21" s="205">
        <v>10</v>
      </c>
      <c r="AL21" s="205">
        <v>10</v>
      </c>
      <c r="AM21" s="205">
        <v>9</v>
      </c>
      <c r="AN21" s="205">
        <v>7</v>
      </c>
      <c r="AO21" s="205">
        <v>10</v>
      </c>
      <c r="AP21" s="205">
        <v>9</v>
      </c>
      <c r="AQ21" s="205">
        <v>9</v>
      </c>
      <c r="AR21" s="205">
        <v>10</v>
      </c>
      <c r="AS21" s="205">
        <v>9</v>
      </c>
      <c r="AT21" s="205">
        <v>10</v>
      </c>
      <c r="AU21" s="205">
        <v>10</v>
      </c>
      <c r="AV21" s="205">
        <v>9</v>
      </c>
      <c r="AW21" s="205">
        <v>10</v>
      </c>
      <c r="AX21" s="205">
        <v>9</v>
      </c>
      <c r="AY21" s="205">
        <v>7</v>
      </c>
      <c r="AZ21" s="205">
        <v>10</v>
      </c>
      <c r="BA21" s="205">
        <v>10</v>
      </c>
      <c r="BB21" s="205">
        <v>10</v>
      </c>
      <c r="BC21" s="205">
        <v>10</v>
      </c>
      <c r="BD21" s="205">
        <v>10</v>
      </c>
      <c r="BE21" s="205">
        <v>10</v>
      </c>
      <c r="BF21" s="205">
        <v>10</v>
      </c>
      <c r="BG21" s="205">
        <v>10</v>
      </c>
      <c r="BH21" s="205">
        <v>7</v>
      </c>
      <c r="BI21" s="205">
        <v>9</v>
      </c>
      <c r="BJ21" s="205">
        <v>9</v>
      </c>
      <c r="BK21" s="205">
        <v>4</v>
      </c>
      <c r="BL21" s="205">
        <v>5</v>
      </c>
      <c r="BM21" s="205">
        <v>10</v>
      </c>
      <c r="BN21" s="205">
        <v>10</v>
      </c>
      <c r="BO21" s="205">
        <v>9</v>
      </c>
      <c r="BP21" s="205">
        <v>8</v>
      </c>
      <c r="BQ21" s="205">
        <v>10</v>
      </c>
      <c r="BR21" s="205">
        <v>8</v>
      </c>
      <c r="BS21" s="205">
        <v>8</v>
      </c>
      <c r="BT21" s="205">
        <v>7</v>
      </c>
      <c r="BU21" s="205">
        <v>8</v>
      </c>
      <c r="BV21" s="205">
        <v>8</v>
      </c>
      <c r="BW21" s="205">
        <v>6</v>
      </c>
      <c r="BX21" s="205">
        <v>8</v>
      </c>
    </row>
    <row r="22" spans="1:76" s="134" customFormat="1" ht="12.75" customHeight="1" x14ac:dyDescent="0.2">
      <c r="A22" s="174"/>
      <c r="B22" s="138" t="s">
        <v>149</v>
      </c>
      <c r="C22" s="139">
        <v>1</v>
      </c>
      <c r="D22" s="139">
        <v>1</v>
      </c>
      <c r="E22" s="139">
        <v>0.3</v>
      </c>
      <c r="F22" s="139">
        <v>1</v>
      </c>
      <c r="G22" s="139">
        <v>1</v>
      </c>
      <c r="H22" s="139">
        <v>1</v>
      </c>
      <c r="I22" s="139">
        <v>1</v>
      </c>
      <c r="J22" s="139">
        <v>1</v>
      </c>
      <c r="K22" s="139">
        <v>1</v>
      </c>
      <c r="L22" s="139">
        <v>1</v>
      </c>
      <c r="M22" s="139">
        <v>1</v>
      </c>
      <c r="N22" s="139">
        <v>1</v>
      </c>
      <c r="O22" s="139">
        <v>1</v>
      </c>
      <c r="P22" s="139">
        <v>1</v>
      </c>
      <c r="Q22" s="139">
        <v>1</v>
      </c>
      <c r="R22" s="139">
        <v>1</v>
      </c>
      <c r="S22" s="139">
        <v>1</v>
      </c>
      <c r="T22" s="139">
        <v>1</v>
      </c>
      <c r="U22" s="139">
        <v>1</v>
      </c>
      <c r="V22" s="139">
        <v>0.9</v>
      </c>
      <c r="W22" s="139">
        <v>1</v>
      </c>
      <c r="X22" s="139">
        <v>0.9</v>
      </c>
      <c r="Y22" s="139">
        <v>1</v>
      </c>
      <c r="Z22" s="139">
        <v>1</v>
      </c>
      <c r="AA22" s="139">
        <v>1</v>
      </c>
      <c r="AB22" s="139">
        <v>1</v>
      </c>
      <c r="AC22" s="139">
        <v>0.1</v>
      </c>
      <c r="AD22" s="139">
        <v>1</v>
      </c>
      <c r="AE22" s="139">
        <v>1</v>
      </c>
      <c r="AF22" s="139">
        <v>1</v>
      </c>
      <c r="AG22" s="139">
        <v>1</v>
      </c>
      <c r="AH22" s="139">
        <v>0.8</v>
      </c>
      <c r="AI22" s="139">
        <v>0.8</v>
      </c>
      <c r="AJ22" s="139">
        <v>1</v>
      </c>
      <c r="AK22" s="139">
        <v>1</v>
      </c>
      <c r="AL22" s="139">
        <v>1</v>
      </c>
      <c r="AM22" s="139">
        <v>0.9</v>
      </c>
      <c r="AN22" s="139">
        <v>0.7</v>
      </c>
      <c r="AO22" s="139">
        <v>1</v>
      </c>
      <c r="AP22" s="139">
        <v>0.9</v>
      </c>
      <c r="AQ22" s="139">
        <v>0.9</v>
      </c>
      <c r="AR22" s="139">
        <v>1</v>
      </c>
      <c r="AS22" s="139">
        <v>0.9</v>
      </c>
      <c r="AT22" s="139">
        <v>1</v>
      </c>
      <c r="AU22" s="139">
        <v>1</v>
      </c>
      <c r="AV22" s="139">
        <v>0.9</v>
      </c>
      <c r="AW22" s="139">
        <v>1</v>
      </c>
      <c r="AX22" s="139">
        <v>0.9</v>
      </c>
      <c r="AY22" s="139">
        <v>0.7</v>
      </c>
      <c r="AZ22" s="139">
        <v>1</v>
      </c>
      <c r="BA22" s="139">
        <v>1</v>
      </c>
      <c r="BB22" s="139">
        <v>1</v>
      </c>
      <c r="BC22" s="139">
        <v>1</v>
      </c>
      <c r="BD22" s="139">
        <v>1</v>
      </c>
      <c r="BE22" s="139">
        <v>1</v>
      </c>
      <c r="BF22" s="139">
        <v>1</v>
      </c>
      <c r="BG22" s="139">
        <v>1</v>
      </c>
      <c r="BH22" s="139">
        <v>0.7</v>
      </c>
      <c r="BI22" s="139">
        <v>0.9</v>
      </c>
      <c r="BJ22" s="139">
        <v>0.9</v>
      </c>
      <c r="BK22" s="139">
        <v>0.4</v>
      </c>
      <c r="BL22" s="139">
        <v>0.5</v>
      </c>
      <c r="BM22" s="139">
        <v>1</v>
      </c>
      <c r="BN22" s="139">
        <v>1</v>
      </c>
      <c r="BO22" s="139">
        <v>0.9</v>
      </c>
      <c r="BP22" s="139">
        <v>0.8</v>
      </c>
      <c r="BQ22" s="139">
        <v>1</v>
      </c>
      <c r="BR22" s="139">
        <v>0.8</v>
      </c>
      <c r="BS22" s="139">
        <v>0.8</v>
      </c>
      <c r="BT22" s="139">
        <v>0.7</v>
      </c>
      <c r="BU22" s="139">
        <v>0.8</v>
      </c>
      <c r="BV22" s="139">
        <v>0.8</v>
      </c>
      <c r="BW22" s="139">
        <v>0.6</v>
      </c>
      <c r="BX22" s="139">
        <v>0.8</v>
      </c>
    </row>
    <row r="23" spans="1:76" s="134" customFormat="1" ht="12.75" customHeight="1" x14ac:dyDescent="0.2">
      <c r="A23" s="155" t="s">
        <v>311</v>
      </c>
      <c r="B23" s="156" t="s">
        <v>461</v>
      </c>
      <c r="C23" s="197"/>
      <c r="D23" s="158">
        <v>2933</v>
      </c>
      <c r="E23" s="198" t="s">
        <v>301</v>
      </c>
      <c r="F23" s="158">
        <v>12</v>
      </c>
      <c r="G23" s="158">
        <v>8</v>
      </c>
      <c r="H23" s="158">
        <v>2</v>
      </c>
      <c r="I23" s="158">
        <v>2</v>
      </c>
      <c r="J23" s="159">
        <v>9.5</v>
      </c>
      <c r="K23" s="160">
        <v>8.5</v>
      </c>
      <c r="L23" s="160">
        <v>0</v>
      </c>
      <c r="M23" s="160">
        <v>1</v>
      </c>
      <c r="N23" s="161">
        <v>5</v>
      </c>
      <c r="O23" s="161">
        <v>567</v>
      </c>
      <c r="P23" s="161">
        <v>517</v>
      </c>
      <c r="Q23" s="161">
        <v>126</v>
      </c>
      <c r="R23" s="161">
        <v>13</v>
      </c>
      <c r="S23" s="161">
        <v>260</v>
      </c>
      <c r="T23" s="160">
        <v>48</v>
      </c>
      <c r="U23" s="160">
        <v>82786</v>
      </c>
      <c r="V23" s="161">
        <v>1600</v>
      </c>
      <c r="W23" s="161" t="s">
        <v>301</v>
      </c>
      <c r="X23" s="161">
        <v>3599</v>
      </c>
      <c r="Y23" s="161">
        <v>1018320</v>
      </c>
      <c r="Z23" s="161">
        <v>768587</v>
      </c>
      <c r="AA23" s="199">
        <v>249733</v>
      </c>
      <c r="AB23" s="161" t="s">
        <v>301</v>
      </c>
      <c r="AC23" s="199" t="s">
        <v>301</v>
      </c>
      <c r="AD23" s="199">
        <v>101496</v>
      </c>
      <c r="AE23" s="199">
        <v>148237</v>
      </c>
      <c r="AF23" s="161" t="s">
        <v>301</v>
      </c>
      <c r="AG23" s="161" t="s">
        <v>301</v>
      </c>
      <c r="AH23" s="161" t="s">
        <v>301</v>
      </c>
      <c r="AI23" s="161" t="s">
        <v>301</v>
      </c>
      <c r="AJ23" s="161" t="s">
        <v>301</v>
      </c>
      <c r="AK23" s="199">
        <v>117130</v>
      </c>
      <c r="AL23" s="161">
        <v>114000</v>
      </c>
      <c r="AM23" s="161" t="s">
        <v>301</v>
      </c>
      <c r="AN23" s="161" t="s">
        <v>301</v>
      </c>
      <c r="AO23" s="161" t="s">
        <v>301</v>
      </c>
      <c r="AP23" s="161" t="s">
        <v>301</v>
      </c>
      <c r="AQ23" s="161" t="s">
        <v>301</v>
      </c>
      <c r="AR23" s="161">
        <v>2370</v>
      </c>
      <c r="AS23" s="161">
        <v>760</v>
      </c>
      <c r="AT23" s="161">
        <v>80</v>
      </c>
      <c r="AU23" s="161" t="s">
        <v>301</v>
      </c>
      <c r="AV23" s="161" t="s">
        <v>301</v>
      </c>
      <c r="AW23" s="161" t="s">
        <v>301</v>
      </c>
      <c r="AX23" s="161" t="s">
        <v>301</v>
      </c>
      <c r="AY23" s="161" t="s">
        <v>301</v>
      </c>
      <c r="AZ23" s="161">
        <v>2781</v>
      </c>
      <c r="BA23" s="161">
        <v>2361</v>
      </c>
      <c r="BB23" s="161" t="s">
        <v>301</v>
      </c>
      <c r="BC23" s="161" t="s">
        <v>301</v>
      </c>
      <c r="BD23" s="161" t="s">
        <v>301</v>
      </c>
      <c r="BE23" s="161" t="s">
        <v>301</v>
      </c>
      <c r="BF23" s="161">
        <v>120</v>
      </c>
      <c r="BG23" s="161">
        <v>300</v>
      </c>
      <c r="BH23" s="161">
        <v>4000</v>
      </c>
      <c r="BI23" s="161" t="s">
        <v>301</v>
      </c>
      <c r="BJ23" s="161">
        <v>22</v>
      </c>
      <c r="BK23" s="161" t="s">
        <v>301</v>
      </c>
      <c r="BL23" s="161" t="s">
        <v>301</v>
      </c>
      <c r="BM23" s="161">
        <v>21373</v>
      </c>
      <c r="BN23" s="161" t="s">
        <v>301</v>
      </c>
      <c r="BO23" s="161" t="s">
        <v>301</v>
      </c>
      <c r="BP23" s="161">
        <v>266</v>
      </c>
      <c r="BQ23" s="161">
        <v>0</v>
      </c>
      <c r="BR23" s="161" t="s">
        <v>301</v>
      </c>
      <c r="BS23" s="161" t="s">
        <v>301</v>
      </c>
      <c r="BT23" s="161" t="s">
        <v>301</v>
      </c>
      <c r="BU23" s="161" t="s">
        <v>301</v>
      </c>
      <c r="BV23" s="161" t="s">
        <v>301</v>
      </c>
      <c r="BW23" s="161">
        <v>525</v>
      </c>
      <c r="BX23" s="161">
        <v>21605</v>
      </c>
    </row>
    <row r="24" spans="1:76" s="134" customFormat="1" ht="12.75" customHeight="1" x14ac:dyDescent="0.2">
      <c r="A24" s="122"/>
      <c r="B24" s="169" t="s">
        <v>155</v>
      </c>
      <c r="C24" s="170"/>
      <c r="D24" s="171">
        <v>2933</v>
      </c>
      <c r="E24" s="171" t="s">
        <v>301</v>
      </c>
      <c r="F24" s="171">
        <v>12</v>
      </c>
      <c r="G24" s="171">
        <v>8</v>
      </c>
      <c r="H24" s="171">
        <v>2</v>
      </c>
      <c r="I24" s="171">
        <v>2</v>
      </c>
      <c r="J24" s="172">
        <v>9.5</v>
      </c>
      <c r="K24" s="172">
        <v>8.5</v>
      </c>
      <c r="L24" s="172">
        <v>0</v>
      </c>
      <c r="M24" s="172">
        <v>1</v>
      </c>
      <c r="N24" s="171">
        <v>5</v>
      </c>
      <c r="O24" s="171">
        <v>567</v>
      </c>
      <c r="P24" s="171">
        <v>517</v>
      </c>
      <c r="Q24" s="171">
        <v>126</v>
      </c>
      <c r="R24" s="171">
        <v>13</v>
      </c>
      <c r="S24" s="171">
        <v>260</v>
      </c>
      <c r="T24" s="172">
        <v>48</v>
      </c>
      <c r="U24" s="171">
        <v>82786</v>
      </c>
      <c r="V24" s="171">
        <v>1600</v>
      </c>
      <c r="W24" s="171" t="s">
        <v>301</v>
      </c>
      <c r="X24" s="171">
        <v>3599</v>
      </c>
      <c r="Y24" s="171">
        <v>1018320</v>
      </c>
      <c r="Z24" s="171">
        <v>768587</v>
      </c>
      <c r="AA24" s="171">
        <v>249733</v>
      </c>
      <c r="AB24" s="171" t="s">
        <v>301</v>
      </c>
      <c r="AC24" s="171" t="s">
        <v>301</v>
      </c>
      <c r="AD24" s="171">
        <v>101496</v>
      </c>
      <c r="AE24" s="171">
        <v>148237</v>
      </c>
      <c r="AF24" s="171" t="s">
        <v>301</v>
      </c>
      <c r="AG24" s="171" t="s">
        <v>301</v>
      </c>
      <c r="AH24" s="171" t="s">
        <v>301</v>
      </c>
      <c r="AI24" s="171" t="s">
        <v>301</v>
      </c>
      <c r="AJ24" s="171" t="s">
        <v>301</v>
      </c>
      <c r="AK24" s="171">
        <v>117130</v>
      </c>
      <c r="AL24" s="171">
        <v>114000</v>
      </c>
      <c r="AM24" s="171" t="s">
        <v>301</v>
      </c>
      <c r="AN24" s="171" t="s">
        <v>301</v>
      </c>
      <c r="AO24" s="171" t="s">
        <v>301</v>
      </c>
      <c r="AP24" s="171" t="s">
        <v>301</v>
      </c>
      <c r="AQ24" s="171" t="s">
        <v>301</v>
      </c>
      <c r="AR24" s="171">
        <v>2370</v>
      </c>
      <c r="AS24" s="171">
        <v>760</v>
      </c>
      <c r="AT24" s="171" t="s">
        <v>495</v>
      </c>
      <c r="AU24" s="171" t="s">
        <v>495</v>
      </c>
      <c r="AV24" s="171" t="s">
        <v>495</v>
      </c>
      <c r="AW24" s="171" t="s">
        <v>495</v>
      </c>
      <c r="AX24" s="171" t="s">
        <v>495</v>
      </c>
      <c r="AY24" s="171" t="s">
        <v>301</v>
      </c>
      <c r="AZ24" s="171">
        <v>2781</v>
      </c>
      <c r="BA24" s="171">
        <v>2361</v>
      </c>
      <c r="BB24" s="171" t="s">
        <v>301</v>
      </c>
      <c r="BC24" s="171" t="s">
        <v>301</v>
      </c>
      <c r="BD24" s="171" t="s">
        <v>301</v>
      </c>
      <c r="BE24" s="171" t="s">
        <v>301</v>
      </c>
      <c r="BF24" s="171">
        <v>120</v>
      </c>
      <c r="BG24" s="171">
        <v>300</v>
      </c>
      <c r="BH24" s="171">
        <v>4000</v>
      </c>
      <c r="BI24" s="171" t="s">
        <v>301</v>
      </c>
      <c r="BJ24" s="171">
        <v>22</v>
      </c>
      <c r="BK24" s="171" t="s">
        <v>301</v>
      </c>
      <c r="BL24" s="171" t="s">
        <v>301</v>
      </c>
      <c r="BM24" s="171">
        <v>21373</v>
      </c>
      <c r="BN24" s="171" t="s">
        <v>301</v>
      </c>
      <c r="BO24" s="171" t="s">
        <v>301</v>
      </c>
      <c r="BP24" s="171">
        <v>266</v>
      </c>
      <c r="BQ24" s="171">
        <v>0</v>
      </c>
      <c r="BR24" s="171" t="s">
        <v>301</v>
      </c>
      <c r="BS24" s="171" t="s">
        <v>301</v>
      </c>
      <c r="BT24" s="171" t="s">
        <v>301</v>
      </c>
      <c r="BU24" s="171" t="s">
        <v>301</v>
      </c>
      <c r="BV24" s="171" t="s">
        <v>301</v>
      </c>
      <c r="BW24" s="171">
        <v>525</v>
      </c>
      <c r="BX24" s="171">
        <v>21605</v>
      </c>
    </row>
    <row r="25" spans="1:76" s="134" customFormat="1" ht="12.75" customHeight="1" x14ac:dyDescent="0.2">
      <c r="A25" s="173"/>
      <c r="B25" s="135" t="s">
        <v>150</v>
      </c>
      <c r="C25" s="136">
        <v>1</v>
      </c>
      <c r="D25" s="136">
        <v>1</v>
      </c>
      <c r="E25" s="136">
        <v>1</v>
      </c>
      <c r="F25" s="136">
        <v>1</v>
      </c>
      <c r="G25" s="136">
        <v>1</v>
      </c>
      <c r="H25" s="136">
        <v>1</v>
      </c>
      <c r="I25" s="136">
        <v>1</v>
      </c>
      <c r="J25" s="136">
        <v>1</v>
      </c>
      <c r="K25" s="136">
        <v>1</v>
      </c>
      <c r="L25" s="136">
        <v>1</v>
      </c>
      <c r="M25" s="136">
        <v>1</v>
      </c>
      <c r="N25" s="136">
        <v>1</v>
      </c>
      <c r="O25" s="136">
        <v>1</v>
      </c>
      <c r="P25" s="136">
        <v>1</v>
      </c>
      <c r="Q25" s="136">
        <v>1</v>
      </c>
      <c r="R25" s="136">
        <v>1</v>
      </c>
      <c r="S25" s="136">
        <v>1</v>
      </c>
      <c r="T25" s="136">
        <v>1</v>
      </c>
      <c r="U25" s="136">
        <v>1</v>
      </c>
      <c r="V25" s="136">
        <v>1</v>
      </c>
      <c r="W25" s="136">
        <v>1</v>
      </c>
      <c r="X25" s="136">
        <v>1</v>
      </c>
      <c r="Y25" s="136">
        <v>1</v>
      </c>
      <c r="Z25" s="136">
        <v>1</v>
      </c>
      <c r="AA25" s="136">
        <v>1</v>
      </c>
      <c r="AB25" s="136">
        <v>1</v>
      </c>
      <c r="AC25" s="136">
        <v>1</v>
      </c>
      <c r="AD25" s="136">
        <v>1</v>
      </c>
      <c r="AE25" s="136">
        <v>1</v>
      </c>
      <c r="AF25" s="136">
        <v>1</v>
      </c>
      <c r="AG25" s="136">
        <v>1</v>
      </c>
      <c r="AH25" s="136">
        <v>1</v>
      </c>
      <c r="AI25" s="136">
        <v>1</v>
      </c>
      <c r="AJ25" s="136">
        <v>1</v>
      </c>
      <c r="AK25" s="136">
        <v>1</v>
      </c>
      <c r="AL25" s="136">
        <v>1</v>
      </c>
      <c r="AM25" s="136">
        <v>1</v>
      </c>
      <c r="AN25" s="136">
        <v>1</v>
      </c>
      <c r="AO25" s="136">
        <v>1</v>
      </c>
      <c r="AP25" s="136">
        <v>1</v>
      </c>
      <c r="AQ25" s="136">
        <v>1</v>
      </c>
      <c r="AR25" s="136">
        <v>1</v>
      </c>
      <c r="AS25" s="136">
        <v>1</v>
      </c>
      <c r="AT25" s="136">
        <v>1</v>
      </c>
      <c r="AU25" s="136">
        <v>1</v>
      </c>
      <c r="AV25" s="136">
        <v>1</v>
      </c>
      <c r="AW25" s="136">
        <v>1</v>
      </c>
      <c r="AX25" s="136">
        <v>1</v>
      </c>
      <c r="AY25" s="136">
        <v>1</v>
      </c>
      <c r="AZ25" s="136">
        <v>1</v>
      </c>
      <c r="BA25" s="136">
        <v>1</v>
      </c>
      <c r="BB25" s="136">
        <v>1</v>
      </c>
      <c r="BC25" s="136">
        <v>1</v>
      </c>
      <c r="BD25" s="136">
        <v>1</v>
      </c>
      <c r="BE25" s="136">
        <v>1</v>
      </c>
      <c r="BF25" s="136">
        <v>1</v>
      </c>
      <c r="BG25" s="136">
        <v>1</v>
      </c>
      <c r="BH25" s="136">
        <v>1</v>
      </c>
      <c r="BI25" s="136">
        <v>1</v>
      </c>
      <c r="BJ25" s="136">
        <v>1</v>
      </c>
      <c r="BK25" s="136">
        <v>1</v>
      </c>
      <c r="BL25" s="136">
        <v>1</v>
      </c>
      <c r="BM25" s="136">
        <v>1</v>
      </c>
      <c r="BN25" s="136">
        <v>1</v>
      </c>
      <c r="BO25" s="136">
        <v>1</v>
      </c>
      <c r="BP25" s="136">
        <v>1</v>
      </c>
      <c r="BQ25" s="136">
        <v>1</v>
      </c>
      <c r="BR25" s="136">
        <v>1</v>
      </c>
      <c r="BS25" s="136">
        <v>1</v>
      </c>
      <c r="BT25" s="136">
        <v>1</v>
      </c>
      <c r="BU25" s="136">
        <v>1</v>
      </c>
      <c r="BV25" s="136">
        <v>1</v>
      </c>
      <c r="BW25" s="136">
        <v>1</v>
      </c>
      <c r="BX25" s="136">
        <v>1</v>
      </c>
    </row>
    <row r="26" spans="1:76" s="134" customFormat="1" ht="12.75" customHeight="1" x14ac:dyDescent="0.2">
      <c r="A26" s="173"/>
      <c r="B26" s="135" t="s">
        <v>151</v>
      </c>
      <c r="C26" s="136">
        <v>1</v>
      </c>
      <c r="D26" s="136">
        <v>1</v>
      </c>
      <c r="E26" s="136">
        <v>0</v>
      </c>
      <c r="F26" s="136">
        <v>1</v>
      </c>
      <c r="G26" s="136">
        <v>1</v>
      </c>
      <c r="H26" s="136">
        <v>1</v>
      </c>
      <c r="I26" s="136">
        <v>1</v>
      </c>
      <c r="J26" s="136">
        <v>1</v>
      </c>
      <c r="K26" s="136">
        <v>1</v>
      </c>
      <c r="L26" s="136">
        <v>1</v>
      </c>
      <c r="M26" s="136">
        <v>1</v>
      </c>
      <c r="N26" s="136">
        <v>1</v>
      </c>
      <c r="O26" s="136">
        <v>1</v>
      </c>
      <c r="P26" s="136">
        <v>1</v>
      </c>
      <c r="Q26" s="136">
        <v>1</v>
      </c>
      <c r="R26" s="136">
        <v>1</v>
      </c>
      <c r="S26" s="136">
        <v>1</v>
      </c>
      <c r="T26" s="136">
        <v>1</v>
      </c>
      <c r="U26" s="136">
        <v>1</v>
      </c>
      <c r="V26" s="136">
        <v>1</v>
      </c>
      <c r="W26" s="136">
        <v>0</v>
      </c>
      <c r="X26" s="136">
        <v>1</v>
      </c>
      <c r="Y26" s="136">
        <v>1</v>
      </c>
      <c r="Z26" s="136">
        <v>1</v>
      </c>
      <c r="AA26" s="136">
        <v>1</v>
      </c>
      <c r="AB26" s="136">
        <v>0</v>
      </c>
      <c r="AC26" s="136">
        <v>0</v>
      </c>
      <c r="AD26" s="136">
        <v>1</v>
      </c>
      <c r="AE26" s="136">
        <v>1</v>
      </c>
      <c r="AF26" s="136">
        <v>0</v>
      </c>
      <c r="AG26" s="136">
        <v>0</v>
      </c>
      <c r="AH26" s="136">
        <v>0</v>
      </c>
      <c r="AI26" s="136">
        <v>0</v>
      </c>
      <c r="AJ26" s="136">
        <v>0</v>
      </c>
      <c r="AK26" s="136">
        <v>1</v>
      </c>
      <c r="AL26" s="136">
        <v>1</v>
      </c>
      <c r="AM26" s="136">
        <v>0</v>
      </c>
      <c r="AN26" s="136">
        <v>0</v>
      </c>
      <c r="AO26" s="136">
        <v>0</v>
      </c>
      <c r="AP26" s="136">
        <v>0</v>
      </c>
      <c r="AQ26" s="136">
        <v>0</v>
      </c>
      <c r="AR26" s="136">
        <v>1</v>
      </c>
      <c r="AS26" s="136">
        <v>1</v>
      </c>
      <c r="AT26" s="136">
        <v>1</v>
      </c>
      <c r="AU26" s="136">
        <v>0</v>
      </c>
      <c r="AV26" s="136">
        <v>0</v>
      </c>
      <c r="AW26" s="136">
        <v>0</v>
      </c>
      <c r="AX26" s="136">
        <v>0</v>
      </c>
      <c r="AY26" s="136">
        <v>0</v>
      </c>
      <c r="AZ26" s="136">
        <v>1</v>
      </c>
      <c r="BA26" s="136">
        <v>1</v>
      </c>
      <c r="BB26" s="136">
        <v>0</v>
      </c>
      <c r="BC26" s="136">
        <v>0</v>
      </c>
      <c r="BD26" s="136">
        <v>0</v>
      </c>
      <c r="BE26" s="136">
        <v>0</v>
      </c>
      <c r="BF26" s="136">
        <v>1</v>
      </c>
      <c r="BG26" s="136">
        <v>1</v>
      </c>
      <c r="BH26" s="136">
        <v>1</v>
      </c>
      <c r="BI26" s="136">
        <v>0</v>
      </c>
      <c r="BJ26" s="136">
        <v>1</v>
      </c>
      <c r="BK26" s="136">
        <v>0</v>
      </c>
      <c r="BL26" s="136">
        <v>0</v>
      </c>
      <c r="BM26" s="136">
        <v>1</v>
      </c>
      <c r="BN26" s="136">
        <v>0</v>
      </c>
      <c r="BO26" s="136">
        <v>0</v>
      </c>
      <c r="BP26" s="136">
        <v>1</v>
      </c>
      <c r="BQ26" s="136">
        <v>1</v>
      </c>
      <c r="BR26" s="136">
        <v>0</v>
      </c>
      <c r="BS26" s="136">
        <v>0</v>
      </c>
      <c r="BT26" s="136">
        <v>0</v>
      </c>
      <c r="BU26" s="136">
        <v>0</v>
      </c>
      <c r="BV26" s="136">
        <v>0</v>
      </c>
      <c r="BW26" s="136">
        <v>1</v>
      </c>
      <c r="BX26" s="136">
        <v>1</v>
      </c>
    </row>
    <row r="27" spans="1:76" s="134" customFormat="1" ht="12.75" customHeight="1" x14ac:dyDescent="0.2">
      <c r="A27" s="174"/>
      <c r="B27" s="138" t="s">
        <v>149</v>
      </c>
      <c r="C27" s="139">
        <v>1</v>
      </c>
      <c r="D27" s="139">
        <v>1</v>
      </c>
      <c r="E27" s="139">
        <v>0</v>
      </c>
      <c r="F27" s="139">
        <v>1</v>
      </c>
      <c r="G27" s="139">
        <v>1</v>
      </c>
      <c r="H27" s="139">
        <v>1</v>
      </c>
      <c r="I27" s="139">
        <v>1</v>
      </c>
      <c r="J27" s="139">
        <v>1</v>
      </c>
      <c r="K27" s="139">
        <v>1</v>
      </c>
      <c r="L27" s="139">
        <v>1</v>
      </c>
      <c r="M27" s="139">
        <v>1</v>
      </c>
      <c r="N27" s="139">
        <v>1</v>
      </c>
      <c r="O27" s="139">
        <v>1</v>
      </c>
      <c r="P27" s="139">
        <v>1</v>
      </c>
      <c r="Q27" s="139">
        <v>1</v>
      </c>
      <c r="R27" s="139">
        <v>1</v>
      </c>
      <c r="S27" s="139">
        <v>1</v>
      </c>
      <c r="T27" s="139">
        <v>1</v>
      </c>
      <c r="U27" s="139">
        <v>1</v>
      </c>
      <c r="V27" s="139">
        <v>1</v>
      </c>
      <c r="W27" s="139">
        <v>0</v>
      </c>
      <c r="X27" s="139">
        <v>1</v>
      </c>
      <c r="Y27" s="139">
        <v>1</v>
      </c>
      <c r="Z27" s="139">
        <v>1</v>
      </c>
      <c r="AA27" s="139">
        <v>1</v>
      </c>
      <c r="AB27" s="139">
        <v>0</v>
      </c>
      <c r="AC27" s="139">
        <v>0</v>
      </c>
      <c r="AD27" s="139">
        <v>1</v>
      </c>
      <c r="AE27" s="139">
        <v>1</v>
      </c>
      <c r="AF27" s="139">
        <v>0</v>
      </c>
      <c r="AG27" s="139">
        <v>0</v>
      </c>
      <c r="AH27" s="139">
        <v>0</v>
      </c>
      <c r="AI27" s="139">
        <v>0</v>
      </c>
      <c r="AJ27" s="139">
        <v>0</v>
      </c>
      <c r="AK27" s="139">
        <v>1</v>
      </c>
      <c r="AL27" s="139">
        <v>1</v>
      </c>
      <c r="AM27" s="139">
        <v>0</v>
      </c>
      <c r="AN27" s="139">
        <v>0</v>
      </c>
      <c r="AO27" s="139">
        <v>0</v>
      </c>
      <c r="AP27" s="139">
        <v>0</v>
      </c>
      <c r="AQ27" s="139">
        <v>0</v>
      </c>
      <c r="AR27" s="139">
        <v>1</v>
      </c>
      <c r="AS27" s="139">
        <v>1</v>
      </c>
      <c r="AT27" s="139">
        <v>1</v>
      </c>
      <c r="AU27" s="139">
        <v>0</v>
      </c>
      <c r="AV27" s="139">
        <v>0</v>
      </c>
      <c r="AW27" s="139">
        <v>0</v>
      </c>
      <c r="AX27" s="139">
        <v>0</v>
      </c>
      <c r="AY27" s="139">
        <v>0</v>
      </c>
      <c r="AZ27" s="139">
        <v>1</v>
      </c>
      <c r="BA27" s="139">
        <v>1</v>
      </c>
      <c r="BB27" s="139">
        <v>0</v>
      </c>
      <c r="BC27" s="139">
        <v>0</v>
      </c>
      <c r="BD27" s="139">
        <v>0</v>
      </c>
      <c r="BE27" s="139">
        <v>0</v>
      </c>
      <c r="BF27" s="139">
        <v>1</v>
      </c>
      <c r="BG27" s="139">
        <v>1</v>
      </c>
      <c r="BH27" s="139">
        <v>1</v>
      </c>
      <c r="BI27" s="139">
        <v>0</v>
      </c>
      <c r="BJ27" s="139">
        <v>1</v>
      </c>
      <c r="BK27" s="139">
        <v>0</v>
      </c>
      <c r="BL27" s="139">
        <v>0</v>
      </c>
      <c r="BM27" s="139">
        <v>1</v>
      </c>
      <c r="BN27" s="139">
        <v>0</v>
      </c>
      <c r="BO27" s="139">
        <v>0</v>
      </c>
      <c r="BP27" s="139">
        <v>1</v>
      </c>
      <c r="BQ27" s="139">
        <v>1</v>
      </c>
      <c r="BR27" s="139">
        <v>0</v>
      </c>
      <c r="BS27" s="139">
        <v>0</v>
      </c>
      <c r="BT27" s="139">
        <v>0</v>
      </c>
      <c r="BU27" s="139">
        <v>0</v>
      </c>
      <c r="BV27" s="139">
        <v>0</v>
      </c>
      <c r="BW27" s="139">
        <v>1</v>
      </c>
      <c r="BX27" s="139">
        <v>1</v>
      </c>
    </row>
    <row r="28" spans="1:76" s="134" customFormat="1" ht="12.75" customHeight="1" x14ac:dyDescent="0.2">
      <c r="A28" s="175" t="s">
        <v>312</v>
      </c>
      <c r="B28" s="156" t="s">
        <v>177</v>
      </c>
      <c r="C28" s="157"/>
      <c r="D28" s="176">
        <v>3183</v>
      </c>
      <c r="E28" s="176" t="s">
        <v>301</v>
      </c>
      <c r="F28" s="158">
        <v>6</v>
      </c>
      <c r="G28" s="158">
        <v>3</v>
      </c>
      <c r="H28" s="158">
        <v>2</v>
      </c>
      <c r="I28" s="158">
        <v>1</v>
      </c>
      <c r="J28" s="159">
        <v>4.2</v>
      </c>
      <c r="K28" s="160">
        <v>3</v>
      </c>
      <c r="L28" s="160">
        <v>0.2</v>
      </c>
      <c r="M28" s="160">
        <v>1</v>
      </c>
      <c r="N28" s="161">
        <v>2</v>
      </c>
      <c r="O28" s="161">
        <v>664</v>
      </c>
      <c r="P28" s="161">
        <v>616</v>
      </c>
      <c r="Q28" s="161">
        <v>86</v>
      </c>
      <c r="R28" s="161">
        <v>11</v>
      </c>
      <c r="S28" s="161">
        <v>251</v>
      </c>
      <c r="T28" s="160">
        <v>35</v>
      </c>
      <c r="U28" s="160">
        <v>29323</v>
      </c>
      <c r="V28" s="161">
        <v>650</v>
      </c>
      <c r="W28" s="161">
        <v>0</v>
      </c>
      <c r="X28" s="161">
        <v>2950</v>
      </c>
      <c r="Y28" s="161">
        <v>606000</v>
      </c>
      <c r="Z28" s="161">
        <v>350000</v>
      </c>
      <c r="AA28" s="161">
        <v>256000</v>
      </c>
      <c r="AB28" s="161">
        <v>29000</v>
      </c>
      <c r="AC28" s="161" t="s">
        <v>301</v>
      </c>
      <c r="AD28" s="161">
        <v>20000</v>
      </c>
      <c r="AE28" s="161">
        <v>207000</v>
      </c>
      <c r="AF28" s="161">
        <v>25467</v>
      </c>
      <c r="AG28" s="161" t="s">
        <v>301</v>
      </c>
      <c r="AH28" s="161" t="s">
        <v>301</v>
      </c>
      <c r="AI28" s="161" t="s">
        <v>301</v>
      </c>
      <c r="AJ28" s="161">
        <v>1500</v>
      </c>
      <c r="AK28" s="161">
        <v>32923</v>
      </c>
      <c r="AL28" s="161">
        <v>31199</v>
      </c>
      <c r="AM28" s="161">
        <v>0</v>
      </c>
      <c r="AN28" s="161">
        <v>0</v>
      </c>
      <c r="AO28" s="161">
        <v>340</v>
      </c>
      <c r="AP28" s="161">
        <v>0</v>
      </c>
      <c r="AQ28" s="161">
        <v>0</v>
      </c>
      <c r="AR28" s="161">
        <v>1384</v>
      </c>
      <c r="AS28" s="161">
        <v>0</v>
      </c>
      <c r="AT28" s="161">
        <v>25251</v>
      </c>
      <c r="AU28" s="161">
        <v>25109</v>
      </c>
      <c r="AV28" s="161">
        <v>68</v>
      </c>
      <c r="AW28" s="161">
        <v>33213</v>
      </c>
      <c r="AX28" s="161" t="s">
        <v>301</v>
      </c>
      <c r="AY28" s="161" t="s">
        <v>301</v>
      </c>
      <c r="AZ28" s="161">
        <v>1738</v>
      </c>
      <c r="BA28" s="161">
        <v>1617</v>
      </c>
      <c r="BB28" s="161">
        <v>0</v>
      </c>
      <c r="BC28" s="161">
        <v>0</v>
      </c>
      <c r="BD28" s="161">
        <v>0</v>
      </c>
      <c r="BE28" s="161">
        <v>0</v>
      </c>
      <c r="BF28" s="161">
        <v>121</v>
      </c>
      <c r="BG28" s="161">
        <v>0</v>
      </c>
      <c r="BH28" s="161">
        <v>3097</v>
      </c>
      <c r="BI28" s="161">
        <v>27</v>
      </c>
      <c r="BJ28" s="161">
        <v>81</v>
      </c>
      <c r="BK28" s="161" t="s">
        <v>301</v>
      </c>
      <c r="BL28" s="161" t="s">
        <v>301</v>
      </c>
      <c r="BM28" s="161">
        <v>36495</v>
      </c>
      <c r="BN28" s="161">
        <v>5649</v>
      </c>
      <c r="BO28" s="161">
        <v>5068</v>
      </c>
      <c r="BP28" s="161" t="s">
        <v>301</v>
      </c>
      <c r="BQ28" s="161">
        <v>0</v>
      </c>
      <c r="BR28" s="161">
        <v>0</v>
      </c>
      <c r="BS28" s="161">
        <v>0</v>
      </c>
      <c r="BT28" s="161" t="s">
        <v>301</v>
      </c>
      <c r="BU28" s="161">
        <v>0</v>
      </c>
      <c r="BV28" s="161" t="s">
        <v>301</v>
      </c>
      <c r="BW28" s="161">
        <v>220</v>
      </c>
      <c r="BX28" s="161" t="s">
        <v>301</v>
      </c>
    </row>
    <row r="29" spans="1:76" s="134" customFormat="1" ht="12.75" customHeight="1" x14ac:dyDescent="0.2">
      <c r="A29" s="175" t="s">
        <v>313</v>
      </c>
      <c r="B29" s="156" t="s">
        <v>402</v>
      </c>
      <c r="C29" s="157"/>
      <c r="D29" s="176">
        <v>1097</v>
      </c>
      <c r="E29" s="176" t="s">
        <v>301</v>
      </c>
      <c r="F29" s="158">
        <v>13</v>
      </c>
      <c r="G29" s="158">
        <v>1</v>
      </c>
      <c r="H29" s="158">
        <v>6</v>
      </c>
      <c r="I29" s="158">
        <v>6</v>
      </c>
      <c r="J29" s="159">
        <v>6.29</v>
      </c>
      <c r="K29" s="160">
        <v>3.9</v>
      </c>
      <c r="L29" s="160">
        <v>1.99</v>
      </c>
      <c r="M29" s="160">
        <v>0.4</v>
      </c>
      <c r="N29" s="161">
        <v>1</v>
      </c>
      <c r="O29" s="161">
        <v>991</v>
      </c>
      <c r="P29" s="161">
        <v>805</v>
      </c>
      <c r="Q29" s="161">
        <v>102</v>
      </c>
      <c r="R29" s="161">
        <v>4</v>
      </c>
      <c r="S29" s="161">
        <v>276</v>
      </c>
      <c r="T29" s="160">
        <v>68</v>
      </c>
      <c r="U29" s="160">
        <v>28302</v>
      </c>
      <c r="V29" s="161">
        <v>3289</v>
      </c>
      <c r="W29" s="161">
        <v>0</v>
      </c>
      <c r="X29" s="161">
        <v>2100</v>
      </c>
      <c r="Y29" s="161">
        <v>719637</v>
      </c>
      <c r="Z29" s="161">
        <v>440561</v>
      </c>
      <c r="AA29" s="161">
        <v>279076</v>
      </c>
      <c r="AB29" s="161">
        <v>9751</v>
      </c>
      <c r="AC29" s="161" t="s">
        <v>301</v>
      </c>
      <c r="AD29" s="161">
        <v>37009</v>
      </c>
      <c r="AE29" s="161">
        <v>232316</v>
      </c>
      <c r="AF29" s="161">
        <v>88629</v>
      </c>
      <c r="AG29" s="161">
        <v>681771</v>
      </c>
      <c r="AH29" s="161">
        <v>0</v>
      </c>
      <c r="AI29" s="161">
        <v>0</v>
      </c>
      <c r="AJ29" s="161">
        <v>6522</v>
      </c>
      <c r="AK29" s="161">
        <v>33691</v>
      </c>
      <c r="AL29" s="161">
        <v>31635</v>
      </c>
      <c r="AM29" s="161">
        <v>0</v>
      </c>
      <c r="AN29" s="161">
        <v>0</v>
      </c>
      <c r="AO29" s="161">
        <v>0</v>
      </c>
      <c r="AP29" s="161">
        <v>0</v>
      </c>
      <c r="AQ29" s="161">
        <v>0</v>
      </c>
      <c r="AR29" s="161">
        <v>2034</v>
      </c>
      <c r="AS29" s="161">
        <v>22</v>
      </c>
      <c r="AT29" s="161">
        <v>25251</v>
      </c>
      <c r="AU29" s="161">
        <v>25109</v>
      </c>
      <c r="AV29" s="161">
        <v>68</v>
      </c>
      <c r="AW29" s="161">
        <v>33213</v>
      </c>
      <c r="AX29" s="161">
        <v>0</v>
      </c>
      <c r="AY29" s="161">
        <v>0</v>
      </c>
      <c r="AZ29" s="161">
        <v>3779</v>
      </c>
      <c r="BA29" s="161">
        <v>3571</v>
      </c>
      <c r="BB29" s="161">
        <v>0</v>
      </c>
      <c r="BC29" s="161">
        <v>0</v>
      </c>
      <c r="BD29" s="161">
        <v>0</v>
      </c>
      <c r="BE29" s="161">
        <v>0</v>
      </c>
      <c r="BF29" s="161">
        <v>194</v>
      </c>
      <c r="BG29" s="161">
        <v>14</v>
      </c>
      <c r="BH29" s="161" t="s">
        <v>301</v>
      </c>
      <c r="BI29" s="161">
        <v>3</v>
      </c>
      <c r="BJ29" s="161">
        <v>59</v>
      </c>
      <c r="BK29" s="161" t="s">
        <v>301</v>
      </c>
      <c r="BL29" s="161">
        <v>1410</v>
      </c>
      <c r="BM29" s="161">
        <v>20807</v>
      </c>
      <c r="BN29" s="161" t="s">
        <v>301</v>
      </c>
      <c r="BO29" s="161" t="s">
        <v>301</v>
      </c>
      <c r="BP29" s="161">
        <v>0</v>
      </c>
      <c r="BQ29" s="161">
        <v>0</v>
      </c>
      <c r="BR29" s="161">
        <v>0</v>
      </c>
      <c r="BS29" s="161">
        <v>0</v>
      </c>
      <c r="BT29" s="161">
        <v>0</v>
      </c>
      <c r="BU29" s="161">
        <v>0</v>
      </c>
      <c r="BV29" s="161">
        <v>0</v>
      </c>
      <c r="BW29" s="161" t="s">
        <v>301</v>
      </c>
      <c r="BX29" s="161" t="s">
        <v>301</v>
      </c>
    </row>
    <row r="30" spans="1:76" s="134" customFormat="1" ht="12.75" customHeight="1" x14ac:dyDescent="0.2">
      <c r="A30" s="155" t="s">
        <v>314</v>
      </c>
      <c r="B30" s="156" t="s">
        <v>179</v>
      </c>
      <c r="C30" s="157"/>
      <c r="D30" s="158">
        <v>1794</v>
      </c>
      <c r="E30" s="158">
        <v>20082</v>
      </c>
      <c r="F30" s="158">
        <v>5</v>
      </c>
      <c r="G30" s="158">
        <v>1</v>
      </c>
      <c r="H30" s="158">
        <v>3</v>
      </c>
      <c r="I30" s="158">
        <v>1</v>
      </c>
      <c r="J30" s="159">
        <v>3.2</v>
      </c>
      <c r="K30" s="160">
        <v>3.2</v>
      </c>
      <c r="L30" s="160">
        <v>0</v>
      </c>
      <c r="M30" s="160">
        <v>0</v>
      </c>
      <c r="N30" s="161">
        <v>1</v>
      </c>
      <c r="O30" s="161">
        <v>696</v>
      </c>
      <c r="P30" s="161">
        <v>606</v>
      </c>
      <c r="Q30" s="161">
        <v>72</v>
      </c>
      <c r="R30" s="161">
        <v>13</v>
      </c>
      <c r="S30" s="161">
        <v>240</v>
      </c>
      <c r="T30" s="160">
        <v>45</v>
      </c>
      <c r="U30" s="160">
        <v>40000</v>
      </c>
      <c r="V30" s="161">
        <v>300</v>
      </c>
      <c r="W30" s="161">
        <v>0</v>
      </c>
      <c r="X30" s="161">
        <v>5000</v>
      </c>
      <c r="Y30" s="161">
        <v>655586</v>
      </c>
      <c r="Z30" s="161">
        <v>396127</v>
      </c>
      <c r="AA30" s="161">
        <v>259459</v>
      </c>
      <c r="AB30" s="161">
        <v>10200</v>
      </c>
      <c r="AC30" s="161">
        <v>60990</v>
      </c>
      <c r="AD30" s="161">
        <v>23615</v>
      </c>
      <c r="AE30" s="161">
        <v>164654</v>
      </c>
      <c r="AF30" s="161">
        <v>96007</v>
      </c>
      <c r="AG30" s="161">
        <v>653992</v>
      </c>
      <c r="AH30" s="161">
        <v>0</v>
      </c>
      <c r="AI30" s="161">
        <v>0</v>
      </c>
      <c r="AJ30" s="161">
        <v>1594</v>
      </c>
      <c r="AK30" s="161">
        <v>40253</v>
      </c>
      <c r="AL30" s="161">
        <v>38341</v>
      </c>
      <c r="AM30" s="161">
        <v>0</v>
      </c>
      <c r="AN30" s="161">
        <v>0</v>
      </c>
      <c r="AO30" s="161">
        <v>1373</v>
      </c>
      <c r="AP30" s="161">
        <v>0</v>
      </c>
      <c r="AQ30" s="161">
        <v>0</v>
      </c>
      <c r="AR30" s="161">
        <v>539</v>
      </c>
      <c r="AS30" s="161">
        <v>0</v>
      </c>
      <c r="AT30" s="161">
        <v>25251</v>
      </c>
      <c r="AU30" s="161">
        <v>25109</v>
      </c>
      <c r="AV30" s="161">
        <v>68</v>
      </c>
      <c r="AW30" s="161">
        <v>33213</v>
      </c>
      <c r="AX30" s="161" t="s">
        <v>301</v>
      </c>
      <c r="AY30" s="161" t="s">
        <v>301</v>
      </c>
      <c r="AZ30" s="161">
        <v>1236</v>
      </c>
      <c r="BA30" s="161">
        <v>1174</v>
      </c>
      <c r="BB30" s="161">
        <v>0</v>
      </c>
      <c r="BC30" s="161">
        <v>21</v>
      </c>
      <c r="BD30" s="161">
        <v>0</v>
      </c>
      <c r="BE30" s="161">
        <v>0</v>
      </c>
      <c r="BF30" s="161">
        <v>41</v>
      </c>
      <c r="BG30" s="161">
        <v>0</v>
      </c>
      <c r="BH30" s="161" t="s">
        <v>301</v>
      </c>
      <c r="BI30" s="161">
        <v>5</v>
      </c>
      <c r="BJ30" s="161">
        <v>35</v>
      </c>
      <c r="BK30" s="161">
        <v>36</v>
      </c>
      <c r="BL30" s="161">
        <v>609</v>
      </c>
      <c r="BM30" s="161">
        <v>17029</v>
      </c>
      <c r="BN30" s="161">
        <v>2849</v>
      </c>
      <c r="BO30" s="161">
        <v>2364</v>
      </c>
      <c r="BP30" s="161" t="s">
        <v>301</v>
      </c>
      <c r="BQ30" s="161">
        <v>0</v>
      </c>
      <c r="BR30" s="161">
        <v>0</v>
      </c>
      <c r="BS30" s="161">
        <v>0</v>
      </c>
      <c r="BT30" s="161">
        <v>0</v>
      </c>
      <c r="BU30" s="161">
        <v>0</v>
      </c>
      <c r="BV30" s="161">
        <v>0</v>
      </c>
      <c r="BW30" s="161" t="s">
        <v>301</v>
      </c>
      <c r="BX30" s="161" t="s">
        <v>301</v>
      </c>
    </row>
    <row r="31" spans="1:76" s="134" customFormat="1" ht="12.75" customHeight="1" x14ac:dyDescent="0.2">
      <c r="A31" s="155" t="s">
        <v>315</v>
      </c>
      <c r="B31" s="156" t="s">
        <v>229</v>
      </c>
      <c r="C31" s="157"/>
      <c r="D31" s="158">
        <v>718</v>
      </c>
      <c r="E31" s="158" t="s">
        <v>301</v>
      </c>
      <c r="F31" s="158">
        <v>2</v>
      </c>
      <c r="G31" s="158">
        <v>0</v>
      </c>
      <c r="H31" s="158">
        <v>2</v>
      </c>
      <c r="I31" s="158">
        <v>0</v>
      </c>
      <c r="J31" s="159">
        <v>1.35</v>
      </c>
      <c r="K31" s="160">
        <v>1.35</v>
      </c>
      <c r="L31" s="160">
        <v>0</v>
      </c>
      <c r="M31" s="160">
        <v>0</v>
      </c>
      <c r="N31" s="161">
        <v>1</v>
      </c>
      <c r="O31" s="161">
        <v>320</v>
      </c>
      <c r="P31" s="161">
        <v>320</v>
      </c>
      <c r="Q31" s="161">
        <v>14</v>
      </c>
      <c r="R31" s="161">
        <v>2</v>
      </c>
      <c r="S31" s="161">
        <v>240</v>
      </c>
      <c r="T31" s="160">
        <v>50</v>
      </c>
      <c r="U31" s="160">
        <v>26541</v>
      </c>
      <c r="V31" s="161">
        <v>3944</v>
      </c>
      <c r="W31" s="161">
        <v>0</v>
      </c>
      <c r="X31" s="161">
        <v>473</v>
      </c>
      <c r="Y31" s="161">
        <v>284384</v>
      </c>
      <c r="Z31" s="161">
        <v>143000</v>
      </c>
      <c r="AA31" s="161">
        <v>141384</v>
      </c>
      <c r="AB31" s="161">
        <v>1780</v>
      </c>
      <c r="AC31" s="161" t="s">
        <v>301</v>
      </c>
      <c r="AD31" s="161">
        <v>17770</v>
      </c>
      <c r="AE31" s="161">
        <v>121834</v>
      </c>
      <c r="AF31" s="161">
        <v>36784</v>
      </c>
      <c r="AG31" s="161">
        <v>267550</v>
      </c>
      <c r="AH31" s="161">
        <v>0</v>
      </c>
      <c r="AI31" s="161">
        <v>10000</v>
      </c>
      <c r="AJ31" s="161">
        <v>1398</v>
      </c>
      <c r="AK31" s="161">
        <v>30030</v>
      </c>
      <c r="AL31" s="161">
        <v>28640</v>
      </c>
      <c r="AM31" s="161">
        <v>0</v>
      </c>
      <c r="AN31" s="161">
        <v>0</v>
      </c>
      <c r="AO31" s="161">
        <v>838</v>
      </c>
      <c r="AP31" s="161">
        <v>0</v>
      </c>
      <c r="AQ31" s="161">
        <v>0</v>
      </c>
      <c r="AR31" s="161">
        <v>552</v>
      </c>
      <c r="AS31" s="161">
        <v>0</v>
      </c>
      <c r="AT31" s="161">
        <v>25251</v>
      </c>
      <c r="AU31" s="161">
        <v>25109</v>
      </c>
      <c r="AV31" s="161">
        <v>68</v>
      </c>
      <c r="AW31" s="161">
        <v>33213</v>
      </c>
      <c r="AX31" s="161">
        <v>0</v>
      </c>
      <c r="AY31" s="161">
        <v>0</v>
      </c>
      <c r="AZ31" s="161">
        <v>761</v>
      </c>
      <c r="BA31" s="161">
        <v>675</v>
      </c>
      <c r="BB31" s="161">
        <v>0</v>
      </c>
      <c r="BC31" s="161">
        <v>62</v>
      </c>
      <c r="BD31" s="161">
        <v>0</v>
      </c>
      <c r="BE31" s="161">
        <v>0</v>
      </c>
      <c r="BF31" s="161">
        <v>24</v>
      </c>
      <c r="BG31" s="161">
        <v>0</v>
      </c>
      <c r="BH31" s="161" t="s">
        <v>301</v>
      </c>
      <c r="BI31" s="161">
        <v>2</v>
      </c>
      <c r="BJ31" s="161">
        <v>17</v>
      </c>
      <c r="BK31" s="161">
        <v>21</v>
      </c>
      <c r="BL31" s="161">
        <v>258</v>
      </c>
      <c r="BM31" s="161">
        <v>5598</v>
      </c>
      <c r="BN31" s="161">
        <v>1366</v>
      </c>
      <c r="BO31" s="161">
        <v>858</v>
      </c>
      <c r="BP31" s="161">
        <v>0</v>
      </c>
      <c r="BQ31" s="161">
        <v>0</v>
      </c>
      <c r="BR31" s="161">
        <v>0</v>
      </c>
      <c r="BS31" s="161">
        <v>0</v>
      </c>
      <c r="BT31" s="161">
        <v>0</v>
      </c>
      <c r="BU31" s="161">
        <v>0</v>
      </c>
      <c r="BV31" s="161">
        <v>0</v>
      </c>
      <c r="BW31" s="161" t="s">
        <v>301</v>
      </c>
      <c r="BX31" s="161">
        <v>11492</v>
      </c>
    </row>
    <row r="32" spans="1:76" s="134" customFormat="1" ht="12.75" customHeight="1" x14ac:dyDescent="0.2">
      <c r="A32" s="122"/>
      <c r="B32" s="169" t="s">
        <v>156</v>
      </c>
      <c r="C32" s="170"/>
      <c r="D32" s="171">
        <v>6792</v>
      </c>
      <c r="E32" s="171">
        <v>20082</v>
      </c>
      <c r="F32" s="171">
        <v>26</v>
      </c>
      <c r="G32" s="171">
        <v>5</v>
      </c>
      <c r="H32" s="171">
        <v>13</v>
      </c>
      <c r="I32" s="171">
        <v>8</v>
      </c>
      <c r="J32" s="172">
        <v>15.040000000000001</v>
      </c>
      <c r="K32" s="172">
        <v>11.450000000000001</v>
      </c>
      <c r="L32" s="172">
        <v>2.19</v>
      </c>
      <c r="M32" s="172">
        <v>1.4</v>
      </c>
      <c r="N32" s="171">
        <v>5</v>
      </c>
      <c r="O32" s="171">
        <v>2671</v>
      </c>
      <c r="P32" s="171">
        <v>2347</v>
      </c>
      <c r="Q32" s="171">
        <v>274</v>
      </c>
      <c r="R32" s="171">
        <v>30</v>
      </c>
      <c r="S32" s="171">
        <v>1007</v>
      </c>
      <c r="T32" s="172">
        <v>198</v>
      </c>
      <c r="U32" s="171">
        <v>124166</v>
      </c>
      <c r="V32" s="171">
        <v>8183</v>
      </c>
      <c r="W32" s="171">
        <v>0</v>
      </c>
      <c r="X32" s="171">
        <v>10523</v>
      </c>
      <c r="Y32" s="171">
        <v>2265607</v>
      </c>
      <c r="Z32" s="171">
        <v>1329688</v>
      </c>
      <c r="AA32" s="171">
        <v>935919</v>
      </c>
      <c r="AB32" s="171">
        <v>50731</v>
      </c>
      <c r="AC32" s="171">
        <v>60990</v>
      </c>
      <c r="AD32" s="171">
        <v>98394</v>
      </c>
      <c r="AE32" s="171">
        <v>725804</v>
      </c>
      <c r="AF32" s="171">
        <v>246887</v>
      </c>
      <c r="AG32" s="171">
        <v>1603313</v>
      </c>
      <c r="AH32" s="171">
        <v>0</v>
      </c>
      <c r="AI32" s="171">
        <v>10000</v>
      </c>
      <c r="AJ32" s="171">
        <v>11014</v>
      </c>
      <c r="AK32" s="171">
        <v>136897</v>
      </c>
      <c r="AL32" s="171">
        <v>129815</v>
      </c>
      <c r="AM32" s="171">
        <v>0</v>
      </c>
      <c r="AN32" s="171">
        <v>0</v>
      </c>
      <c r="AO32" s="171">
        <v>2551</v>
      </c>
      <c r="AP32" s="171">
        <v>0</v>
      </c>
      <c r="AQ32" s="171">
        <v>0</v>
      </c>
      <c r="AR32" s="171">
        <v>4509</v>
      </c>
      <c r="AS32" s="171">
        <v>22</v>
      </c>
      <c r="AT32" s="171" t="s">
        <v>495</v>
      </c>
      <c r="AU32" s="171" t="s">
        <v>495</v>
      </c>
      <c r="AV32" s="171" t="s">
        <v>495</v>
      </c>
      <c r="AW32" s="171" t="s">
        <v>495</v>
      </c>
      <c r="AX32" s="171" t="s">
        <v>495</v>
      </c>
      <c r="AY32" s="171">
        <v>0</v>
      </c>
      <c r="AZ32" s="171">
        <v>7514</v>
      </c>
      <c r="BA32" s="171">
        <v>7037</v>
      </c>
      <c r="BB32" s="171">
        <v>0</v>
      </c>
      <c r="BC32" s="171">
        <v>83</v>
      </c>
      <c r="BD32" s="171">
        <v>0</v>
      </c>
      <c r="BE32" s="171">
        <v>0</v>
      </c>
      <c r="BF32" s="171">
        <v>380</v>
      </c>
      <c r="BG32" s="171">
        <v>14</v>
      </c>
      <c r="BH32" s="171">
        <v>3097</v>
      </c>
      <c r="BI32" s="171">
        <v>37</v>
      </c>
      <c r="BJ32" s="171">
        <v>192</v>
      </c>
      <c r="BK32" s="171">
        <v>57</v>
      </c>
      <c r="BL32" s="171">
        <v>2277</v>
      </c>
      <c r="BM32" s="171">
        <v>79929</v>
      </c>
      <c r="BN32" s="171">
        <v>9864</v>
      </c>
      <c r="BO32" s="171">
        <v>8290</v>
      </c>
      <c r="BP32" s="171">
        <v>0</v>
      </c>
      <c r="BQ32" s="171">
        <v>0</v>
      </c>
      <c r="BR32" s="171">
        <v>0</v>
      </c>
      <c r="BS32" s="171">
        <v>0</v>
      </c>
      <c r="BT32" s="171">
        <v>0</v>
      </c>
      <c r="BU32" s="171">
        <v>0</v>
      </c>
      <c r="BV32" s="171">
        <v>0</v>
      </c>
      <c r="BW32" s="171">
        <v>220</v>
      </c>
      <c r="BX32" s="171">
        <v>11492</v>
      </c>
    </row>
    <row r="33" spans="1:76" s="134" customFormat="1" ht="12.75" customHeight="1" x14ac:dyDescent="0.2">
      <c r="A33" s="173"/>
      <c r="B33" s="135" t="s">
        <v>150</v>
      </c>
      <c r="C33" s="136">
        <v>4</v>
      </c>
      <c r="D33" s="136">
        <v>4</v>
      </c>
      <c r="E33" s="136">
        <v>4</v>
      </c>
      <c r="F33" s="136">
        <v>4</v>
      </c>
      <c r="G33" s="136">
        <v>4</v>
      </c>
      <c r="H33" s="136">
        <v>4</v>
      </c>
      <c r="I33" s="136">
        <v>4</v>
      </c>
      <c r="J33" s="136">
        <v>4</v>
      </c>
      <c r="K33" s="136">
        <v>4</v>
      </c>
      <c r="L33" s="136">
        <v>4</v>
      </c>
      <c r="M33" s="136">
        <v>4</v>
      </c>
      <c r="N33" s="136">
        <v>4</v>
      </c>
      <c r="O33" s="136">
        <v>4</v>
      </c>
      <c r="P33" s="136">
        <v>4</v>
      </c>
      <c r="Q33" s="136">
        <v>4</v>
      </c>
      <c r="R33" s="136">
        <v>4</v>
      </c>
      <c r="S33" s="136">
        <v>4</v>
      </c>
      <c r="T33" s="136">
        <v>4</v>
      </c>
      <c r="U33" s="136">
        <v>4</v>
      </c>
      <c r="V33" s="136">
        <v>4</v>
      </c>
      <c r="W33" s="136">
        <v>4</v>
      </c>
      <c r="X33" s="136">
        <v>4</v>
      </c>
      <c r="Y33" s="136">
        <v>4</v>
      </c>
      <c r="Z33" s="136">
        <v>4</v>
      </c>
      <c r="AA33" s="136">
        <v>4</v>
      </c>
      <c r="AB33" s="136">
        <v>4</v>
      </c>
      <c r="AC33" s="136">
        <v>4</v>
      </c>
      <c r="AD33" s="136">
        <v>4</v>
      </c>
      <c r="AE33" s="136">
        <v>4</v>
      </c>
      <c r="AF33" s="136">
        <v>4</v>
      </c>
      <c r="AG33" s="136">
        <v>4</v>
      </c>
      <c r="AH33" s="136">
        <v>4</v>
      </c>
      <c r="AI33" s="136">
        <v>4</v>
      </c>
      <c r="AJ33" s="136">
        <v>4</v>
      </c>
      <c r="AK33" s="136">
        <v>4</v>
      </c>
      <c r="AL33" s="136">
        <v>4</v>
      </c>
      <c r="AM33" s="136">
        <v>4</v>
      </c>
      <c r="AN33" s="136">
        <v>4</v>
      </c>
      <c r="AO33" s="136">
        <v>4</v>
      </c>
      <c r="AP33" s="136">
        <v>4</v>
      </c>
      <c r="AQ33" s="136">
        <v>4</v>
      </c>
      <c r="AR33" s="136">
        <v>4</v>
      </c>
      <c r="AS33" s="136">
        <v>4</v>
      </c>
      <c r="AT33" s="136">
        <v>4</v>
      </c>
      <c r="AU33" s="136">
        <v>4</v>
      </c>
      <c r="AV33" s="136">
        <v>4</v>
      </c>
      <c r="AW33" s="136">
        <v>4</v>
      </c>
      <c r="AX33" s="136">
        <v>4</v>
      </c>
      <c r="AY33" s="136">
        <v>4</v>
      </c>
      <c r="AZ33" s="136">
        <v>4</v>
      </c>
      <c r="BA33" s="136">
        <v>4</v>
      </c>
      <c r="BB33" s="136">
        <v>4</v>
      </c>
      <c r="BC33" s="136">
        <v>4</v>
      </c>
      <c r="BD33" s="136">
        <v>4</v>
      </c>
      <c r="BE33" s="136">
        <v>4</v>
      </c>
      <c r="BF33" s="136">
        <v>4</v>
      </c>
      <c r="BG33" s="136">
        <v>4</v>
      </c>
      <c r="BH33" s="136">
        <v>4</v>
      </c>
      <c r="BI33" s="136">
        <v>4</v>
      </c>
      <c r="BJ33" s="136">
        <v>4</v>
      </c>
      <c r="BK33" s="136">
        <v>4</v>
      </c>
      <c r="BL33" s="136">
        <v>4</v>
      </c>
      <c r="BM33" s="136">
        <v>4</v>
      </c>
      <c r="BN33" s="136">
        <v>4</v>
      </c>
      <c r="BO33" s="136">
        <v>4</v>
      </c>
      <c r="BP33" s="136">
        <v>4</v>
      </c>
      <c r="BQ33" s="136">
        <v>4</v>
      </c>
      <c r="BR33" s="136">
        <v>4</v>
      </c>
      <c r="BS33" s="136">
        <v>4</v>
      </c>
      <c r="BT33" s="136">
        <v>4</v>
      </c>
      <c r="BU33" s="136">
        <v>4</v>
      </c>
      <c r="BV33" s="136">
        <v>4</v>
      </c>
      <c r="BW33" s="136">
        <v>4</v>
      </c>
      <c r="BX33" s="136">
        <v>4</v>
      </c>
    </row>
    <row r="34" spans="1:76" s="134" customFormat="1" ht="12.75" customHeight="1" x14ac:dyDescent="0.2">
      <c r="A34" s="173"/>
      <c r="B34" s="135" t="s">
        <v>151</v>
      </c>
      <c r="C34" s="136">
        <v>4</v>
      </c>
      <c r="D34" s="136">
        <v>4</v>
      </c>
      <c r="E34" s="136">
        <v>1</v>
      </c>
      <c r="F34" s="136">
        <v>4</v>
      </c>
      <c r="G34" s="136">
        <v>4</v>
      </c>
      <c r="H34" s="136">
        <v>4</v>
      </c>
      <c r="I34" s="136">
        <v>4</v>
      </c>
      <c r="J34" s="136">
        <v>4</v>
      </c>
      <c r="K34" s="136">
        <v>4</v>
      </c>
      <c r="L34" s="136">
        <v>4</v>
      </c>
      <c r="M34" s="136">
        <v>4</v>
      </c>
      <c r="N34" s="136">
        <v>4</v>
      </c>
      <c r="O34" s="136">
        <v>4</v>
      </c>
      <c r="P34" s="136">
        <v>4</v>
      </c>
      <c r="Q34" s="136">
        <v>4</v>
      </c>
      <c r="R34" s="136">
        <v>4</v>
      </c>
      <c r="S34" s="136">
        <v>4</v>
      </c>
      <c r="T34" s="136">
        <v>4</v>
      </c>
      <c r="U34" s="136">
        <v>4</v>
      </c>
      <c r="V34" s="136">
        <v>4</v>
      </c>
      <c r="W34" s="136">
        <v>4</v>
      </c>
      <c r="X34" s="136">
        <v>4</v>
      </c>
      <c r="Y34" s="136">
        <v>4</v>
      </c>
      <c r="Z34" s="136">
        <v>4</v>
      </c>
      <c r="AA34" s="136">
        <v>4</v>
      </c>
      <c r="AB34" s="136">
        <v>4</v>
      </c>
      <c r="AC34" s="136">
        <v>1</v>
      </c>
      <c r="AD34" s="136">
        <v>4</v>
      </c>
      <c r="AE34" s="136">
        <v>4</v>
      </c>
      <c r="AF34" s="136">
        <v>4</v>
      </c>
      <c r="AG34" s="136">
        <v>3</v>
      </c>
      <c r="AH34" s="136">
        <v>3</v>
      </c>
      <c r="AI34" s="136">
        <v>3</v>
      </c>
      <c r="AJ34" s="136">
        <v>4</v>
      </c>
      <c r="AK34" s="136">
        <v>4</v>
      </c>
      <c r="AL34" s="136">
        <v>4</v>
      </c>
      <c r="AM34" s="136">
        <v>4</v>
      </c>
      <c r="AN34" s="136">
        <v>4</v>
      </c>
      <c r="AO34" s="136">
        <v>4</v>
      </c>
      <c r="AP34" s="136">
        <v>4</v>
      </c>
      <c r="AQ34" s="136">
        <v>4</v>
      </c>
      <c r="AR34" s="136">
        <v>4</v>
      </c>
      <c r="AS34" s="136">
        <v>4</v>
      </c>
      <c r="AT34" s="136">
        <v>4</v>
      </c>
      <c r="AU34" s="136">
        <v>4</v>
      </c>
      <c r="AV34" s="136">
        <v>4</v>
      </c>
      <c r="AW34" s="136">
        <v>4</v>
      </c>
      <c r="AX34" s="136">
        <v>2</v>
      </c>
      <c r="AY34" s="136">
        <v>2</v>
      </c>
      <c r="AZ34" s="136">
        <v>4</v>
      </c>
      <c r="BA34" s="136">
        <v>4</v>
      </c>
      <c r="BB34" s="136">
        <v>4</v>
      </c>
      <c r="BC34" s="136">
        <v>4</v>
      </c>
      <c r="BD34" s="136">
        <v>4</v>
      </c>
      <c r="BE34" s="136">
        <v>4</v>
      </c>
      <c r="BF34" s="136">
        <v>4</v>
      </c>
      <c r="BG34" s="136">
        <v>4</v>
      </c>
      <c r="BH34" s="136">
        <v>1</v>
      </c>
      <c r="BI34" s="136">
        <v>4</v>
      </c>
      <c r="BJ34" s="136">
        <v>4</v>
      </c>
      <c r="BK34" s="136">
        <v>2</v>
      </c>
      <c r="BL34" s="136">
        <v>3</v>
      </c>
      <c r="BM34" s="136">
        <v>4</v>
      </c>
      <c r="BN34" s="136">
        <v>3</v>
      </c>
      <c r="BO34" s="136">
        <v>3</v>
      </c>
      <c r="BP34" s="136">
        <v>2</v>
      </c>
      <c r="BQ34" s="136">
        <v>4</v>
      </c>
      <c r="BR34" s="136">
        <v>4</v>
      </c>
      <c r="BS34" s="136">
        <v>4</v>
      </c>
      <c r="BT34" s="136">
        <v>3</v>
      </c>
      <c r="BU34" s="136">
        <v>4</v>
      </c>
      <c r="BV34" s="136">
        <v>3</v>
      </c>
      <c r="BW34" s="136">
        <v>1</v>
      </c>
      <c r="BX34" s="136">
        <v>1</v>
      </c>
    </row>
    <row r="35" spans="1:76" s="134" customFormat="1" ht="12.75" customHeight="1" x14ac:dyDescent="0.2">
      <c r="A35" s="174"/>
      <c r="B35" s="138" t="s">
        <v>149</v>
      </c>
      <c r="C35" s="139">
        <v>1</v>
      </c>
      <c r="D35" s="139">
        <v>1</v>
      </c>
      <c r="E35" s="139">
        <v>0.25</v>
      </c>
      <c r="F35" s="139">
        <v>1</v>
      </c>
      <c r="G35" s="139">
        <v>1</v>
      </c>
      <c r="H35" s="139">
        <v>1</v>
      </c>
      <c r="I35" s="139">
        <v>1</v>
      </c>
      <c r="J35" s="139">
        <v>1</v>
      </c>
      <c r="K35" s="139">
        <v>1</v>
      </c>
      <c r="L35" s="139">
        <v>1</v>
      </c>
      <c r="M35" s="139">
        <v>1</v>
      </c>
      <c r="N35" s="139">
        <v>1</v>
      </c>
      <c r="O35" s="139">
        <v>1</v>
      </c>
      <c r="P35" s="139">
        <v>1</v>
      </c>
      <c r="Q35" s="139">
        <v>1</v>
      </c>
      <c r="R35" s="139">
        <v>1</v>
      </c>
      <c r="S35" s="139">
        <v>1</v>
      </c>
      <c r="T35" s="139">
        <v>1</v>
      </c>
      <c r="U35" s="139">
        <v>1</v>
      </c>
      <c r="V35" s="139">
        <v>1</v>
      </c>
      <c r="W35" s="139">
        <v>1</v>
      </c>
      <c r="X35" s="139">
        <v>1</v>
      </c>
      <c r="Y35" s="139">
        <v>1</v>
      </c>
      <c r="Z35" s="139">
        <v>1</v>
      </c>
      <c r="AA35" s="139">
        <v>1</v>
      </c>
      <c r="AB35" s="139">
        <v>1</v>
      </c>
      <c r="AC35" s="139">
        <v>0.25</v>
      </c>
      <c r="AD35" s="139">
        <v>1</v>
      </c>
      <c r="AE35" s="139">
        <v>1</v>
      </c>
      <c r="AF35" s="139">
        <v>1</v>
      </c>
      <c r="AG35" s="139">
        <v>0.75</v>
      </c>
      <c r="AH35" s="139">
        <v>0.75</v>
      </c>
      <c r="AI35" s="139">
        <v>0.75</v>
      </c>
      <c r="AJ35" s="139">
        <v>1</v>
      </c>
      <c r="AK35" s="139">
        <v>1</v>
      </c>
      <c r="AL35" s="139">
        <v>1</v>
      </c>
      <c r="AM35" s="139">
        <v>1</v>
      </c>
      <c r="AN35" s="139">
        <v>1</v>
      </c>
      <c r="AO35" s="139">
        <v>1</v>
      </c>
      <c r="AP35" s="139">
        <v>1</v>
      </c>
      <c r="AQ35" s="139">
        <v>1</v>
      </c>
      <c r="AR35" s="139">
        <v>1</v>
      </c>
      <c r="AS35" s="139">
        <v>1</v>
      </c>
      <c r="AT35" s="139">
        <v>1</v>
      </c>
      <c r="AU35" s="139">
        <v>1</v>
      </c>
      <c r="AV35" s="139">
        <v>1</v>
      </c>
      <c r="AW35" s="139">
        <v>1</v>
      </c>
      <c r="AX35" s="139">
        <v>0.5</v>
      </c>
      <c r="AY35" s="139">
        <v>0.5</v>
      </c>
      <c r="AZ35" s="139">
        <v>1</v>
      </c>
      <c r="BA35" s="139">
        <v>1</v>
      </c>
      <c r="BB35" s="139">
        <v>1</v>
      </c>
      <c r="BC35" s="139">
        <v>1</v>
      </c>
      <c r="BD35" s="139">
        <v>1</v>
      </c>
      <c r="BE35" s="139">
        <v>1</v>
      </c>
      <c r="BF35" s="139">
        <v>1</v>
      </c>
      <c r="BG35" s="139">
        <v>1</v>
      </c>
      <c r="BH35" s="139">
        <v>0.25</v>
      </c>
      <c r="BI35" s="139">
        <v>1</v>
      </c>
      <c r="BJ35" s="139">
        <v>1</v>
      </c>
      <c r="BK35" s="139">
        <v>0.5</v>
      </c>
      <c r="BL35" s="139">
        <v>0.75</v>
      </c>
      <c r="BM35" s="139">
        <v>1</v>
      </c>
      <c r="BN35" s="139">
        <v>0.75</v>
      </c>
      <c r="BO35" s="139">
        <v>0.75</v>
      </c>
      <c r="BP35" s="139">
        <v>0.5</v>
      </c>
      <c r="BQ35" s="139">
        <v>1</v>
      </c>
      <c r="BR35" s="139">
        <v>1</v>
      </c>
      <c r="BS35" s="139">
        <v>1</v>
      </c>
      <c r="BT35" s="139">
        <v>0.75</v>
      </c>
      <c r="BU35" s="139">
        <v>1</v>
      </c>
      <c r="BV35" s="139">
        <v>0.75</v>
      </c>
      <c r="BW35" s="139">
        <v>0.25</v>
      </c>
      <c r="BX35" s="139">
        <v>0.25</v>
      </c>
    </row>
    <row r="36" spans="1:76" s="134" customFormat="1" ht="12.75" customHeight="1" x14ac:dyDescent="0.2">
      <c r="A36" s="175" t="s">
        <v>316</v>
      </c>
      <c r="B36" s="177" t="s">
        <v>432</v>
      </c>
      <c r="C36" s="157"/>
      <c r="D36" s="176">
        <v>2679</v>
      </c>
      <c r="E36" s="176">
        <v>32377</v>
      </c>
      <c r="F36" s="158">
        <v>4</v>
      </c>
      <c r="G36" s="158">
        <v>0</v>
      </c>
      <c r="H36" s="158">
        <v>4</v>
      </c>
      <c r="I36" s="158">
        <v>0</v>
      </c>
      <c r="J36" s="159">
        <v>2.3199999999999998</v>
      </c>
      <c r="K36" s="160">
        <v>2.25</v>
      </c>
      <c r="L36" s="160">
        <v>7.0000000000000007E-2</v>
      </c>
      <c r="M36" s="160">
        <v>0</v>
      </c>
      <c r="N36" s="161">
        <v>1</v>
      </c>
      <c r="O36" s="161">
        <v>345</v>
      </c>
      <c r="P36" s="161">
        <v>275</v>
      </c>
      <c r="Q36" s="161">
        <v>23</v>
      </c>
      <c r="R36" s="161">
        <v>4</v>
      </c>
      <c r="S36" s="161">
        <v>255</v>
      </c>
      <c r="T36" s="160">
        <v>50</v>
      </c>
      <c r="U36" s="160">
        <v>42148</v>
      </c>
      <c r="V36" s="161">
        <v>1059</v>
      </c>
      <c r="W36" s="161">
        <v>0</v>
      </c>
      <c r="X36" s="161">
        <v>12815</v>
      </c>
      <c r="Y36" s="161">
        <v>556155</v>
      </c>
      <c r="Z36" s="161">
        <v>236479</v>
      </c>
      <c r="AA36" s="161">
        <v>319676</v>
      </c>
      <c r="AB36" s="161">
        <v>8576</v>
      </c>
      <c r="AC36" s="161">
        <v>69412</v>
      </c>
      <c r="AD36" s="161">
        <v>32737</v>
      </c>
      <c r="AE36" s="161">
        <v>208951</v>
      </c>
      <c r="AF36" s="161">
        <v>99844</v>
      </c>
      <c r="AG36" s="161">
        <v>556155</v>
      </c>
      <c r="AH36" s="161">
        <v>0</v>
      </c>
      <c r="AI36" s="161">
        <v>0</v>
      </c>
      <c r="AJ36" s="161">
        <v>4883</v>
      </c>
      <c r="AK36" s="161">
        <v>48787</v>
      </c>
      <c r="AL36" s="161">
        <v>47639</v>
      </c>
      <c r="AM36" s="161">
        <v>0</v>
      </c>
      <c r="AN36" s="161">
        <v>0</v>
      </c>
      <c r="AO36" s="161">
        <v>105</v>
      </c>
      <c r="AP36" s="161">
        <v>0</v>
      </c>
      <c r="AQ36" s="161">
        <v>0</v>
      </c>
      <c r="AR36" s="161">
        <v>1043</v>
      </c>
      <c r="AS36" s="161">
        <v>0</v>
      </c>
      <c r="AT36" s="161">
        <v>67878</v>
      </c>
      <c r="AU36" s="161">
        <v>25064</v>
      </c>
      <c r="AV36" s="161">
        <v>64</v>
      </c>
      <c r="AW36" s="161">
        <v>22957</v>
      </c>
      <c r="AX36" s="161">
        <v>726219</v>
      </c>
      <c r="AY36" s="218" t="s">
        <v>357</v>
      </c>
      <c r="AZ36" s="161">
        <v>3580</v>
      </c>
      <c r="BA36" s="161">
        <v>3516</v>
      </c>
      <c r="BB36" s="161">
        <v>0</v>
      </c>
      <c r="BC36" s="161">
        <v>0</v>
      </c>
      <c r="BD36" s="161">
        <v>0</v>
      </c>
      <c r="BE36" s="161">
        <v>0</v>
      </c>
      <c r="BF36" s="161">
        <v>64</v>
      </c>
      <c r="BG36" s="161">
        <v>0</v>
      </c>
      <c r="BH36" s="161">
        <v>480</v>
      </c>
      <c r="BI36" s="161">
        <v>0</v>
      </c>
      <c r="BJ36" s="161">
        <v>11</v>
      </c>
      <c r="BK36" s="161">
        <v>17</v>
      </c>
      <c r="BL36" s="161">
        <v>595</v>
      </c>
      <c r="BM36" s="161">
        <v>21317</v>
      </c>
      <c r="BN36" s="161">
        <v>14</v>
      </c>
      <c r="BO36" s="161">
        <v>190</v>
      </c>
      <c r="BP36" s="161">
        <v>0</v>
      </c>
      <c r="BQ36" s="161">
        <v>0</v>
      </c>
      <c r="BR36" s="161">
        <v>0</v>
      </c>
      <c r="BS36" s="161">
        <v>0</v>
      </c>
      <c r="BT36" s="161">
        <v>0</v>
      </c>
      <c r="BU36" s="161">
        <v>0</v>
      </c>
      <c r="BV36" s="161">
        <v>3</v>
      </c>
      <c r="BW36" s="161" t="s">
        <v>301</v>
      </c>
      <c r="BX36" s="161">
        <v>4618</v>
      </c>
    </row>
    <row r="37" spans="1:76" s="134" customFormat="1" ht="12.75" customHeight="1" x14ac:dyDescent="0.2">
      <c r="A37" s="175" t="s">
        <v>317</v>
      </c>
      <c r="B37" s="156" t="s">
        <v>433</v>
      </c>
      <c r="C37" s="157"/>
      <c r="D37" s="176">
        <v>1793</v>
      </c>
      <c r="E37" s="176">
        <v>24000</v>
      </c>
      <c r="F37" s="158">
        <v>5</v>
      </c>
      <c r="G37" s="158">
        <v>0</v>
      </c>
      <c r="H37" s="158">
        <v>2</v>
      </c>
      <c r="I37" s="158">
        <v>3</v>
      </c>
      <c r="J37" s="159">
        <v>1.9</v>
      </c>
      <c r="K37" s="160">
        <v>1.9</v>
      </c>
      <c r="L37" s="160">
        <v>0</v>
      </c>
      <c r="M37" s="160">
        <v>0</v>
      </c>
      <c r="N37" s="161">
        <v>1</v>
      </c>
      <c r="O37" s="161">
        <v>230</v>
      </c>
      <c r="P37" s="161">
        <v>195</v>
      </c>
      <c r="Q37" s="161">
        <v>16</v>
      </c>
      <c r="R37" s="161">
        <v>2</v>
      </c>
      <c r="S37" s="161">
        <v>230</v>
      </c>
      <c r="T37" s="160">
        <v>35</v>
      </c>
      <c r="U37" s="160">
        <v>19720</v>
      </c>
      <c r="V37" s="161">
        <v>1277</v>
      </c>
      <c r="W37" s="161">
        <v>0</v>
      </c>
      <c r="X37" s="161">
        <v>6866</v>
      </c>
      <c r="Y37" s="161">
        <v>322514</v>
      </c>
      <c r="Z37" s="161">
        <v>195794</v>
      </c>
      <c r="AA37" s="161">
        <v>126720</v>
      </c>
      <c r="AB37" s="161">
        <v>1599</v>
      </c>
      <c r="AC37" s="161">
        <v>13212</v>
      </c>
      <c r="AD37" s="161">
        <v>25051</v>
      </c>
      <c r="AE37" s="161">
        <v>86858</v>
      </c>
      <c r="AF37" s="161">
        <v>23212</v>
      </c>
      <c r="AG37" s="161">
        <v>315857</v>
      </c>
      <c r="AH37" s="161">
        <v>4000</v>
      </c>
      <c r="AI37" s="161">
        <v>0</v>
      </c>
      <c r="AJ37" s="161">
        <v>2657</v>
      </c>
      <c r="AK37" s="161">
        <v>27888</v>
      </c>
      <c r="AL37" s="161">
        <v>27433</v>
      </c>
      <c r="AM37" s="161">
        <v>0</v>
      </c>
      <c r="AN37" s="161">
        <v>0</v>
      </c>
      <c r="AO37" s="161">
        <v>0</v>
      </c>
      <c r="AP37" s="161">
        <v>0</v>
      </c>
      <c r="AQ37" s="161">
        <v>0</v>
      </c>
      <c r="AR37" s="161">
        <v>455</v>
      </c>
      <c r="AS37" s="161">
        <v>0</v>
      </c>
      <c r="AT37" s="161">
        <v>67878</v>
      </c>
      <c r="AU37" s="161">
        <v>25064</v>
      </c>
      <c r="AV37" s="161">
        <v>63</v>
      </c>
      <c r="AW37" s="161">
        <v>20993</v>
      </c>
      <c r="AX37" s="161">
        <v>726219</v>
      </c>
      <c r="AY37" s="161" t="s">
        <v>301</v>
      </c>
      <c r="AZ37" s="161">
        <v>2063</v>
      </c>
      <c r="BA37" s="161">
        <v>1963</v>
      </c>
      <c r="BB37" s="161">
        <v>0</v>
      </c>
      <c r="BC37" s="161">
        <v>0</v>
      </c>
      <c r="BD37" s="161">
        <v>0</v>
      </c>
      <c r="BE37" s="161">
        <v>0</v>
      </c>
      <c r="BF37" s="161">
        <v>100</v>
      </c>
      <c r="BG37" s="161">
        <v>0</v>
      </c>
      <c r="BH37" s="161">
        <v>1035</v>
      </c>
      <c r="BI37" s="161">
        <v>4</v>
      </c>
      <c r="BJ37" s="161">
        <v>25</v>
      </c>
      <c r="BK37" s="161">
        <v>15</v>
      </c>
      <c r="BL37" s="161">
        <v>200</v>
      </c>
      <c r="BM37" s="161">
        <v>22641</v>
      </c>
      <c r="BN37" s="161">
        <v>0</v>
      </c>
      <c r="BO37" s="161">
        <v>0</v>
      </c>
      <c r="BP37" s="161">
        <v>0</v>
      </c>
      <c r="BQ37" s="161">
        <v>0</v>
      </c>
      <c r="BR37" s="161">
        <v>0</v>
      </c>
      <c r="BS37" s="161">
        <v>0</v>
      </c>
      <c r="BT37" s="161">
        <v>0</v>
      </c>
      <c r="BU37" s="161">
        <v>0</v>
      </c>
      <c r="BV37" s="161">
        <v>0</v>
      </c>
      <c r="BW37" s="161">
        <v>250</v>
      </c>
      <c r="BX37" s="161" t="s">
        <v>301</v>
      </c>
    </row>
    <row r="38" spans="1:76" s="134" customFormat="1" ht="12.75" customHeight="1" x14ac:dyDescent="0.2">
      <c r="A38" s="175" t="s">
        <v>318</v>
      </c>
      <c r="B38" s="156" t="s">
        <v>434</v>
      </c>
      <c r="C38" s="157"/>
      <c r="D38" s="176">
        <v>2283</v>
      </c>
      <c r="E38" s="176" t="s">
        <v>301</v>
      </c>
      <c r="F38" s="158">
        <v>6</v>
      </c>
      <c r="G38" s="158">
        <v>1</v>
      </c>
      <c r="H38" s="158">
        <v>3</v>
      </c>
      <c r="I38" s="158">
        <v>2</v>
      </c>
      <c r="J38" s="159">
        <v>3.3</v>
      </c>
      <c r="K38" s="160">
        <v>2.2999999999999998</v>
      </c>
      <c r="L38" s="160">
        <v>0</v>
      </c>
      <c r="M38" s="160">
        <v>1</v>
      </c>
      <c r="N38" s="161">
        <v>1</v>
      </c>
      <c r="O38" s="161">
        <v>243</v>
      </c>
      <c r="P38" s="161">
        <v>208</v>
      </c>
      <c r="Q38" s="161">
        <v>28</v>
      </c>
      <c r="R38" s="161">
        <v>5</v>
      </c>
      <c r="S38" s="161">
        <v>229</v>
      </c>
      <c r="T38" s="160">
        <v>50</v>
      </c>
      <c r="U38" s="160">
        <v>11444</v>
      </c>
      <c r="V38" s="161">
        <v>4200</v>
      </c>
      <c r="W38" s="161">
        <v>0</v>
      </c>
      <c r="X38" s="161">
        <v>0</v>
      </c>
      <c r="Y38" s="161">
        <v>514734</v>
      </c>
      <c r="Z38" s="161">
        <v>289520</v>
      </c>
      <c r="AA38" s="161">
        <v>225214</v>
      </c>
      <c r="AB38" s="161">
        <v>4848</v>
      </c>
      <c r="AC38" s="161">
        <v>82957</v>
      </c>
      <c r="AD38" s="161">
        <v>50349</v>
      </c>
      <c r="AE38" s="161">
        <v>87060</v>
      </c>
      <c r="AF38" s="161">
        <v>36950</v>
      </c>
      <c r="AG38" s="161">
        <v>505340</v>
      </c>
      <c r="AH38" s="161">
        <v>0</v>
      </c>
      <c r="AI38" s="161">
        <v>0</v>
      </c>
      <c r="AJ38" s="161">
        <v>3232</v>
      </c>
      <c r="AK38" s="161">
        <v>15840</v>
      </c>
      <c r="AL38" s="161">
        <v>14815</v>
      </c>
      <c r="AM38" s="161">
        <v>0</v>
      </c>
      <c r="AN38" s="161">
        <v>0</v>
      </c>
      <c r="AO38" s="161">
        <v>0</v>
      </c>
      <c r="AP38" s="161">
        <v>0</v>
      </c>
      <c r="AQ38" s="161">
        <v>0</v>
      </c>
      <c r="AR38" s="161">
        <v>1012</v>
      </c>
      <c r="AS38" s="161">
        <v>13</v>
      </c>
      <c r="AT38" s="161">
        <v>67878</v>
      </c>
      <c r="AU38" s="161">
        <v>25157</v>
      </c>
      <c r="AV38" s="161">
        <v>66</v>
      </c>
      <c r="AW38" s="161">
        <v>26903</v>
      </c>
      <c r="AX38" s="161">
        <v>726219</v>
      </c>
      <c r="AY38" s="161" t="s">
        <v>301</v>
      </c>
      <c r="AZ38" s="161">
        <v>1274</v>
      </c>
      <c r="BA38" s="161">
        <v>1106</v>
      </c>
      <c r="BB38" s="161">
        <v>0</v>
      </c>
      <c r="BC38" s="161">
        <v>0</v>
      </c>
      <c r="BD38" s="161">
        <v>0</v>
      </c>
      <c r="BE38" s="161">
        <v>0</v>
      </c>
      <c r="BF38" s="161">
        <v>164</v>
      </c>
      <c r="BG38" s="161">
        <v>4</v>
      </c>
      <c r="BH38" s="161">
        <v>1487</v>
      </c>
      <c r="BI38" s="161">
        <v>0</v>
      </c>
      <c r="BJ38" s="161">
        <v>95</v>
      </c>
      <c r="BK38" s="161" t="s">
        <v>301</v>
      </c>
      <c r="BL38" s="161" t="s">
        <v>301</v>
      </c>
      <c r="BM38" s="161">
        <v>25887</v>
      </c>
      <c r="BN38" s="161">
        <v>60</v>
      </c>
      <c r="BO38" s="161">
        <v>150</v>
      </c>
      <c r="BP38" s="161">
        <v>0</v>
      </c>
      <c r="BQ38" s="161">
        <v>0</v>
      </c>
      <c r="BR38" s="161">
        <v>0</v>
      </c>
      <c r="BS38" s="161">
        <v>0</v>
      </c>
      <c r="BT38" s="161">
        <v>0</v>
      </c>
      <c r="BU38" s="161">
        <v>0</v>
      </c>
      <c r="BV38" s="161" t="s">
        <v>301</v>
      </c>
      <c r="BW38" s="161" t="s">
        <v>301</v>
      </c>
      <c r="BX38" s="161" t="s">
        <v>301</v>
      </c>
    </row>
    <row r="39" spans="1:76" s="134" customFormat="1" ht="12.75" customHeight="1" x14ac:dyDescent="0.2">
      <c r="A39" s="155" t="s">
        <v>319</v>
      </c>
      <c r="B39" s="156" t="s">
        <v>435</v>
      </c>
      <c r="C39" s="157"/>
      <c r="D39" s="176">
        <v>2345</v>
      </c>
      <c r="E39" s="176" t="s">
        <v>301</v>
      </c>
      <c r="F39" s="158">
        <v>8</v>
      </c>
      <c r="G39" s="158">
        <v>1</v>
      </c>
      <c r="H39" s="158">
        <v>4</v>
      </c>
      <c r="I39" s="158">
        <v>3</v>
      </c>
      <c r="J39" s="159">
        <v>5</v>
      </c>
      <c r="K39" s="160">
        <v>4.8</v>
      </c>
      <c r="L39" s="160">
        <v>0.2</v>
      </c>
      <c r="M39" s="160">
        <v>0</v>
      </c>
      <c r="N39" s="161">
        <v>1</v>
      </c>
      <c r="O39" s="161">
        <v>405</v>
      </c>
      <c r="P39" s="161">
        <v>304</v>
      </c>
      <c r="Q39" s="161">
        <v>40</v>
      </c>
      <c r="R39" s="161">
        <v>13</v>
      </c>
      <c r="S39" s="161">
        <v>237</v>
      </c>
      <c r="T39" s="160">
        <v>50</v>
      </c>
      <c r="U39" s="160">
        <v>55899</v>
      </c>
      <c r="V39" s="161">
        <v>3409</v>
      </c>
      <c r="W39" s="161">
        <v>18502</v>
      </c>
      <c r="X39" s="161">
        <v>48293</v>
      </c>
      <c r="Y39" s="161">
        <v>905674</v>
      </c>
      <c r="Z39" s="161">
        <v>495436</v>
      </c>
      <c r="AA39" s="161">
        <v>410238</v>
      </c>
      <c r="AB39" s="161">
        <v>8960</v>
      </c>
      <c r="AC39" s="161">
        <v>202616</v>
      </c>
      <c r="AD39" s="161">
        <v>75052</v>
      </c>
      <c r="AE39" s="161">
        <v>123610</v>
      </c>
      <c r="AF39" s="161">
        <v>18978</v>
      </c>
      <c r="AG39" s="161">
        <v>763947</v>
      </c>
      <c r="AH39" s="161">
        <v>127000</v>
      </c>
      <c r="AI39" s="161">
        <v>0</v>
      </c>
      <c r="AJ39" s="161">
        <v>14728</v>
      </c>
      <c r="AK39" s="161">
        <v>123452</v>
      </c>
      <c r="AL39" s="161">
        <v>76714</v>
      </c>
      <c r="AM39" s="161">
        <v>735</v>
      </c>
      <c r="AN39" s="161">
        <v>3</v>
      </c>
      <c r="AO39" s="161">
        <v>0</v>
      </c>
      <c r="AP39" s="161">
        <v>0</v>
      </c>
      <c r="AQ39" s="161">
        <v>0</v>
      </c>
      <c r="AR39" s="161">
        <v>46003</v>
      </c>
      <c r="AS39" s="161" t="s">
        <v>301</v>
      </c>
      <c r="AT39" s="161">
        <v>67878</v>
      </c>
      <c r="AU39" s="161">
        <v>25070</v>
      </c>
      <c r="AV39" s="161">
        <v>71</v>
      </c>
      <c r="AW39" s="161">
        <v>20824</v>
      </c>
      <c r="AX39" s="161">
        <v>861169</v>
      </c>
      <c r="AY39" s="161" t="s">
        <v>301</v>
      </c>
      <c r="AZ39" s="161">
        <v>10695</v>
      </c>
      <c r="BA39" s="161">
        <v>6037</v>
      </c>
      <c r="BB39" s="161">
        <v>5</v>
      </c>
      <c r="BC39" s="161">
        <v>0</v>
      </c>
      <c r="BD39" s="161">
        <v>0</v>
      </c>
      <c r="BE39" s="161">
        <v>0</v>
      </c>
      <c r="BF39" s="161">
        <v>4653</v>
      </c>
      <c r="BG39" s="161" t="s">
        <v>301</v>
      </c>
      <c r="BH39" s="161">
        <v>6</v>
      </c>
      <c r="BI39" s="161">
        <v>2</v>
      </c>
      <c r="BJ39" s="161">
        <v>46</v>
      </c>
      <c r="BK39" s="161">
        <v>77</v>
      </c>
      <c r="BL39" s="161">
        <v>636</v>
      </c>
      <c r="BM39" s="161">
        <v>47670</v>
      </c>
      <c r="BN39" s="161">
        <v>17</v>
      </c>
      <c r="BO39" s="161">
        <v>48</v>
      </c>
      <c r="BP39" s="161">
        <v>7</v>
      </c>
      <c r="BQ39" s="161">
        <v>2018</v>
      </c>
      <c r="BR39" s="161">
        <v>81</v>
      </c>
      <c r="BS39" s="161">
        <v>0</v>
      </c>
      <c r="BT39" s="161">
        <v>0</v>
      </c>
      <c r="BU39" s="161">
        <v>1937</v>
      </c>
      <c r="BV39" s="161">
        <v>68</v>
      </c>
      <c r="BW39" s="161">
        <v>468</v>
      </c>
      <c r="BX39" s="161">
        <v>13605</v>
      </c>
    </row>
    <row r="40" spans="1:76" s="134" customFormat="1" ht="12.75" customHeight="1" x14ac:dyDescent="0.2">
      <c r="A40" s="155" t="s">
        <v>489</v>
      </c>
      <c r="B40" s="156" t="s">
        <v>490</v>
      </c>
      <c r="C40" s="157"/>
      <c r="D40" s="158">
        <v>3318</v>
      </c>
      <c r="E40" s="158">
        <v>37614</v>
      </c>
      <c r="F40" s="158">
        <v>6</v>
      </c>
      <c r="G40" s="158">
        <v>0</v>
      </c>
      <c r="H40" s="158">
        <v>3</v>
      </c>
      <c r="I40" s="158">
        <v>3</v>
      </c>
      <c r="J40" s="159">
        <v>2.8</v>
      </c>
      <c r="K40" s="160">
        <v>2.8</v>
      </c>
      <c r="L40" s="160">
        <v>0</v>
      </c>
      <c r="M40" s="160">
        <v>0</v>
      </c>
      <c r="N40" s="161">
        <v>1</v>
      </c>
      <c r="O40" s="161">
        <v>630</v>
      </c>
      <c r="P40" s="161">
        <v>600</v>
      </c>
      <c r="Q40" s="161">
        <v>90</v>
      </c>
      <c r="R40" s="161">
        <v>6</v>
      </c>
      <c r="S40" s="161">
        <v>269</v>
      </c>
      <c r="T40" s="160">
        <v>57</v>
      </c>
      <c r="U40" s="160">
        <v>15724</v>
      </c>
      <c r="V40" s="161">
        <v>4504</v>
      </c>
      <c r="W40" s="161">
        <v>0</v>
      </c>
      <c r="X40" s="161">
        <v>5806</v>
      </c>
      <c r="Y40" s="161">
        <v>765011</v>
      </c>
      <c r="Z40" s="161">
        <v>313831</v>
      </c>
      <c r="AA40" s="161">
        <v>451180</v>
      </c>
      <c r="AB40" s="161">
        <v>5394</v>
      </c>
      <c r="AC40" s="161">
        <v>293000</v>
      </c>
      <c r="AD40" s="161">
        <v>18171</v>
      </c>
      <c r="AE40" s="161">
        <v>134615</v>
      </c>
      <c r="AF40" s="161">
        <v>66812</v>
      </c>
      <c r="AG40" s="161">
        <v>754550</v>
      </c>
      <c r="AH40" s="161">
        <v>0</v>
      </c>
      <c r="AI40" s="161">
        <v>0</v>
      </c>
      <c r="AJ40" s="161">
        <v>10461</v>
      </c>
      <c r="AK40" s="161">
        <v>22950</v>
      </c>
      <c r="AL40" s="161">
        <v>22950</v>
      </c>
      <c r="AM40" s="161">
        <v>0</v>
      </c>
      <c r="AN40" s="161">
        <v>0</v>
      </c>
      <c r="AO40" s="161">
        <v>0</v>
      </c>
      <c r="AP40" s="161">
        <v>0</v>
      </c>
      <c r="AQ40" s="161">
        <v>0</v>
      </c>
      <c r="AR40" s="161" t="s">
        <v>301</v>
      </c>
      <c r="AS40" s="161">
        <v>0</v>
      </c>
      <c r="AT40" s="161">
        <v>67878</v>
      </c>
      <c r="AU40" s="161">
        <v>25062</v>
      </c>
      <c r="AV40" s="161">
        <v>63</v>
      </c>
      <c r="AW40" s="161">
        <v>28280</v>
      </c>
      <c r="AX40" s="161">
        <v>726219</v>
      </c>
      <c r="AY40" s="161">
        <v>0</v>
      </c>
      <c r="AZ40" s="161">
        <v>3065</v>
      </c>
      <c r="BA40" s="161">
        <v>1844</v>
      </c>
      <c r="BB40" s="161">
        <v>0</v>
      </c>
      <c r="BC40" s="161">
        <v>0</v>
      </c>
      <c r="BD40" s="161">
        <v>0</v>
      </c>
      <c r="BE40" s="161">
        <v>0</v>
      </c>
      <c r="BF40" s="161">
        <v>1221</v>
      </c>
      <c r="BG40" s="161">
        <v>0</v>
      </c>
      <c r="BH40" s="161">
        <v>370</v>
      </c>
      <c r="BI40" s="161">
        <v>0</v>
      </c>
      <c r="BJ40" s="161">
        <v>41</v>
      </c>
      <c r="BK40" s="161">
        <v>58</v>
      </c>
      <c r="BL40" s="161">
        <v>925</v>
      </c>
      <c r="BM40" s="161">
        <v>24666</v>
      </c>
      <c r="BN40" s="161">
        <v>76</v>
      </c>
      <c r="BO40" s="161">
        <v>88</v>
      </c>
      <c r="BP40" s="161">
        <v>25</v>
      </c>
      <c r="BQ40" s="161">
        <v>56</v>
      </c>
      <c r="BR40" s="161">
        <v>0</v>
      </c>
      <c r="BS40" s="161">
        <v>0</v>
      </c>
      <c r="BT40" s="161">
        <v>0</v>
      </c>
      <c r="BU40" s="161">
        <v>56</v>
      </c>
      <c r="BV40" s="161">
        <v>25</v>
      </c>
      <c r="BW40" s="161">
        <v>90</v>
      </c>
      <c r="BX40" s="161" t="s">
        <v>301</v>
      </c>
    </row>
    <row r="41" spans="1:76" s="134" customFormat="1" ht="12.75" customHeight="1" x14ac:dyDescent="0.2">
      <c r="A41" s="122"/>
      <c r="B41" s="169" t="s">
        <v>157</v>
      </c>
      <c r="C41" s="170"/>
      <c r="D41" s="171">
        <v>12418</v>
      </c>
      <c r="E41" s="171">
        <v>93991</v>
      </c>
      <c r="F41" s="171">
        <v>29</v>
      </c>
      <c r="G41" s="171">
        <v>2</v>
      </c>
      <c r="H41" s="171">
        <v>16</v>
      </c>
      <c r="I41" s="171">
        <v>11</v>
      </c>
      <c r="J41" s="172">
        <v>15.32</v>
      </c>
      <c r="K41" s="172">
        <v>14.05</v>
      </c>
      <c r="L41" s="172">
        <v>0.27</v>
      </c>
      <c r="M41" s="172">
        <v>1</v>
      </c>
      <c r="N41" s="171">
        <v>5</v>
      </c>
      <c r="O41" s="171">
        <v>1853</v>
      </c>
      <c r="P41" s="171">
        <v>1582</v>
      </c>
      <c r="Q41" s="171">
        <v>197</v>
      </c>
      <c r="R41" s="171">
        <v>30</v>
      </c>
      <c r="S41" s="171">
        <v>1220</v>
      </c>
      <c r="T41" s="172">
        <v>242</v>
      </c>
      <c r="U41" s="171">
        <v>144935</v>
      </c>
      <c r="V41" s="171">
        <v>14449</v>
      </c>
      <c r="W41" s="171">
        <v>18502</v>
      </c>
      <c r="X41" s="171">
        <v>73780</v>
      </c>
      <c r="Y41" s="171">
        <v>3064088</v>
      </c>
      <c r="Z41" s="171">
        <v>1531060</v>
      </c>
      <c r="AA41" s="171">
        <v>1533028</v>
      </c>
      <c r="AB41" s="171">
        <v>29377</v>
      </c>
      <c r="AC41" s="171">
        <v>661197</v>
      </c>
      <c r="AD41" s="171">
        <v>201360</v>
      </c>
      <c r="AE41" s="171">
        <v>641094</v>
      </c>
      <c r="AF41" s="171">
        <v>245796</v>
      </c>
      <c r="AG41" s="171">
        <v>2895849</v>
      </c>
      <c r="AH41" s="171">
        <v>131000</v>
      </c>
      <c r="AI41" s="171">
        <v>0</v>
      </c>
      <c r="AJ41" s="171">
        <v>35961</v>
      </c>
      <c r="AK41" s="171">
        <v>238917</v>
      </c>
      <c r="AL41" s="171">
        <v>189551</v>
      </c>
      <c r="AM41" s="171">
        <v>735</v>
      </c>
      <c r="AN41" s="171">
        <v>3</v>
      </c>
      <c r="AO41" s="171">
        <v>105</v>
      </c>
      <c r="AP41" s="171">
        <v>0</v>
      </c>
      <c r="AQ41" s="171">
        <v>0</v>
      </c>
      <c r="AR41" s="171">
        <v>48513</v>
      </c>
      <c r="AS41" s="171">
        <v>13</v>
      </c>
      <c r="AT41" s="171" t="s">
        <v>495</v>
      </c>
      <c r="AU41" s="171" t="s">
        <v>495</v>
      </c>
      <c r="AV41" s="171" t="s">
        <v>495</v>
      </c>
      <c r="AW41" s="171" t="s">
        <v>495</v>
      </c>
      <c r="AX41" s="171" t="s">
        <v>495</v>
      </c>
      <c r="AY41" s="171">
        <v>0</v>
      </c>
      <c r="AZ41" s="171">
        <v>20677</v>
      </c>
      <c r="BA41" s="171">
        <v>14466</v>
      </c>
      <c r="BB41" s="171">
        <v>5</v>
      </c>
      <c r="BC41" s="171">
        <v>0</v>
      </c>
      <c r="BD41" s="171">
        <v>0</v>
      </c>
      <c r="BE41" s="171">
        <v>0</v>
      </c>
      <c r="BF41" s="171">
        <v>6202</v>
      </c>
      <c r="BG41" s="171">
        <v>4</v>
      </c>
      <c r="BH41" s="171">
        <v>3378</v>
      </c>
      <c r="BI41" s="171">
        <v>6</v>
      </c>
      <c r="BJ41" s="171">
        <v>218</v>
      </c>
      <c r="BK41" s="171">
        <v>167</v>
      </c>
      <c r="BL41" s="171">
        <v>2356</v>
      </c>
      <c r="BM41" s="171">
        <v>142181</v>
      </c>
      <c r="BN41" s="171">
        <v>167</v>
      </c>
      <c r="BO41" s="171">
        <v>476</v>
      </c>
      <c r="BP41" s="171">
        <v>32</v>
      </c>
      <c r="BQ41" s="171">
        <v>2074</v>
      </c>
      <c r="BR41" s="171">
        <v>81</v>
      </c>
      <c r="BS41" s="171">
        <v>0</v>
      </c>
      <c r="BT41" s="171">
        <v>0</v>
      </c>
      <c r="BU41" s="171">
        <v>1993</v>
      </c>
      <c r="BV41" s="171">
        <v>96</v>
      </c>
      <c r="BW41" s="171">
        <v>808</v>
      </c>
      <c r="BX41" s="171">
        <v>18223</v>
      </c>
    </row>
    <row r="42" spans="1:76" s="134" customFormat="1" ht="12.75" customHeight="1" x14ac:dyDescent="0.2">
      <c r="A42" s="173"/>
      <c r="B42" s="135" t="s">
        <v>150</v>
      </c>
      <c r="C42" s="136">
        <v>5</v>
      </c>
      <c r="D42" s="136">
        <v>5</v>
      </c>
      <c r="E42" s="136">
        <v>5</v>
      </c>
      <c r="F42" s="136">
        <v>5</v>
      </c>
      <c r="G42" s="136">
        <v>5</v>
      </c>
      <c r="H42" s="136">
        <v>5</v>
      </c>
      <c r="I42" s="136">
        <v>5</v>
      </c>
      <c r="J42" s="136">
        <v>5</v>
      </c>
      <c r="K42" s="136">
        <v>5</v>
      </c>
      <c r="L42" s="136">
        <v>5</v>
      </c>
      <c r="M42" s="136">
        <v>5</v>
      </c>
      <c r="N42" s="136">
        <v>5</v>
      </c>
      <c r="O42" s="136">
        <v>5</v>
      </c>
      <c r="P42" s="136">
        <v>5</v>
      </c>
      <c r="Q42" s="136">
        <v>5</v>
      </c>
      <c r="R42" s="136">
        <v>5</v>
      </c>
      <c r="S42" s="136">
        <v>5</v>
      </c>
      <c r="T42" s="136">
        <v>5</v>
      </c>
      <c r="U42" s="136">
        <v>5</v>
      </c>
      <c r="V42" s="136">
        <v>5</v>
      </c>
      <c r="W42" s="136">
        <v>5</v>
      </c>
      <c r="X42" s="136">
        <v>5</v>
      </c>
      <c r="Y42" s="136">
        <v>5</v>
      </c>
      <c r="Z42" s="136">
        <v>5</v>
      </c>
      <c r="AA42" s="136">
        <v>5</v>
      </c>
      <c r="AB42" s="136">
        <v>5</v>
      </c>
      <c r="AC42" s="136">
        <v>5</v>
      </c>
      <c r="AD42" s="136">
        <v>5</v>
      </c>
      <c r="AE42" s="136">
        <v>5</v>
      </c>
      <c r="AF42" s="136">
        <v>5</v>
      </c>
      <c r="AG42" s="136">
        <v>5</v>
      </c>
      <c r="AH42" s="136">
        <v>5</v>
      </c>
      <c r="AI42" s="136">
        <v>5</v>
      </c>
      <c r="AJ42" s="136">
        <v>5</v>
      </c>
      <c r="AK42" s="136">
        <v>5</v>
      </c>
      <c r="AL42" s="136">
        <v>5</v>
      </c>
      <c r="AM42" s="136">
        <v>5</v>
      </c>
      <c r="AN42" s="136">
        <v>5</v>
      </c>
      <c r="AO42" s="136">
        <v>5</v>
      </c>
      <c r="AP42" s="136">
        <v>5</v>
      </c>
      <c r="AQ42" s="136">
        <v>5</v>
      </c>
      <c r="AR42" s="136">
        <v>5</v>
      </c>
      <c r="AS42" s="136">
        <v>5</v>
      </c>
      <c r="AT42" s="136">
        <v>5</v>
      </c>
      <c r="AU42" s="136">
        <v>5</v>
      </c>
      <c r="AV42" s="136">
        <v>5</v>
      </c>
      <c r="AW42" s="136">
        <v>5</v>
      </c>
      <c r="AX42" s="136">
        <v>5</v>
      </c>
      <c r="AY42" s="136">
        <v>5</v>
      </c>
      <c r="AZ42" s="136">
        <v>5</v>
      </c>
      <c r="BA42" s="136">
        <v>5</v>
      </c>
      <c r="BB42" s="136">
        <v>5</v>
      </c>
      <c r="BC42" s="136">
        <v>5</v>
      </c>
      <c r="BD42" s="136">
        <v>5</v>
      </c>
      <c r="BE42" s="136">
        <v>5</v>
      </c>
      <c r="BF42" s="136">
        <v>5</v>
      </c>
      <c r="BG42" s="136">
        <v>5</v>
      </c>
      <c r="BH42" s="136">
        <v>5</v>
      </c>
      <c r="BI42" s="136">
        <v>5</v>
      </c>
      <c r="BJ42" s="136">
        <v>5</v>
      </c>
      <c r="BK42" s="136">
        <v>5</v>
      </c>
      <c r="BL42" s="136">
        <v>5</v>
      </c>
      <c r="BM42" s="136">
        <v>5</v>
      </c>
      <c r="BN42" s="136">
        <v>5</v>
      </c>
      <c r="BO42" s="136">
        <v>5</v>
      </c>
      <c r="BP42" s="136">
        <v>5</v>
      </c>
      <c r="BQ42" s="136">
        <v>5</v>
      </c>
      <c r="BR42" s="136">
        <v>5</v>
      </c>
      <c r="BS42" s="136">
        <v>5</v>
      </c>
      <c r="BT42" s="136">
        <v>5</v>
      </c>
      <c r="BU42" s="136">
        <v>5</v>
      </c>
      <c r="BV42" s="136">
        <v>5</v>
      </c>
      <c r="BW42" s="136">
        <v>5</v>
      </c>
      <c r="BX42" s="136">
        <v>5</v>
      </c>
    </row>
    <row r="43" spans="1:76" s="134" customFormat="1" ht="12.75" customHeight="1" x14ac:dyDescent="0.2">
      <c r="A43" s="173"/>
      <c r="B43" s="135" t="s">
        <v>151</v>
      </c>
      <c r="C43" s="136">
        <v>5</v>
      </c>
      <c r="D43" s="136">
        <v>5</v>
      </c>
      <c r="E43" s="136">
        <v>3</v>
      </c>
      <c r="F43" s="136">
        <v>5</v>
      </c>
      <c r="G43" s="136">
        <v>5</v>
      </c>
      <c r="H43" s="136">
        <v>5</v>
      </c>
      <c r="I43" s="136">
        <v>5</v>
      </c>
      <c r="J43" s="136">
        <v>5</v>
      </c>
      <c r="K43" s="136">
        <v>5</v>
      </c>
      <c r="L43" s="136">
        <v>5</v>
      </c>
      <c r="M43" s="136">
        <v>5</v>
      </c>
      <c r="N43" s="136">
        <v>5</v>
      </c>
      <c r="O43" s="136">
        <v>5</v>
      </c>
      <c r="P43" s="136">
        <v>5</v>
      </c>
      <c r="Q43" s="136">
        <v>5</v>
      </c>
      <c r="R43" s="136">
        <v>5</v>
      </c>
      <c r="S43" s="136">
        <v>5</v>
      </c>
      <c r="T43" s="136">
        <v>5</v>
      </c>
      <c r="U43" s="136">
        <v>5</v>
      </c>
      <c r="V43" s="136">
        <v>5</v>
      </c>
      <c r="W43" s="136">
        <v>5</v>
      </c>
      <c r="X43" s="136">
        <v>5</v>
      </c>
      <c r="Y43" s="136">
        <v>5</v>
      </c>
      <c r="Z43" s="136">
        <v>5</v>
      </c>
      <c r="AA43" s="136">
        <v>5</v>
      </c>
      <c r="AB43" s="136">
        <v>5</v>
      </c>
      <c r="AC43" s="136">
        <v>5</v>
      </c>
      <c r="AD43" s="136">
        <v>5</v>
      </c>
      <c r="AE43" s="136">
        <v>5</v>
      </c>
      <c r="AF43" s="136">
        <v>5</v>
      </c>
      <c r="AG43" s="136">
        <v>5</v>
      </c>
      <c r="AH43" s="136">
        <v>5</v>
      </c>
      <c r="AI43" s="136">
        <v>5</v>
      </c>
      <c r="AJ43" s="136">
        <v>5</v>
      </c>
      <c r="AK43" s="136">
        <v>5</v>
      </c>
      <c r="AL43" s="136">
        <v>5</v>
      </c>
      <c r="AM43" s="136">
        <v>5</v>
      </c>
      <c r="AN43" s="136">
        <v>5</v>
      </c>
      <c r="AO43" s="136">
        <v>5</v>
      </c>
      <c r="AP43" s="136">
        <v>5</v>
      </c>
      <c r="AQ43" s="136">
        <v>5</v>
      </c>
      <c r="AR43" s="136">
        <v>4</v>
      </c>
      <c r="AS43" s="136">
        <v>4</v>
      </c>
      <c r="AT43" s="136">
        <v>5</v>
      </c>
      <c r="AU43" s="136">
        <v>5</v>
      </c>
      <c r="AV43" s="136">
        <v>5</v>
      </c>
      <c r="AW43" s="136">
        <v>5</v>
      </c>
      <c r="AX43" s="136">
        <v>5</v>
      </c>
      <c r="AY43" s="136">
        <v>1</v>
      </c>
      <c r="AZ43" s="136">
        <v>5</v>
      </c>
      <c r="BA43" s="136">
        <v>5</v>
      </c>
      <c r="BB43" s="136">
        <v>5</v>
      </c>
      <c r="BC43" s="136">
        <v>5</v>
      </c>
      <c r="BD43" s="136">
        <v>5</v>
      </c>
      <c r="BE43" s="136">
        <v>5</v>
      </c>
      <c r="BF43" s="136">
        <v>5</v>
      </c>
      <c r="BG43" s="136">
        <v>4</v>
      </c>
      <c r="BH43" s="136">
        <v>5</v>
      </c>
      <c r="BI43" s="136">
        <v>5</v>
      </c>
      <c r="BJ43" s="136">
        <v>5</v>
      </c>
      <c r="BK43" s="136">
        <v>4</v>
      </c>
      <c r="BL43" s="136">
        <v>4</v>
      </c>
      <c r="BM43" s="136">
        <v>5</v>
      </c>
      <c r="BN43" s="136">
        <v>5</v>
      </c>
      <c r="BO43" s="136">
        <v>5</v>
      </c>
      <c r="BP43" s="136">
        <v>5</v>
      </c>
      <c r="BQ43" s="136">
        <v>5</v>
      </c>
      <c r="BR43" s="136">
        <v>5</v>
      </c>
      <c r="BS43" s="136">
        <v>5</v>
      </c>
      <c r="BT43" s="136">
        <v>5</v>
      </c>
      <c r="BU43" s="136">
        <v>5</v>
      </c>
      <c r="BV43" s="136">
        <v>4</v>
      </c>
      <c r="BW43" s="136">
        <v>3</v>
      </c>
      <c r="BX43" s="136">
        <v>2</v>
      </c>
    </row>
    <row r="44" spans="1:76" s="134" customFormat="1" ht="12.75" customHeight="1" x14ac:dyDescent="0.2">
      <c r="A44" s="174"/>
      <c r="B44" s="138" t="s">
        <v>149</v>
      </c>
      <c r="C44" s="139">
        <v>1</v>
      </c>
      <c r="D44" s="139">
        <v>1</v>
      </c>
      <c r="E44" s="139">
        <v>0.6</v>
      </c>
      <c r="F44" s="139">
        <v>1</v>
      </c>
      <c r="G44" s="139">
        <v>1</v>
      </c>
      <c r="H44" s="139">
        <v>1</v>
      </c>
      <c r="I44" s="139">
        <v>1</v>
      </c>
      <c r="J44" s="139">
        <v>1</v>
      </c>
      <c r="K44" s="139">
        <v>1</v>
      </c>
      <c r="L44" s="139">
        <v>1</v>
      </c>
      <c r="M44" s="139">
        <v>1</v>
      </c>
      <c r="N44" s="139">
        <v>1</v>
      </c>
      <c r="O44" s="139">
        <v>1</v>
      </c>
      <c r="P44" s="139">
        <v>1</v>
      </c>
      <c r="Q44" s="139">
        <v>1</v>
      </c>
      <c r="R44" s="139">
        <v>1</v>
      </c>
      <c r="S44" s="139">
        <v>1</v>
      </c>
      <c r="T44" s="139">
        <v>1</v>
      </c>
      <c r="U44" s="139">
        <v>1</v>
      </c>
      <c r="V44" s="139">
        <v>1</v>
      </c>
      <c r="W44" s="139">
        <v>1</v>
      </c>
      <c r="X44" s="139">
        <v>1</v>
      </c>
      <c r="Y44" s="139">
        <v>1</v>
      </c>
      <c r="Z44" s="139">
        <v>1</v>
      </c>
      <c r="AA44" s="139">
        <v>1</v>
      </c>
      <c r="AB44" s="139">
        <v>1</v>
      </c>
      <c r="AC44" s="139">
        <v>1</v>
      </c>
      <c r="AD44" s="139">
        <v>1</v>
      </c>
      <c r="AE44" s="139">
        <v>1</v>
      </c>
      <c r="AF44" s="139">
        <v>1</v>
      </c>
      <c r="AG44" s="139">
        <v>1</v>
      </c>
      <c r="AH44" s="139">
        <v>1</v>
      </c>
      <c r="AI44" s="139">
        <v>1</v>
      </c>
      <c r="AJ44" s="139">
        <v>1</v>
      </c>
      <c r="AK44" s="139">
        <v>1</v>
      </c>
      <c r="AL44" s="139">
        <v>1</v>
      </c>
      <c r="AM44" s="139">
        <v>1</v>
      </c>
      <c r="AN44" s="139">
        <v>1</v>
      </c>
      <c r="AO44" s="139">
        <v>1</v>
      </c>
      <c r="AP44" s="139">
        <v>1</v>
      </c>
      <c r="AQ44" s="139">
        <v>1</v>
      </c>
      <c r="AR44" s="139">
        <v>0.8</v>
      </c>
      <c r="AS44" s="139">
        <v>0.8</v>
      </c>
      <c r="AT44" s="139">
        <v>1</v>
      </c>
      <c r="AU44" s="139">
        <v>1</v>
      </c>
      <c r="AV44" s="139">
        <v>1</v>
      </c>
      <c r="AW44" s="139">
        <v>1</v>
      </c>
      <c r="AX44" s="139">
        <v>1</v>
      </c>
      <c r="AY44" s="139">
        <v>0.2</v>
      </c>
      <c r="AZ44" s="139">
        <v>1</v>
      </c>
      <c r="BA44" s="139">
        <v>1</v>
      </c>
      <c r="BB44" s="139">
        <v>1</v>
      </c>
      <c r="BC44" s="139">
        <v>1</v>
      </c>
      <c r="BD44" s="139">
        <v>1</v>
      </c>
      <c r="BE44" s="139">
        <v>1</v>
      </c>
      <c r="BF44" s="139">
        <v>1</v>
      </c>
      <c r="BG44" s="139">
        <v>0.8</v>
      </c>
      <c r="BH44" s="139">
        <v>1</v>
      </c>
      <c r="BI44" s="139">
        <v>1</v>
      </c>
      <c r="BJ44" s="139">
        <v>1</v>
      </c>
      <c r="BK44" s="139">
        <v>0.8</v>
      </c>
      <c r="BL44" s="139">
        <v>0.8</v>
      </c>
      <c r="BM44" s="139">
        <v>1</v>
      </c>
      <c r="BN44" s="139">
        <v>1</v>
      </c>
      <c r="BO44" s="139">
        <v>1</v>
      </c>
      <c r="BP44" s="139">
        <v>1</v>
      </c>
      <c r="BQ44" s="139">
        <v>1</v>
      </c>
      <c r="BR44" s="139">
        <v>1</v>
      </c>
      <c r="BS44" s="139">
        <v>1</v>
      </c>
      <c r="BT44" s="139">
        <v>1</v>
      </c>
      <c r="BU44" s="139">
        <v>1</v>
      </c>
      <c r="BV44" s="139">
        <v>0.8</v>
      </c>
      <c r="BW44" s="139">
        <v>0.6</v>
      </c>
      <c r="BX44" s="139">
        <v>0.4</v>
      </c>
    </row>
    <row r="45" spans="1:76" s="134" customFormat="1" ht="12.75" customHeight="1" x14ac:dyDescent="0.2">
      <c r="A45" s="175" t="s">
        <v>320</v>
      </c>
      <c r="B45" s="156" t="s">
        <v>462</v>
      </c>
      <c r="C45" s="157"/>
      <c r="D45" s="176">
        <v>5256</v>
      </c>
      <c r="E45" s="176" t="s">
        <v>301</v>
      </c>
      <c r="F45" s="158">
        <v>6</v>
      </c>
      <c r="G45" s="158">
        <v>3</v>
      </c>
      <c r="H45" s="158">
        <v>3</v>
      </c>
      <c r="I45" s="158" t="s">
        <v>301</v>
      </c>
      <c r="J45" s="159">
        <v>4.7</v>
      </c>
      <c r="K45" s="160">
        <v>3.7</v>
      </c>
      <c r="L45" s="160" t="s">
        <v>301</v>
      </c>
      <c r="M45" s="160">
        <v>1</v>
      </c>
      <c r="N45" s="161">
        <v>1</v>
      </c>
      <c r="O45" s="161">
        <v>613</v>
      </c>
      <c r="P45" s="161">
        <v>573</v>
      </c>
      <c r="Q45" s="161">
        <v>52</v>
      </c>
      <c r="R45" s="161">
        <v>2</v>
      </c>
      <c r="S45" s="161">
        <v>290</v>
      </c>
      <c r="T45" s="160">
        <v>49</v>
      </c>
      <c r="U45" s="160">
        <v>43287</v>
      </c>
      <c r="V45" s="161" t="s">
        <v>301</v>
      </c>
      <c r="W45" s="161" t="s">
        <v>301</v>
      </c>
      <c r="X45" s="161" t="s">
        <v>301</v>
      </c>
      <c r="Y45" s="161">
        <v>200000</v>
      </c>
      <c r="Z45" s="161" t="s">
        <v>301</v>
      </c>
      <c r="AA45" s="161">
        <v>200000</v>
      </c>
      <c r="AB45" s="161" t="s">
        <v>301</v>
      </c>
      <c r="AC45" s="161" t="s">
        <v>301</v>
      </c>
      <c r="AD45" s="161" t="s">
        <v>301</v>
      </c>
      <c r="AE45" s="161">
        <v>200000</v>
      </c>
      <c r="AF45" s="161" t="s">
        <v>301</v>
      </c>
      <c r="AG45" s="161" t="s">
        <v>301</v>
      </c>
      <c r="AH45" s="161" t="s">
        <v>301</v>
      </c>
      <c r="AI45" s="161" t="s">
        <v>301</v>
      </c>
      <c r="AJ45" s="161" t="s">
        <v>301</v>
      </c>
      <c r="AK45" s="161">
        <v>43045</v>
      </c>
      <c r="AL45" s="161">
        <v>42132</v>
      </c>
      <c r="AM45" s="161" t="s">
        <v>301</v>
      </c>
      <c r="AN45" s="161" t="s">
        <v>301</v>
      </c>
      <c r="AO45" s="161" t="s">
        <v>301</v>
      </c>
      <c r="AP45" s="161" t="s">
        <v>301</v>
      </c>
      <c r="AQ45" s="161" t="s">
        <v>301</v>
      </c>
      <c r="AR45" s="161">
        <v>913</v>
      </c>
      <c r="AS45" s="161" t="s">
        <v>301</v>
      </c>
      <c r="AT45" s="161" t="s">
        <v>301</v>
      </c>
      <c r="AU45" s="161" t="s">
        <v>301</v>
      </c>
      <c r="AV45" s="161">
        <v>65</v>
      </c>
      <c r="AW45" s="161">
        <v>41291</v>
      </c>
      <c r="AX45" s="161">
        <v>726219</v>
      </c>
      <c r="AY45" s="161" t="s">
        <v>301</v>
      </c>
      <c r="AZ45" s="161">
        <v>5508</v>
      </c>
      <c r="BA45" s="161">
        <v>2092</v>
      </c>
      <c r="BB45" s="161" t="s">
        <v>301</v>
      </c>
      <c r="BC45" s="161" t="s">
        <v>301</v>
      </c>
      <c r="BD45" s="161" t="s">
        <v>301</v>
      </c>
      <c r="BE45" s="161" t="s">
        <v>301</v>
      </c>
      <c r="BF45" s="161">
        <v>67</v>
      </c>
      <c r="BG45" s="161">
        <v>3349</v>
      </c>
      <c r="BH45" s="161" t="s">
        <v>301</v>
      </c>
      <c r="BI45" s="161" t="s">
        <v>301</v>
      </c>
      <c r="BJ45" s="161">
        <v>64</v>
      </c>
      <c r="BK45" s="161" t="s">
        <v>301</v>
      </c>
      <c r="BL45" s="161" t="s">
        <v>301</v>
      </c>
      <c r="BM45" s="161">
        <v>73400</v>
      </c>
      <c r="BN45" s="161">
        <v>6971</v>
      </c>
      <c r="BO45" s="161">
        <v>14424</v>
      </c>
      <c r="BP45" s="161" t="s">
        <v>301</v>
      </c>
      <c r="BQ45" s="161">
        <v>0</v>
      </c>
      <c r="BR45" s="161" t="s">
        <v>301</v>
      </c>
      <c r="BS45" s="161" t="s">
        <v>301</v>
      </c>
      <c r="BT45" s="161" t="s">
        <v>301</v>
      </c>
      <c r="BU45" s="161" t="s">
        <v>301</v>
      </c>
      <c r="BV45" s="161" t="s">
        <v>301</v>
      </c>
      <c r="BW45" s="161" t="s">
        <v>301</v>
      </c>
      <c r="BX45" s="161">
        <v>34376</v>
      </c>
    </row>
    <row r="46" spans="1:76" s="134" customFormat="1" ht="12.75" customHeight="1" x14ac:dyDescent="0.2">
      <c r="A46" s="175" t="s">
        <v>321</v>
      </c>
      <c r="B46" s="156" t="s">
        <v>463</v>
      </c>
      <c r="C46" s="157"/>
      <c r="D46" s="176">
        <v>1586</v>
      </c>
      <c r="E46" s="176" t="s">
        <v>301</v>
      </c>
      <c r="F46" s="158">
        <v>5</v>
      </c>
      <c r="G46" s="158">
        <v>0</v>
      </c>
      <c r="H46" s="158">
        <v>5</v>
      </c>
      <c r="I46" s="158">
        <v>0</v>
      </c>
      <c r="J46" s="159">
        <v>3.7</v>
      </c>
      <c r="K46" s="160">
        <v>2.9</v>
      </c>
      <c r="L46" s="160">
        <v>0.8</v>
      </c>
      <c r="M46" s="160">
        <v>0</v>
      </c>
      <c r="N46" s="161">
        <v>1</v>
      </c>
      <c r="O46" s="161">
        <v>350</v>
      </c>
      <c r="P46" s="161">
        <v>300</v>
      </c>
      <c r="Q46" s="161">
        <v>30</v>
      </c>
      <c r="R46" s="161">
        <v>8</v>
      </c>
      <c r="S46" s="161" t="s">
        <v>301</v>
      </c>
      <c r="T46" s="160">
        <v>40</v>
      </c>
      <c r="U46" s="160">
        <v>33859</v>
      </c>
      <c r="V46" s="161" t="s">
        <v>301</v>
      </c>
      <c r="W46" s="161">
        <v>0</v>
      </c>
      <c r="X46" s="161" t="s">
        <v>301</v>
      </c>
      <c r="Y46" s="161" t="s">
        <v>301</v>
      </c>
      <c r="Z46" s="161" t="s">
        <v>301</v>
      </c>
      <c r="AA46" s="161" t="s">
        <v>301</v>
      </c>
      <c r="AB46" s="161" t="s">
        <v>301</v>
      </c>
      <c r="AC46" s="161" t="s">
        <v>301</v>
      </c>
      <c r="AD46" s="161" t="s">
        <v>301</v>
      </c>
      <c r="AE46" s="161" t="s">
        <v>301</v>
      </c>
      <c r="AF46" s="161" t="s">
        <v>301</v>
      </c>
      <c r="AG46" s="161" t="s">
        <v>301</v>
      </c>
      <c r="AH46" s="161" t="s">
        <v>301</v>
      </c>
      <c r="AI46" s="161" t="s">
        <v>301</v>
      </c>
      <c r="AJ46" s="161" t="s">
        <v>301</v>
      </c>
      <c r="AK46" s="161">
        <v>33861</v>
      </c>
      <c r="AL46" s="161">
        <v>33809</v>
      </c>
      <c r="AM46" s="161">
        <v>0</v>
      </c>
      <c r="AN46" s="161">
        <v>0</v>
      </c>
      <c r="AO46" s="161">
        <v>3</v>
      </c>
      <c r="AP46" s="161">
        <v>0</v>
      </c>
      <c r="AQ46" s="161">
        <v>0</v>
      </c>
      <c r="AR46" s="161">
        <v>49</v>
      </c>
      <c r="AS46" s="161" t="s">
        <v>301</v>
      </c>
      <c r="AT46" s="161" t="s">
        <v>301</v>
      </c>
      <c r="AU46" s="161" t="s">
        <v>301</v>
      </c>
      <c r="AV46" s="161">
        <v>65</v>
      </c>
      <c r="AW46" s="161">
        <v>41291</v>
      </c>
      <c r="AX46" s="161">
        <v>726219</v>
      </c>
      <c r="AY46" s="161">
        <v>2351</v>
      </c>
      <c r="AZ46" s="161">
        <v>995</v>
      </c>
      <c r="BA46" s="161">
        <v>982</v>
      </c>
      <c r="BB46" s="161">
        <v>0</v>
      </c>
      <c r="BC46" s="161">
        <v>2</v>
      </c>
      <c r="BD46" s="161">
        <v>0</v>
      </c>
      <c r="BE46" s="161">
        <v>0</v>
      </c>
      <c r="BF46" s="161">
        <v>9</v>
      </c>
      <c r="BG46" s="161">
        <v>2</v>
      </c>
      <c r="BH46" s="161">
        <v>400</v>
      </c>
      <c r="BI46" s="161">
        <v>2</v>
      </c>
      <c r="BJ46" s="161">
        <v>44</v>
      </c>
      <c r="BK46" s="161">
        <v>61</v>
      </c>
      <c r="BL46" s="161">
        <v>1029</v>
      </c>
      <c r="BM46" s="161">
        <v>18554</v>
      </c>
      <c r="BN46" s="161">
        <v>2426</v>
      </c>
      <c r="BO46" s="161">
        <v>3893</v>
      </c>
      <c r="BP46" s="161">
        <v>0</v>
      </c>
      <c r="BQ46" s="161">
        <v>0</v>
      </c>
      <c r="BR46" s="161">
        <v>0</v>
      </c>
      <c r="BS46" s="161">
        <v>0</v>
      </c>
      <c r="BT46" s="161">
        <v>0</v>
      </c>
      <c r="BU46" s="161">
        <v>0</v>
      </c>
      <c r="BV46" s="161">
        <v>0</v>
      </c>
      <c r="BW46" s="161" t="s">
        <v>301</v>
      </c>
      <c r="BX46" s="161" t="s">
        <v>301</v>
      </c>
    </row>
    <row r="47" spans="1:76" s="134" customFormat="1" ht="12.75" customHeight="1" x14ac:dyDescent="0.2">
      <c r="A47" s="175" t="s">
        <v>322</v>
      </c>
      <c r="B47" s="156" t="s">
        <v>491</v>
      </c>
      <c r="C47" s="157"/>
      <c r="D47" s="176">
        <v>468</v>
      </c>
      <c r="E47" s="176" t="s">
        <v>301</v>
      </c>
      <c r="F47" s="158">
        <v>9</v>
      </c>
      <c r="G47" s="158">
        <v>0</v>
      </c>
      <c r="H47" s="158">
        <v>2</v>
      </c>
      <c r="I47" s="158">
        <v>7</v>
      </c>
      <c r="J47" s="159">
        <v>2.6</v>
      </c>
      <c r="K47" s="160">
        <v>1.3</v>
      </c>
      <c r="L47" s="160">
        <v>1.3</v>
      </c>
      <c r="M47" s="160">
        <v>0</v>
      </c>
      <c r="N47" s="161">
        <v>1</v>
      </c>
      <c r="O47" s="161">
        <v>840</v>
      </c>
      <c r="P47" s="161">
        <v>770</v>
      </c>
      <c r="Q47" s="161">
        <v>18</v>
      </c>
      <c r="R47" s="161">
        <v>2</v>
      </c>
      <c r="S47" s="161" t="s">
        <v>301</v>
      </c>
      <c r="T47" s="160">
        <v>40</v>
      </c>
      <c r="U47" s="160">
        <v>28005</v>
      </c>
      <c r="V47" s="161">
        <v>85</v>
      </c>
      <c r="W47" s="161">
        <v>0</v>
      </c>
      <c r="X47" s="161">
        <v>230</v>
      </c>
      <c r="Y47" s="161" t="s">
        <v>301</v>
      </c>
      <c r="Z47" s="161" t="s">
        <v>301</v>
      </c>
      <c r="AA47" s="161" t="s">
        <v>301</v>
      </c>
      <c r="AB47" s="161" t="s">
        <v>301</v>
      </c>
      <c r="AC47" s="161" t="s">
        <v>301</v>
      </c>
      <c r="AD47" s="161" t="s">
        <v>301</v>
      </c>
      <c r="AE47" s="161" t="s">
        <v>301</v>
      </c>
      <c r="AF47" s="161" t="s">
        <v>301</v>
      </c>
      <c r="AG47" s="161" t="s">
        <v>301</v>
      </c>
      <c r="AH47" s="161" t="s">
        <v>301</v>
      </c>
      <c r="AI47" s="161" t="s">
        <v>301</v>
      </c>
      <c r="AJ47" s="161" t="s">
        <v>301</v>
      </c>
      <c r="AK47" s="161">
        <v>28005</v>
      </c>
      <c r="AL47" s="161">
        <v>25713</v>
      </c>
      <c r="AM47" s="161">
        <v>0</v>
      </c>
      <c r="AN47" s="161">
        <v>0</v>
      </c>
      <c r="AO47" s="161" t="s">
        <v>301</v>
      </c>
      <c r="AP47" s="161">
        <v>0</v>
      </c>
      <c r="AQ47" s="161">
        <v>0</v>
      </c>
      <c r="AR47" s="161">
        <v>1723</v>
      </c>
      <c r="AS47" s="161">
        <v>569</v>
      </c>
      <c r="AT47" s="161" t="s">
        <v>301</v>
      </c>
      <c r="AU47" s="161" t="s">
        <v>301</v>
      </c>
      <c r="AV47" s="161">
        <v>65</v>
      </c>
      <c r="AW47" s="161">
        <v>41291</v>
      </c>
      <c r="AX47" s="161">
        <v>726219</v>
      </c>
      <c r="AY47" s="161" t="s">
        <v>301</v>
      </c>
      <c r="AZ47" s="161">
        <v>7189</v>
      </c>
      <c r="BA47" s="161">
        <v>7084</v>
      </c>
      <c r="BB47" s="161">
        <v>0</v>
      </c>
      <c r="BC47" s="161">
        <v>2</v>
      </c>
      <c r="BD47" s="161">
        <v>0</v>
      </c>
      <c r="BE47" s="161">
        <v>0</v>
      </c>
      <c r="BF47" s="161">
        <v>5</v>
      </c>
      <c r="BG47" s="161">
        <v>98</v>
      </c>
      <c r="BH47" s="161" t="s">
        <v>301</v>
      </c>
      <c r="BI47" s="161">
        <v>1</v>
      </c>
      <c r="BJ47" s="161">
        <v>6</v>
      </c>
      <c r="BK47" s="161">
        <v>22</v>
      </c>
      <c r="BL47" s="161">
        <v>83</v>
      </c>
      <c r="BM47" s="161">
        <v>4270</v>
      </c>
      <c r="BN47" s="161">
        <v>572</v>
      </c>
      <c r="BO47" s="161">
        <v>913</v>
      </c>
      <c r="BP47" s="161">
        <v>0</v>
      </c>
      <c r="BQ47" s="161">
        <v>0</v>
      </c>
      <c r="BR47" s="161">
        <v>0</v>
      </c>
      <c r="BS47" s="161">
        <v>0</v>
      </c>
      <c r="BT47" s="161">
        <v>0</v>
      </c>
      <c r="BU47" s="161">
        <v>0</v>
      </c>
      <c r="BV47" s="161">
        <v>0</v>
      </c>
      <c r="BW47" s="161">
        <v>20</v>
      </c>
      <c r="BX47" s="161">
        <v>2245</v>
      </c>
    </row>
    <row r="48" spans="1:76" s="134" customFormat="1" ht="12.75" customHeight="1" x14ac:dyDescent="0.2">
      <c r="A48" s="175" t="s">
        <v>323</v>
      </c>
      <c r="B48" s="156" t="s">
        <v>464</v>
      </c>
      <c r="C48" s="157"/>
      <c r="D48" s="176">
        <v>6906</v>
      </c>
      <c r="E48" s="176" t="s">
        <v>301</v>
      </c>
      <c r="F48" s="158">
        <v>13</v>
      </c>
      <c r="G48" s="158">
        <v>9</v>
      </c>
      <c r="H48" s="158">
        <v>3</v>
      </c>
      <c r="I48" s="158">
        <v>0</v>
      </c>
      <c r="J48" s="159">
        <v>10.9</v>
      </c>
      <c r="K48" s="160">
        <v>9.9</v>
      </c>
      <c r="L48" s="160">
        <v>0</v>
      </c>
      <c r="M48" s="160">
        <v>1</v>
      </c>
      <c r="N48" s="161">
        <v>1</v>
      </c>
      <c r="O48" s="161">
        <v>2000</v>
      </c>
      <c r="P48" s="161">
        <v>1800</v>
      </c>
      <c r="Q48" s="161">
        <v>200</v>
      </c>
      <c r="R48" s="161">
        <v>22</v>
      </c>
      <c r="S48" s="161">
        <v>290</v>
      </c>
      <c r="T48" s="160">
        <v>61</v>
      </c>
      <c r="U48" s="160">
        <v>93496</v>
      </c>
      <c r="V48" s="161" t="s">
        <v>301</v>
      </c>
      <c r="W48" s="161" t="s">
        <v>301</v>
      </c>
      <c r="X48" s="161">
        <v>1425</v>
      </c>
      <c r="Y48" s="161">
        <v>334416</v>
      </c>
      <c r="Z48" s="161" t="s">
        <v>301</v>
      </c>
      <c r="AA48" s="161">
        <v>334416</v>
      </c>
      <c r="AB48" s="161" t="s">
        <v>301</v>
      </c>
      <c r="AC48" s="161" t="s">
        <v>301</v>
      </c>
      <c r="AD48" s="161" t="s">
        <v>301</v>
      </c>
      <c r="AE48" s="161">
        <v>334416</v>
      </c>
      <c r="AF48" s="161" t="s">
        <v>301</v>
      </c>
      <c r="AG48" s="161" t="s">
        <v>301</v>
      </c>
      <c r="AH48" s="161" t="s">
        <v>301</v>
      </c>
      <c r="AI48" s="161" t="s">
        <v>301</v>
      </c>
      <c r="AJ48" s="161" t="s">
        <v>301</v>
      </c>
      <c r="AK48" s="161">
        <v>99144</v>
      </c>
      <c r="AL48" s="161">
        <v>93138</v>
      </c>
      <c r="AM48" s="161">
        <v>0</v>
      </c>
      <c r="AN48" s="161">
        <v>0</v>
      </c>
      <c r="AO48" s="161">
        <v>300</v>
      </c>
      <c r="AP48" s="161">
        <v>0</v>
      </c>
      <c r="AQ48" s="161">
        <v>0</v>
      </c>
      <c r="AR48" s="161">
        <v>4699</v>
      </c>
      <c r="AS48" s="161">
        <v>1007</v>
      </c>
      <c r="AT48" s="161" t="s">
        <v>301</v>
      </c>
      <c r="AU48" s="161" t="s">
        <v>301</v>
      </c>
      <c r="AV48" s="161">
        <v>65</v>
      </c>
      <c r="AW48" s="161">
        <v>41291</v>
      </c>
      <c r="AX48" s="161">
        <v>726219</v>
      </c>
      <c r="AY48" s="161" t="s">
        <v>301</v>
      </c>
      <c r="AZ48" s="161">
        <v>4112</v>
      </c>
      <c r="BA48" s="161">
        <v>3967</v>
      </c>
      <c r="BB48" s="161">
        <v>0</v>
      </c>
      <c r="BC48" s="161">
        <v>0</v>
      </c>
      <c r="BD48" s="161">
        <v>0</v>
      </c>
      <c r="BE48" s="161">
        <v>0</v>
      </c>
      <c r="BF48" s="161">
        <v>101</v>
      </c>
      <c r="BG48" s="161">
        <v>44</v>
      </c>
      <c r="BH48" s="161">
        <v>9137</v>
      </c>
      <c r="BI48" s="161">
        <v>17</v>
      </c>
      <c r="BJ48" s="161">
        <v>81</v>
      </c>
      <c r="BK48" s="161" t="s">
        <v>301</v>
      </c>
      <c r="BL48" s="161" t="s">
        <v>301</v>
      </c>
      <c r="BM48" s="161">
        <v>149611</v>
      </c>
      <c r="BN48" s="161">
        <v>14265</v>
      </c>
      <c r="BO48" s="161">
        <v>15874</v>
      </c>
      <c r="BP48" s="161" t="s">
        <v>301</v>
      </c>
      <c r="BQ48" s="161">
        <v>0</v>
      </c>
      <c r="BR48" s="161">
        <v>0</v>
      </c>
      <c r="BS48" s="161">
        <v>0</v>
      </c>
      <c r="BT48" s="161">
        <v>0</v>
      </c>
      <c r="BU48" s="161">
        <v>0</v>
      </c>
      <c r="BV48" s="161">
        <v>0</v>
      </c>
      <c r="BW48" s="161" t="s">
        <v>301</v>
      </c>
      <c r="BX48" s="161">
        <v>73268</v>
      </c>
    </row>
    <row r="49" spans="1:76" s="134" customFormat="1" ht="12.75" customHeight="1" x14ac:dyDescent="0.2">
      <c r="A49" s="175" t="s">
        <v>324</v>
      </c>
      <c r="B49" s="156" t="s">
        <v>439</v>
      </c>
      <c r="C49" s="157"/>
      <c r="D49" s="176">
        <v>1265</v>
      </c>
      <c r="E49" s="176" t="s">
        <v>301</v>
      </c>
      <c r="F49" s="158">
        <v>3</v>
      </c>
      <c r="G49" s="158">
        <v>0</v>
      </c>
      <c r="H49" s="158">
        <v>0</v>
      </c>
      <c r="I49" s="158">
        <v>3</v>
      </c>
      <c r="J49" s="159">
        <v>0.65</v>
      </c>
      <c r="K49" s="160">
        <v>0.65</v>
      </c>
      <c r="L49" s="160">
        <v>0</v>
      </c>
      <c r="M49" s="160">
        <v>0</v>
      </c>
      <c r="N49" s="161">
        <v>1</v>
      </c>
      <c r="O49" s="161">
        <v>130</v>
      </c>
      <c r="P49" s="161">
        <v>130</v>
      </c>
      <c r="Q49" s="161">
        <v>10</v>
      </c>
      <c r="R49" s="161">
        <v>4</v>
      </c>
      <c r="S49" s="161">
        <v>220</v>
      </c>
      <c r="T49" s="160">
        <v>50</v>
      </c>
      <c r="U49" s="160" t="s">
        <v>301</v>
      </c>
      <c r="V49" s="161">
        <v>0</v>
      </c>
      <c r="W49" s="161">
        <v>0</v>
      </c>
      <c r="X49" s="161" t="s">
        <v>301</v>
      </c>
      <c r="Y49" s="161">
        <v>34700</v>
      </c>
      <c r="Z49" s="161" t="s">
        <v>301</v>
      </c>
      <c r="AA49" s="161">
        <v>34700</v>
      </c>
      <c r="AB49" s="161" t="s">
        <v>301</v>
      </c>
      <c r="AC49" s="161" t="s">
        <v>301</v>
      </c>
      <c r="AD49" s="161" t="s">
        <v>301</v>
      </c>
      <c r="AE49" s="161">
        <v>34700</v>
      </c>
      <c r="AF49" s="161">
        <v>0</v>
      </c>
      <c r="AG49" s="161" t="s">
        <v>301</v>
      </c>
      <c r="AH49" s="161" t="s">
        <v>301</v>
      </c>
      <c r="AI49" s="161">
        <v>0</v>
      </c>
      <c r="AJ49" s="161">
        <v>0</v>
      </c>
      <c r="AK49" s="161">
        <v>9075</v>
      </c>
      <c r="AL49" s="161">
        <v>9000</v>
      </c>
      <c r="AM49" s="161">
        <v>0</v>
      </c>
      <c r="AN49" s="161">
        <v>0</v>
      </c>
      <c r="AO49" s="161">
        <v>0</v>
      </c>
      <c r="AP49" s="161">
        <v>0</v>
      </c>
      <c r="AQ49" s="161">
        <v>0</v>
      </c>
      <c r="AR49" s="161">
        <v>75</v>
      </c>
      <c r="AS49" s="161" t="s">
        <v>301</v>
      </c>
      <c r="AT49" s="161" t="s">
        <v>301</v>
      </c>
      <c r="AU49" s="161" t="s">
        <v>301</v>
      </c>
      <c r="AV49" s="161">
        <v>65</v>
      </c>
      <c r="AW49" s="161">
        <v>41291</v>
      </c>
      <c r="AX49" s="161">
        <v>726219</v>
      </c>
      <c r="AY49" s="161" t="s">
        <v>301</v>
      </c>
      <c r="AZ49" s="161">
        <v>325</v>
      </c>
      <c r="BA49" s="161">
        <v>315</v>
      </c>
      <c r="BB49" s="161">
        <v>0</v>
      </c>
      <c r="BC49" s="161">
        <v>0</v>
      </c>
      <c r="BD49" s="161">
        <v>0</v>
      </c>
      <c r="BE49" s="161">
        <v>0</v>
      </c>
      <c r="BF49" s="161">
        <v>10</v>
      </c>
      <c r="BG49" s="161" t="s">
        <v>301</v>
      </c>
      <c r="BH49" s="161" t="s">
        <v>301</v>
      </c>
      <c r="BI49" s="161">
        <v>0</v>
      </c>
      <c r="BJ49" s="161">
        <v>4</v>
      </c>
      <c r="BK49" s="161" t="s">
        <v>301</v>
      </c>
      <c r="BL49" s="161" t="s">
        <v>301</v>
      </c>
      <c r="BM49" s="161">
        <v>14860</v>
      </c>
      <c r="BN49" s="161">
        <v>2079</v>
      </c>
      <c r="BO49" s="161">
        <v>2930</v>
      </c>
      <c r="BP49" s="161" t="s">
        <v>301</v>
      </c>
      <c r="BQ49" s="161">
        <v>0</v>
      </c>
      <c r="BR49" s="161">
        <v>0</v>
      </c>
      <c r="BS49" s="161">
        <v>0</v>
      </c>
      <c r="BT49" s="161">
        <v>0</v>
      </c>
      <c r="BU49" s="161">
        <v>0</v>
      </c>
      <c r="BV49" s="161" t="s">
        <v>301</v>
      </c>
      <c r="BW49" s="161" t="s">
        <v>301</v>
      </c>
      <c r="BX49" s="161" t="s">
        <v>301</v>
      </c>
    </row>
    <row r="50" spans="1:76" s="134" customFormat="1" ht="12.75" customHeight="1" x14ac:dyDescent="0.2">
      <c r="A50" s="175" t="s">
        <v>325</v>
      </c>
      <c r="B50" s="156" t="s">
        <v>440</v>
      </c>
      <c r="C50" s="157"/>
      <c r="D50" s="176">
        <v>3200</v>
      </c>
      <c r="E50" s="176" t="s">
        <v>301</v>
      </c>
      <c r="F50" s="158">
        <v>2</v>
      </c>
      <c r="G50" s="158">
        <v>1</v>
      </c>
      <c r="H50" s="158">
        <v>1</v>
      </c>
      <c r="I50" s="158">
        <v>0</v>
      </c>
      <c r="J50" s="159">
        <v>1.8</v>
      </c>
      <c r="K50" s="160">
        <v>1.8</v>
      </c>
      <c r="L50" s="160">
        <v>0</v>
      </c>
      <c r="M50" s="160">
        <v>0</v>
      </c>
      <c r="N50" s="161">
        <v>1</v>
      </c>
      <c r="O50" s="161">
        <v>470</v>
      </c>
      <c r="P50" s="161">
        <v>419</v>
      </c>
      <c r="Q50" s="161">
        <v>34</v>
      </c>
      <c r="R50" s="161">
        <v>2</v>
      </c>
      <c r="S50" s="161">
        <v>250</v>
      </c>
      <c r="T50" s="160">
        <v>40</v>
      </c>
      <c r="U50" s="160">
        <v>27001</v>
      </c>
      <c r="V50" s="161">
        <v>1650</v>
      </c>
      <c r="W50" s="161">
        <v>0</v>
      </c>
      <c r="X50" s="161">
        <v>1800</v>
      </c>
      <c r="Y50" s="161">
        <v>63000</v>
      </c>
      <c r="Z50" s="161" t="s">
        <v>301</v>
      </c>
      <c r="AA50" s="161">
        <v>63000</v>
      </c>
      <c r="AB50" s="161">
        <v>2500</v>
      </c>
      <c r="AC50" s="161" t="s">
        <v>301</v>
      </c>
      <c r="AD50" s="161" t="s">
        <v>301</v>
      </c>
      <c r="AE50" s="161">
        <v>60500</v>
      </c>
      <c r="AF50" s="161">
        <v>3200</v>
      </c>
      <c r="AG50" s="161">
        <v>0</v>
      </c>
      <c r="AH50" s="161">
        <v>0</v>
      </c>
      <c r="AI50" s="161">
        <v>0</v>
      </c>
      <c r="AJ50" s="161">
        <v>0</v>
      </c>
      <c r="AK50" s="161">
        <v>30451</v>
      </c>
      <c r="AL50" s="161">
        <v>27907</v>
      </c>
      <c r="AM50" s="161">
        <v>0</v>
      </c>
      <c r="AN50" s="161">
        <v>0</v>
      </c>
      <c r="AO50" s="161">
        <v>89</v>
      </c>
      <c r="AP50" s="161">
        <v>0</v>
      </c>
      <c r="AQ50" s="161">
        <v>1</v>
      </c>
      <c r="AR50" s="161">
        <v>1896</v>
      </c>
      <c r="AS50" s="161">
        <v>558</v>
      </c>
      <c r="AT50" s="161" t="s">
        <v>301</v>
      </c>
      <c r="AU50" s="161" t="s">
        <v>301</v>
      </c>
      <c r="AV50" s="161">
        <v>65</v>
      </c>
      <c r="AW50" s="161">
        <v>41291</v>
      </c>
      <c r="AX50" s="161">
        <v>726219</v>
      </c>
      <c r="AY50" s="161" t="s">
        <v>301</v>
      </c>
      <c r="AZ50" s="161">
        <v>2249</v>
      </c>
      <c r="BA50" s="161">
        <v>2055</v>
      </c>
      <c r="BB50" s="161">
        <v>0</v>
      </c>
      <c r="BC50" s="161">
        <v>0</v>
      </c>
      <c r="BD50" s="161">
        <v>0</v>
      </c>
      <c r="BE50" s="161">
        <v>0</v>
      </c>
      <c r="BF50" s="161">
        <v>131</v>
      </c>
      <c r="BG50" s="161">
        <v>63</v>
      </c>
      <c r="BH50" s="161">
        <v>1000</v>
      </c>
      <c r="BI50" s="161">
        <v>2</v>
      </c>
      <c r="BJ50" s="161">
        <v>16</v>
      </c>
      <c r="BK50" s="161">
        <v>32</v>
      </c>
      <c r="BL50" s="161">
        <v>250</v>
      </c>
      <c r="BM50" s="161">
        <v>52586</v>
      </c>
      <c r="BN50" s="161">
        <v>161</v>
      </c>
      <c r="BO50" s="161">
        <v>4299</v>
      </c>
      <c r="BP50" s="161">
        <v>0</v>
      </c>
      <c r="BQ50" s="161">
        <v>0</v>
      </c>
      <c r="BR50" s="161">
        <v>0</v>
      </c>
      <c r="BS50" s="161">
        <v>0</v>
      </c>
      <c r="BT50" s="161">
        <v>0</v>
      </c>
      <c r="BU50" s="161">
        <v>0</v>
      </c>
      <c r="BV50" s="161">
        <v>0</v>
      </c>
      <c r="BW50" s="161">
        <v>1300</v>
      </c>
      <c r="BX50" s="161" t="s">
        <v>301</v>
      </c>
    </row>
    <row r="51" spans="1:76" s="134" customFormat="1" ht="12.75" customHeight="1" x14ac:dyDescent="0.2">
      <c r="A51" s="175" t="s">
        <v>326</v>
      </c>
      <c r="B51" s="156" t="s">
        <v>441</v>
      </c>
      <c r="C51" s="157"/>
      <c r="D51" s="176">
        <v>2540</v>
      </c>
      <c r="E51" s="176" t="s">
        <v>301</v>
      </c>
      <c r="F51" s="158">
        <v>10</v>
      </c>
      <c r="G51" s="158">
        <v>3</v>
      </c>
      <c r="H51" s="158">
        <v>1</v>
      </c>
      <c r="I51" s="158">
        <v>6</v>
      </c>
      <c r="J51" s="159">
        <v>5</v>
      </c>
      <c r="K51" s="160">
        <v>3.8</v>
      </c>
      <c r="L51" s="160">
        <v>0.2</v>
      </c>
      <c r="M51" s="160">
        <v>1</v>
      </c>
      <c r="N51" s="161">
        <v>1</v>
      </c>
      <c r="O51" s="161">
        <v>648</v>
      </c>
      <c r="P51" s="161">
        <v>589</v>
      </c>
      <c r="Q51" s="161">
        <v>75</v>
      </c>
      <c r="R51" s="161">
        <v>11</v>
      </c>
      <c r="S51" s="161">
        <v>274</v>
      </c>
      <c r="T51" s="160">
        <v>48.5</v>
      </c>
      <c r="U51" s="160">
        <v>47535</v>
      </c>
      <c r="V51" s="161" t="s">
        <v>301</v>
      </c>
      <c r="W51" s="161">
        <v>0</v>
      </c>
      <c r="X51" s="161">
        <v>9223</v>
      </c>
      <c r="Y51" s="161">
        <v>80000</v>
      </c>
      <c r="Z51" s="161" t="s">
        <v>301</v>
      </c>
      <c r="AA51" s="161">
        <v>80000</v>
      </c>
      <c r="AB51" s="161">
        <v>2000</v>
      </c>
      <c r="AC51" s="161" t="s">
        <v>301</v>
      </c>
      <c r="AD51" s="161" t="s">
        <v>301</v>
      </c>
      <c r="AE51" s="161">
        <v>78000</v>
      </c>
      <c r="AF51" s="161">
        <v>3850</v>
      </c>
      <c r="AG51" s="161" t="s">
        <v>301</v>
      </c>
      <c r="AH51" s="161" t="s">
        <v>301</v>
      </c>
      <c r="AI51" s="161" t="s">
        <v>301</v>
      </c>
      <c r="AJ51" s="161" t="s">
        <v>301</v>
      </c>
      <c r="AK51" s="161">
        <v>57838</v>
      </c>
      <c r="AL51" s="161">
        <v>52502</v>
      </c>
      <c r="AM51" s="161">
        <v>0</v>
      </c>
      <c r="AN51" s="161">
        <v>0</v>
      </c>
      <c r="AO51" s="161">
        <v>96</v>
      </c>
      <c r="AP51" s="161">
        <v>210</v>
      </c>
      <c r="AQ51" s="161">
        <v>0</v>
      </c>
      <c r="AR51" s="161">
        <v>4160</v>
      </c>
      <c r="AS51" s="161">
        <v>870</v>
      </c>
      <c r="AT51" s="161" t="s">
        <v>301</v>
      </c>
      <c r="AU51" s="161" t="s">
        <v>301</v>
      </c>
      <c r="AV51" s="161">
        <v>65</v>
      </c>
      <c r="AW51" s="161">
        <v>41291</v>
      </c>
      <c r="AX51" s="161">
        <v>726219</v>
      </c>
      <c r="AY51" s="161" t="s">
        <v>301</v>
      </c>
      <c r="AZ51" s="161">
        <v>3555</v>
      </c>
      <c r="BA51" s="161">
        <v>3162</v>
      </c>
      <c r="BB51" s="161">
        <v>0</v>
      </c>
      <c r="BC51" s="161">
        <v>1</v>
      </c>
      <c r="BD51" s="161">
        <v>10</v>
      </c>
      <c r="BE51" s="161">
        <v>0</v>
      </c>
      <c r="BF51" s="161">
        <v>372</v>
      </c>
      <c r="BG51" s="161">
        <v>10</v>
      </c>
      <c r="BH51" s="161" t="s">
        <v>301</v>
      </c>
      <c r="BI51" s="161">
        <v>14</v>
      </c>
      <c r="BJ51" s="161">
        <v>15</v>
      </c>
      <c r="BK51" s="161" t="s">
        <v>301</v>
      </c>
      <c r="BL51" s="161" t="s">
        <v>301</v>
      </c>
      <c r="BM51" s="161">
        <v>69297</v>
      </c>
      <c r="BN51" s="161">
        <v>8201</v>
      </c>
      <c r="BO51" s="161">
        <v>4741</v>
      </c>
      <c r="BP51" s="161">
        <v>30</v>
      </c>
      <c r="BQ51" s="161">
        <v>0</v>
      </c>
      <c r="BR51" s="161" t="s">
        <v>301</v>
      </c>
      <c r="BS51" s="161" t="s">
        <v>301</v>
      </c>
      <c r="BT51" s="161" t="s">
        <v>301</v>
      </c>
      <c r="BU51" s="161" t="s">
        <v>301</v>
      </c>
      <c r="BV51" s="161">
        <v>30</v>
      </c>
      <c r="BW51" s="161" t="s">
        <v>301</v>
      </c>
      <c r="BX51" s="161">
        <v>33486</v>
      </c>
    </row>
    <row r="52" spans="1:76" s="134" customFormat="1" ht="12.75" customHeight="1" x14ac:dyDescent="0.2">
      <c r="A52" s="175" t="s">
        <v>327</v>
      </c>
      <c r="B52" s="156" t="s">
        <v>442</v>
      </c>
      <c r="C52" s="157"/>
      <c r="D52" s="176">
        <v>947</v>
      </c>
      <c r="E52" s="176" t="s">
        <v>301</v>
      </c>
      <c r="F52" s="158">
        <v>2</v>
      </c>
      <c r="G52" s="158">
        <v>0</v>
      </c>
      <c r="H52" s="158">
        <v>1</v>
      </c>
      <c r="I52" s="158">
        <v>1</v>
      </c>
      <c r="J52" s="159">
        <v>0.7</v>
      </c>
      <c r="K52" s="160">
        <v>0.7</v>
      </c>
      <c r="L52" s="160">
        <v>0</v>
      </c>
      <c r="M52" s="160">
        <v>0</v>
      </c>
      <c r="N52" s="161">
        <v>1</v>
      </c>
      <c r="O52" s="161">
        <v>70</v>
      </c>
      <c r="P52" s="161">
        <v>70</v>
      </c>
      <c r="Q52" s="161">
        <v>1</v>
      </c>
      <c r="R52" s="161">
        <v>1</v>
      </c>
      <c r="S52" s="161">
        <v>220</v>
      </c>
      <c r="T52" s="160">
        <v>35</v>
      </c>
      <c r="U52" s="160">
        <v>15699</v>
      </c>
      <c r="V52" s="161">
        <v>403</v>
      </c>
      <c r="W52" s="161">
        <v>0</v>
      </c>
      <c r="X52" s="161">
        <v>4524</v>
      </c>
      <c r="Y52" s="161">
        <v>40000</v>
      </c>
      <c r="Z52" s="161" t="s">
        <v>301</v>
      </c>
      <c r="AA52" s="161">
        <v>40000</v>
      </c>
      <c r="AB52" s="161" t="s">
        <v>301</v>
      </c>
      <c r="AC52" s="161" t="s">
        <v>301</v>
      </c>
      <c r="AD52" s="161" t="s">
        <v>301</v>
      </c>
      <c r="AE52" s="161">
        <v>40000</v>
      </c>
      <c r="AF52" s="161" t="s">
        <v>301</v>
      </c>
      <c r="AG52" s="161" t="s">
        <v>301</v>
      </c>
      <c r="AH52" s="161" t="s">
        <v>301</v>
      </c>
      <c r="AI52" s="161" t="s">
        <v>301</v>
      </c>
      <c r="AJ52" s="161" t="s">
        <v>301</v>
      </c>
      <c r="AK52" s="161">
        <v>20223</v>
      </c>
      <c r="AL52" s="161">
        <v>19969</v>
      </c>
      <c r="AM52" s="161">
        <v>0</v>
      </c>
      <c r="AN52" s="161">
        <v>0</v>
      </c>
      <c r="AO52" s="161">
        <v>0</v>
      </c>
      <c r="AP52" s="161">
        <v>0</v>
      </c>
      <c r="AQ52" s="161">
        <v>0</v>
      </c>
      <c r="AR52" s="161">
        <v>246</v>
      </c>
      <c r="AS52" s="161">
        <v>8</v>
      </c>
      <c r="AT52" s="161" t="s">
        <v>301</v>
      </c>
      <c r="AU52" s="161" t="s">
        <v>301</v>
      </c>
      <c r="AV52" s="161">
        <v>65</v>
      </c>
      <c r="AW52" s="161">
        <v>41291</v>
      </c>
      <c r="AX52" s="161">
        <v>726219</v>
      </c>
      <c r="AY52" s="161">
        <v>0</v>
      </c>
      <c r="AZ52" s="161">
        <v>627</v>
      </c>
      <c r="BA52" s="161">
        <v>627</v>
      </c>
      <c r="BB52" s="161">
        <v>0</v>
      </c>
      <c r="BC52" s="161">
        <v>0</v>
      </c>
      <c r="BD52" s="161">
        <v>0</v>
      </c>
      <c r="BE52" s="161">
        <v>0</v>
      </c>
      <c r="BF52" s="161" t="s">
        <v>301</v>
      </c>
      <c r="BG52" s="161">
        <v>0</v>
      </c>
      <c r="BH52" s="161" t="s">
        <v>301</v>
      </c>
      <c r="BI52" s="161">
        <v>0</v>
      </c>
      <c r="BJ52" s="161">
        <v>2</v>
      </c>
      <c r="BK52" s="161" t="s">
        <v>301</v>
      </c>
      <c r="BL52" s="161" t="s">
        <v>301</v>
      </c>
      <c r="BM52" s="161">
        <v>11503</v>
      </c>
      <c r="BN52" s="161">
        <v>25</v>
      </c>
      <c r="BO52" s="161" t="s">
        <v>301</v>
      </c>
      <c r="BP52" s="161" t="s">
        <v>301</v>
      </c>
      <c r="BQ52" s="161">
        <v>0</v>
      </c>
      <c r="BR52" s="161">
        <v>0</v>
      </c>
      <c r="BS52" s="161">
        <v>0</v>
      </c>
      <c r="BT52" s="161">
        <v>0</v>
      </c>
      <c r="BU52" s="161">
        <v>0</v>
      </c>
      <c r="BV52" s="161">
        <v>0</v>
      </c>
      <c r="BW52" s="161" t="s">
        <v>301</v>
      </c>
      <c r="BX52" s="161" t="s">
        <v>301</v>
      </c>
    </row>
    <row r="53" spans="1:76" s="134" customFormat="1" ht="12.75" customHeight="1" x14ac:dyDescent="0.2">
      <c r="A53" s="175" t="s">
        <v>328</v>
      </c>
      <c r="B53" s="156" t="s">
        <v>439</v>
      </c>
      <c r="C53" s="157"/>
      <c r="D53" s="176">
        <v>1470</v>
      </c>
      <c r="E53" s="176" t="s">
        <v>301</v>
      </c>
      <c r="F53" s="158">
        <v>4</v>
      </c>
      <c r="G53" s="158">
        <v>0</v>
      </c>
      <c r="H53" s="158">
        <v>0</v>
      </c>
      <c r="I53" s="158">
        <v>4</v>
      </c>
      <c r="J53" s="159">
        <v>0.85</v>
      </c>
      <c r="K53" s="160">
        <v>0.85</v>
      </c>
      <c r="L53" s="160">
        <v>0</v>
      </c>
      <c r="M53" s="160">
        <v>0</v>
      </c>
      <c r="N53" s="161">
        <v>1</v>
      </c>
      <c r="O53" s="161">
        <v>50</v>
      </c>
      <c r="P53" s="161">
        <v>50</v>
      </c>
      <c r="Q53" s="161">
        <v>2</v>
      </c>
      <c r="R53" s="161">
        <v>2</v>
      </c>
      <c r="S53" s="161">
        <v>220</v>
      </c>
      <c r="T53" s="160">
        <v>20</v>
      </c>
      <c r="U53" s="160" t="s">
        <v>301</v>
      </c>
      <c r="V53" s="161">
        <v>0</v>
      </c>
      <c r="W53" s="161">
        <v>0</v>
      </c>
      <c r="X53" s="161" t="s">
        <v>301</v>
      </c>
      <c r="Y53" s="161">
        <v>33500</v>
      </c>
      <c r="Z53" s="161" t="s">
        <v>301</v>
      </c>
      <c r="AA53" s="161">
        <v>33500</v>
      </c>
      <c r="AB53" s="161" t="s">
        <v>301</v>
      </c>
      <c r="AC53" s="161" t="s">
        <v>301</v>
      </c>
      <c r="AD53" s="161" t="s">
        <v>301</v>
      </c>
      <c r="AE53" s="161">
        <v>33500</v>
      </c>
      <c r="AF53" s="161">
        <v>0</v>
      </c>
      <c r="AG53" s="161" t="s">
        <v>301</v>
      </c>
      <c r="AH53" s="161" t="s">
        <v>301</v>
      </c>
      <c r="AI53" s="161">
        <v>0</v>
      </c>
      <c r="AJ53" s="161">
        <v>0</v>
      </c>
      <c r="AK53" s="161">
        <v>12300</v>
      </c>
      <c r="AL53" s="161">
        <v>12000</v>
      </c>
      <c r="AM53" s="161">
        <v>0</v>
      </c>
      <c r="AN53" s="161" t="s">
        <v>301</v>
      </c>
      <c r="AO53" s="161">
        <v>0</v>
      </c>
      <c r="AP53" s="161">
        <v>0</v>
      </c>
      <c r="AQ53" s="161">
        <v>0</v>
      </c>
      <c r="AR53" s="161">
        <v>300</v>
      </c>
      <c r="AS53" s="161" t="s">
        <v>301</v>
      </c>
      <c r="AT53" s="161" t="s">
        <v>301</v>
      </c>
      <c r="AU53" s="161" t="s">
        <v>301</v>
      </c>
      <c r="AV53" s="161">
        <v>65</v>
      </c>
      <c r="AW53" s="161">
        <v>41291</v>
      </c>
      <c r="AX53" s="161">
        <v>726219</v>
      </c>
      <c r="AY53" s="161" t="s">
        <v>301</v>
      </c>
      <c r="AZ53" s="161">
        <v>900</v>
      </c>
      <c r="BA53" s="161">
        <v>840</v>
      </c>
      <c r="BB53" s="161">
        <v>0</v>
      </c>
      <c r="BC53" s="161">
        <v>0</v>
      </c>
      <c r="BD53" s="161">
        <v>0</v>
      </c>
      <c r="BE53" s="161">
        <v>0</v>
      </c>
      <c r="BF53" s="161">
        <v>60</v>
      </c>
      <c r="BG53" s="161" t="s">
        <v>301</v>
      </c>
      <c r="BH53" s="161" t="s">
        <v>301</v>
      </c>
      <c r="BI53" s="161">
        <v>0</v>
      </c>
      <c r="BJ53" s="161">
        <v>2</v>
      </c>
      <c r="BK53" s="161" t="s">
        <v>301</v>
      </c>
      <c r="BL53" s="161" t="s">
        <v>301</v>
      </c>
      <c r="BM53" s="161">
        <v>15240</v>
      </c>
      <c r="BN53" s="161">
        <v>2790</v>
      </c>
      <c r="BO53" s="161">
        <v>2000</v>
      </c>
      <c r="BP53" s="161" t="s">
        <v>301</v>
      </c>
      <c r="BQ53" s="161">
        <v>0</v>
      </c>
      <c r="BR53" s="161">
        <v>0</v>
      </c>
      <c r="BS53" s="161">
        <v>0</v>
      </c>
      <c r="BT53" s="161">
        <v>0</v>
      </c>
      <c r="BU53" s="161">
        <v>0</v>
      </c>
      <c r="BV53" s="161" t="s">
        <v>301</v>
      </c>
      <c r="BW53" s="161" t="s">
        <v>301</v>
      </c>
      <c r="BX53" s="161" t="s">
        <v>301</v>
      </c>
    </row>
    <row r="54" spans="1:76" s="134" customFormat="1" ht="12.75" customHeight="1" x14ac:dyDescent="0.2">
      <c r="A54" s="122"/>
      <c r="B54" s="169" t="s">
        <v>158</v>
      </c>
      <c r="C54" s="170"/>
      <c r="D54" s="171">
        <v>23638</v>
      </c>
      <c r="E54" s="171" t="s">
        <v>357</v>
      </c>
      <c r="F54" s="171">
        <v>54</v>
      </c>
      <c r="G54" s="171">
        <v>16</v>
      </c>
      <c r="H54" s="171">
        <v>16</v>
      </c>
      <c r="I54" s="171">
        <v>21</v>
      </c>
      <c r="J54" s="172">
        <v>30.9</v>
      </c>
      <c r="K54" s="172">
        <v>25.6</v>
      </c>
      <c r="L54" s="172">
        <v>2.3000000000000003</v>
      </c>
      <c r="M54" s="172">
        <v>3</v>
      </c>
      <c r="N54" s="171">
        <v>9</v>
      </c>
      <c r="O54" s="171">
        <v>5171</v>
      </c>
      <c r="P54" s="171">
        <v>4701</v>
      </c>
      <c r="Q54" s="171">
        <v>422</v>
      </c>
      <c r="R54" s="171">
        <v>54</v>
      </c>
      <c r="S54" s="171">
        <v>1764</v>
      </c>
      <c r="T54" s="172">
        <v>383.5</v>
      </c>
      <c r="U54" s="171">
        <v>288882</v>
      </c>
      <c r="V54" s="171">
        <v>2138</v>
      </c>
      <c r="W54" s="171">
        <v>0</v>
      </c>
      <c r="X54" s="171">
        <v>17202</v>
      </c>
      <c r="Y54" s="171">
        <v>785616</v>
      </c>
      <c r="Z54" s="171" t="s">
        <v>357</v>
      </c>
      <c r="AA54" s="171">
        <v>785616</v>
      </c>
      <c r="AB54" s="171">
        <v>4500</v>
      </c>
      <c r="AC54" s="171" t="s">
        <v>357</v>
      </c>
      <c r="AD54" s="171" t="s">
        <v>357</v>
      </c>
      <c r="AE54" s="171">
        <v>781116</v>
      </c>
      <c r="AF54" s="171">
        <v>7050</v>
      </c>
      <c r="AG54" s="171">
        <v>0</v>
      </c>
      <c r="AH54" s="171">
        <v>0</v>
      </c>
      <c r="AI54" s="171">
        <v>0</v>
      </c>
      <c r="AJ54" s="171">
        <v>0</v>
      </c>
      <c r="AK54" s="171">
        <v>333942</v>
      </c>
      <c r="AL54" s="171">
        <v>316170</v>
      </c>
      <c r="AM54" s="171">
        <v>0</v>
      </c>
      <c r="AN54" s="171">
        <v>0</v>
      </c>
      <c r="AO54" s="171">
        <v>488</v>
      </c>
      <c r="AP54" s="171">
        <v>210</v>
      </c>
      <c r="AQ54" s="171">
        <v>1</v>
      </c>
      <c r="AR54" s="171">
        <v>14061</v>
      </c>
      <c r="AS54" s="171">
        <v>3012</v>
      </c>
      <c r="AT54" s="171" t="s">
        <v>495</v>
      </c>
      <c r="AU54" s="171" t="s">
        <v>495</v>
      </c>
      <c r="AV54" s="171" t="s">
        <v>495</v>
      </c>
      <c r="AW54" s="171" t="s">
        <v>495</v>
      </c>
      <c r="AX54" s="171" t="s">
        <v>495</v>
      </c>
      <c r="AY54" s="171">
        <v>2351</v>
      </c>
      <c r="AZ54" s="171">
        <v>25460</v>
      </c>
      <c r="BA54" s="171">
        <v>21124</v>
      </c>
      <c r="BB54" s="171">
        <v>0</v>
      </c>
      <c r="BC54" s="171">
        <v>5</v>
      </c>
      <c r="BD54" s="171">
        <v>10</v>
      </c>
      <c r="BE54" s="171">
        <v>0</v>
      </c>
      <c r="BF54" s="171">
        <v>755</v>
      </c>
      <c r="BG54" s="171">
        <v>3566</v>
      </c>
      <c r="BH54" s="171">
        <v>10537</v>
      </c>
      <c r="BI54" s="171">
        <v>36</v>
      </c>
      <c r="BJ54" s="171">
        <v>234</v>
      </c>
      <c r="BK54" s="171">
        <v>115</v>
      </c>
      <c r="BL54" s="171">
        <v>1362</v>
      </c>
      <c r="BM54" s="171">
        <v>409321</v>
      </c>
      <c r="BN54" s="171">
        <v>37490</v>
      </c>
      <c r="BO54" s="171">
        <v>49074</v>
      </c>
      <c r="BP54" s="171">
        <v>30</v>
      </c>
      <c r="BQ54" s="171">
        <v>0</v>
      </c>
      <c r="BR54" s="171">
        <v>0</v>
      </c>
      <c r="BS54" s="171">
        <v>0</v>
      </c>
      <c r="BT54" s="171">
        <v>0</v>
      </c>
      <c r="BU54" s="171">
        <v>0</v>
      </c>
      <c r="BV54" s="171">
        <v>30</v>
      </c>
      <c r="BW54" s="171">
        <v>1320</v>
      </c>
      <c r="BX54" s="171">
        <v>143375</v>
      </c>
    </row>
    <row r="55" spans="1:76" s="134" customFormat="1" ht="12.75" customHeight="1" x14ac:dyDescent="0.2">
      <c r="A55" s="173"/>
      <c r="B55" s="135" t="s">
        <v>150</v>
      </c>
      <c r="C55" s="136">
        <v>9</v>
      </c>
      <c r="D55" s="136">
        <v>9</v>
      </c>
      <c r="E55" s="136">
        <v>9</v>
      </c>
      <c r="F55" s="136">
        <v>9</v>
      </c>
      <c r="G55" s="136">
        <v>9</v>
      </c>
      <c r="H55" s="136">
        <v>9</v>
      </c>
      <c r="I55" s="136">
        <v>9</v>
      </c>
      <c r="J55" s="136">
        <v>9</v>
      </c>
      <c r="K55" s="136">
        <v>9</v>
      </c>
      <c r="L55" s="136">
        <v>9</v>
      </c>
      <c r="M55" s="136">
        <v>9</v>
      </c>
      <c r="N55" s="136">
        <v>9</v>
      </c>
      <c r="O55" s="136">
        <v>9</v>
      </c>
      <c r="P55" s="136">
        <v>9</v>
      </c>
      <c r="Q55" s="136">
        <v>9</v>
      </c>
      <c r="R55" s="136">
        <v>9</v>
      </c>
      <c r="S55" s="136">
        <v>9</v>
      </c>
      <c r="T55" s="136">
        <v>9</v>
      </c>
      <c r="U55" s="136">
        <v>9</v>
      </c>
      <c r="V55" s="136">
        <v>9</v>
      </c>
      <c r="W55" s="136">
        <v>9</v>
      </c>
      <c r="X55" s="136">
        <v>9</v>
      </c>
      <c r="Y55" s="136">
        <v>9</v>
      </c>
      <c r="Z55" s="136">
        <v>9</v>
      </c>
      <c r="AA55" s="136">
        <v>9</v>
      </c>
      <c r="AB55" s="136">
        <v>9</v>
      </c>
      <c r="AC55" s="136">
        <v>9</v>
      </c>
      <c r="AD55" s="136">
        <v>9</v>
      </c>
      <c r="AE55" s="136">
        <v>9</v>
      </c>
      <c r="AF55" s="136">
        <v>9</v>
      </c>
      <c r="AG55" s="136">
        <v>9</v>
      </c>
      <c r="AH55" s="136">
        <v>9</v>
      </c>
      <c r="AI55" s="136">
        <v>9</v>
      </c>
      <c r="AJ55" s="136">
        <v>9</v>
      </c>
      <c r="AK55" s="136">
        <v>9</v>
      </c>
      <c r="AL55" s="136">
        <v>9</v>
      </c>
      <c r="AM55" s="136">
        <v>9</v>
      </c>
      <c r="AN55" s="136">
        <v>9</v>
      </c>
      <c r="AO55" s="136">
        <v>9</v>
      </c>
      <c r="AP55" s="136">
        <v>9</v>
      </c>
      <c r="AQ55" s="136">
        <v>9</v>
      </c>
      <c r="AR55" s="136">
        <v>9</v>
      </c>
      <c r="AS55" s="136">
        <v>9</v>
      </c>
      <c r="AT55" s="136">
        <v>9</v>
      </c>
      <c r="AU55" s="136">
        <v>9</v>
      </c>
      <c r="AV55" s="136">
        <v>9</v>
      </c>
      <c r="AW55" s="136">
        <v>9</v>
      </c>
      <c r="AX55" s="136">
        <v>9</v>
      </c>
      <c r="AY55" s="136">
        <v>9</v>
      </c>
      <c r="AZ55" s="136">
        <v>9</v>
      </c>
      <c r="BA55" s="136">
        <v>9</v>
      </c>
      <c r="BB55" s="136">
        <v>9</v>
      </c>
      <c r="BC55" s="136">
        <v>9</v>
      </c>
      <c r="BD55" s="136">
        <v>9</v>
      </c>
      <c r="BE55" s="136">
        <v>9</v>
      </c>
      <c r="BF55" s="136">
        <v>9</v>
      </c>
      <c r="BG55" s="136">
        <v>9</v>
      </c>
      <c r="BH55" s="136">
        <v>9</v>
      </c>
      <c r="BI55" s="136">
        <v>9</v>
      </c>
      <c r="BJ55" s="136">
        <v>9</v>
      </c>
      <c r="BK55" s="136">
        <v>9</v>
      </c>
      <c r="BL55" s="136">
        <v>9</v>
      </c>
      <c r="BM55" s="136">
        <v>9</v>
      </c>
      <c r="BN55" s="136">
        <v>9</v>
      </c>
      <c r="BO55" s="136">
        <v>9</v>
      </c>
      <c r="BP55" s="136">
        <v>9</v>
      </c>
      <c r="BQ55" s="136">
        <v>9</v>
      </c>
      <c r="BR55" s="136">
        <v>9</v>
      </c>
      <c r="BS55" s="136">
        <v>9</v>
      </c>
      <c r="BT55" s="136">
        <v>9</v>
      </c>
      <c r="BU55" s="136">
        <v>9</v>
      </c>
      <c r="BV55" s="136">
        <v>9</v>
      </c>
      <c r="BW55" s="136">
        <v>9</v>
      </c>
      <c r="BX55" s="136">
        <v>9</v>
      </c>
    </row>
    <row r="56" spans="1:76" s="134" customFormat="1" ht="12.75" customHeight="1" x14ac:dyDescent="0.2">
      <c r="A56" s="173"/>
      <c r="B56" s="135" t="s">
        <v>151</v>
      </c>
      <c r="C56" s="136">
        <v>9</v>
      </c>
      <c r="D56" s="136">
        <v>9</v>
      </c>
      <c r="E56" s="136">
        <v>0</v>
      </c>
      <c r="F56" s="136">
        <v>9</v>
      </c>
      <c r="G56" s="136">
        <v>9</v>
      </c>
      <c r="H56" s="136">
        <v>9</v>
      </c>
      <c r="I56" s="136">
        <v>8</v>
      </c>
      <c r="J56" s="136">
        <v>9</v>
      </c>
      <c r="K56" s="136">
        <v>9</v>
      </c>
      <c r="L56" s="136">
        <v>8</v>
      </c>
      <c r="M56" s="136">
        <v>9</v>
      </c>
      <c r="N56" s="136">
        <v>9</v>
      </c>
      <c r="O56" s="136">
        <v>9</v>
      </c>
      <c r="P56" s="136">
        <v>9</v>
      </c>
      <c r="Q56" s="136">
        <v>9</v>
      </c>
      <c r="R56" s="136">
        <v>9</v>
      </c>
      <c r="S56" s="136">
        <v>7</v>
      </c>
      <c r="T56" s="136">
        <v>9</v>
      </c>
      <c r="U56" s="136">
        <v>7</v>
      </c>
      <c r="V56" s="136">
        <v>5</v>
      </c>
      <c r="W56" s="136">
        <v>7</v>
      </c>
      <c r="X56" s="136">
        <v>5</v>
      </c>
      <c r="Y56" s="136">
        <v>7</v>
      </c>
      <c r="Z56" s="136">
        <v>0</v>
      </c>
      <c r="AA56" s="136">
        <v>7</v>
      </c>
      <c r="AB56" s="136">
        <v>2</v>
      </c>
      <c r="AC56" s="136">
        <v>0</v>
      </c>
      <c r="AD56" s="136">
        <v>0</v>
      </c>
      <c r="AE56" s="136">
        <v>7</v>
      </c>
      <c r="AF56" s="136">
        <v>4</v>
      </c>
      <c r="AG56" s="136">
        <v>1</v>
      </c>
      <c r="AH56" s="136">
        <v>1</v>
      </c>
      <c r="AI56" s="136">
        <v>3</v>
      </c>
      <c r="AJ56" s="136">
        <v>3</v>
      </c>
      <c r="AK56" s="136">
        <v>9</v>
      </c>
      <c r="AL56" s="136">
        <v>9</v>
      </c>
      <c r="AM56" s="136">
        <v>8</v>
      </c>
      <c r="AN56" s="136">
        <v>7</v>
      </c>
      <c r="AO56" s="136">
        <v>7</v>
      </c>
      <c r="AP56" s="136">
        <v>8</v>
      </c>
      <c r="AQ56" s="136">
        <v>8</v>
      </c>
      <c r="AR56" s="136">
        <v>9</v>
      </c>
      <c r="AS56" s="136">
        <v>5</v>
      </c>
      <c r="AT56" s="136">
        <v>0</v>
      </c>
      <c r="AU56" s="136">
        <v>0</v>
      </c>
      <c r="AV56" s="136">
        <v>9</v>
      </c>
      <c r="AW56" s="136">
        <v>9</v>
      </c>
      <c r="AX56" s="136">
        <v>9</v>
      </c>
      <c r="AY56" s="136">
        <v>2</v>
      </c>
      <c r="AZ56" s="136">
        <v>9</v>
      </c>
      <c r="BA56" s="136">
        <v>9</v>
      </c>
      <c r="BB56" s="136">
        <v>8</v>
      </c>
      <c r="BC56" s="136">
        <v>8</v>
      </c>
      <c r="BD56" s="136">
        <v>8</v>
      </c>
      <c r="BE56" s="136">
        <v>8</v>
      </c>
      <c r="BF56" s="136">
        <v>8</v>
      </c>
      <c r="BG56" s="136">
        <v>7</v>
      </c>
      <c r="BH56" s="136">
        <v>3</v>
      </c>
      <c r="BI56" s="136">
        <v>8</v>
      </c>
      <c r="BJ56" s="136">
        <v>9</v>
      </c>
      <c r="BK56" s="136">
        <v>3</v>
      </c>
      <c r="BL56" s="136">
        <v>3</v>
      </c>
      <c r="BM56" s="136">
        <v>9</v>
      </c>
      <c r="BN56" s="136">
        <v>9</v>
      </c>
      <c r="BO56" s="136">
        <v>8</v>
      </c>
      <c r="BP56" s="136">
        <v>4</v>
      </c>
      <c r="BQ56" s="136">
        <v>9</v>
      </c>
      <c r="BR56" s="136">
        <v>7</v>
      </c>
      <c r="BS56" s="136">
        <v>7</v>
      </c>
      <c r="BT56" s="136">
        <v>7</v>
      </c>
      <c r="BU56" s="136">
        <v>7</v>
      </c>
      <c r="BV56" s="136">
        <v>6</v>
      </c>
      <c r="BW56" s="136">
        <v>2</v>
      </c>
      <c r="BX56" s="136">
        <v>4</v>
      </c>
    </row>
    <row r="57" spans="1:76" s="134" customFormat="1" ht="12.75" customHeight="1" x14ac:dyDescent="0.2">
      <c r="A57" s="174"/>
      <c r="B57" s="138" t="s">
        <v>149</v>
      </c>
      <c r="C57" s="139">
        <v>1</v>
      </c>
      <c r="D57" s="139">
        <v>1</v>
      </c>
      <c r="E57" s="139">
        <v>0</v>
      </c>
      <c r="F57" s="139">
        <v>1</v>
      </c>
      <c r="G57" s="139">
        <v>1</v>
      </c>
      <c r="H57" s="139">
        <v>1</v>
      </c>
      <c r="I57" s="139">
        <v>0.88888888888888884</v>
      </c>
      <c r="J57" s="139">
        <v>1</v>
      </c>
      <c r="K57" s="139">
        <v>1</v>
      </c>
      <c r="L57" s="139">
        <v>0.88888888888888884</v>
      </c>
      <c r="M57" s="139">
        <v>1</v>
      </c>
      <c r="N57" s="139">
        <v>1</v>
      </c>
      <c r="O57" s="139">
        <v>1</v>
      </c>
      <c r="P57" s="139">
        <v>1</v>
      </c>
      <c r="Q57" s="139">
        <v>1</v>
      </c>
      <c r="R57" s="139">
        <v>1</v>
      </c>
      <c r="S57" s="139">
        <v>0.77777777777777779</v>
      </c>
      <c r="T57" s="139">
        <v>1</v>
      </c>
      <c r="U57" s="139">
        <v>0.77777777777777779</v>
      </c>
      <c r="V57" s="139">
        <v>0.55555555555555558</v>
      </c>
      <c r="W57" s="139">
        <v>0.77777777777777779</v>
      </c>
      <c r="X57" s="139">
        <v>0.55555555555555558</v>
      </c>
      <c r="Y57" s="139">
        <v>0.77777777777777779</v>
      </c>
      <c r="Z57" s="139">
        <v>0</v>
      </c>
      <c r="AA57" s="139">
        <v>0.77777777777777779</v>
      </c>
      <c r="AB57" s="139">
        <v>0.22222222222222221</v>
      </c>
      <c r="AC57" s="139">
        <v>0</v>
      </c>
      <c r="AD57" s="139">
        <v>0</v>
      </c>
      <c r="AE57" s="139">
        <v>0.77777777777777779</v>
      </c>
      <c r="AF57" s="139">
        <v>0.44444444444444442</v>
      </c>
      <c r="AG57" s="139">
        <v>0.1111111111111111</v>
      </c>
      <c r="AH57" s="139">
        <v>0.1111111111111111</v>
      </c>
      <c r="AI57" s="139">
        <v>0.33333333333333331</v>
      </c>
      <c r="AJ57" s="139">
        <v>0.33333333333333331</v>
      </c>
      <c r="AK57" s="139">
        <v>1</v>
      </c>
      <c r="AL57" s="139">
        <v>1</v>
      </c>
      <c r="AM57" s="139">
        <v>0.88888888888888884</v>
      </c>
      <c r="AN57" s="139">
        <v>0.77777777777777779</v>
      </c>
      <c r="AO57" s="139">
        <v>0.77777777777777779</v>
      </c>
      <c r="AP57" s="139">
        <v>0.88888888888888884</v>
      </c>
      <c r="AQ57" s="139">
        <v>0.88888888888888884</v>
      </c>
      <c r="AR57" s="139">
        <v>1</v>
      </c>
      <c r="AS57" s="139">
        <v>0.55555555555555558</v>
      </c>
      <c r="AT57" s="139">
        <v>0</v>
      </c>
      <c r="AU57" s="139">
        <v>0</v>
      </c>
      <c r="AV57" s="139">
        <v>1</v>
      </c>
      <c r="AW57" s="139">
        <v>1</v>
      </c>
      <c r="AX57" s="139">
        <v>1</v>
      </c>
      <c r="AY57" s="139">
        <v>0.22222222222222221</v>
      </c>
      <c r="AZ57" s="139">
        <v>1</v>
      </c>
      <c r="BA57" s="139">
        <v>1</v>
      </c>
      <c r="BB57" s="139">
        <v>0.88888888888888884</v>
      </c>
      <c r="BC57" s="139">
        <v>0.88888888888888884</v>
      </c>
      <c r="BD57" s="139">
        <v>0.88888888888888884</v>
      </c>
      <c r="BE57" s="139">
        <v>0.88888888888888884</v>
      </c>
      <c r="BF57" s="139">
        <v>0.88888888888888884</v>
      </c>
      <c r="BG57" s="139">
        <v>0.77777777777777779</v>
      </c>
      <c r="BH57" s="139">
        <v>0.33333333333333331</v>
      </c>
      <c r="BI57" s="139">
        <v>0.88888888888888884</v>
      </c>
      <c r="BJ57" s="139">
        <v>1</v>
      </c>
      <c r="BK57" s="139">
        <v>0.33333333333333331</v>
      </c>
      <c r="BL57" s="139">
        <v>0.33333333333333331</v>
      </c>
      <c r="BM57" s="139">
        <v>1</v>
      </c>
      <c r="BN57" s="139">
        <v>1</v>
      </c>
      <c r="BO57" s="139">
        <v>0.88888888888888884</v>
      </c>
      <c r="BP57" s="139">
        <v>0.44444444444444442</v>
      </c>
      <c r="BQ57" s="139">
        <v>1</v>
      </c>
      <c r="BR57" s="139">
        <v>0.77777777777777779</v>
      </c>
      <c r="BS57" s="139">
        <v>0.77777777777777779</v>
      </c>
      <c r="BT57" s="139">
        <v>0.77777777777777779</v>
      </c>
      <c r="BU57" s="139">
        <v>0.77777777777777779</v>
      </c>
      <c r="BV57" s="139">
        <v>0.66666666666666663</v>
      </c>
      <c r="BW57" s="139">
        <v>0.22222222222222221</v>
      </c>
      <c r="BX57" s="139">
        <v>0.44444444444444442</v>
      </c>
    </row>
    <row r="58" spans="1:76" s="190" customFormat="1" ht="12.75" customHeight="1" x14ac:dyDescent="0.2">
      <c r="A58" s="206" t="s">
        <v>415</v>
      </c>
      <c r="B58" s="207" t="s">
        <v>416</v>
      </c>
      <c r="C58" s="208"/>
      <c r="D58" s="189"/>
      <c r="E58" s="209"/>
      <c r="F58" s="208"/>
      <c r="G58" s="208"/>
      <c r="H58" s="208"/>
      <c r="I58" s="208"/>
      <c r="J58" s="208"/>
      <c r="K58" s="208"/>
      <c r="L58" s="208"/>
      <c r="M58" s="208"/>
      <c r="N58" s="208"/>
      <c r="O58" s="208"/>
      <c r="P58" s="208"/>
      <c r="Q58" s="208"/>
      <c r="R58" s="208"/>
      <c r="S58" s="208"/>
      <c r="T58" s="208"/>
      <c r="U58" s="208"/>
      <c r="V58" s="208"/>
      <c r="W58" s="208"/>
      <c r="X58" s="208"/>
      <c r="Y58" s="158" t="s">
        <v>492</v>
      </c>
      <c r="Z58" s="158" t="s">
        <v>493</v>
      </c>
      <c r="AA58" s="158" t="s">
        <v>494</v>
      </c>
      <c r="AB58" s="158"/>
      <c r="AC58" s="189"/>
      <c r="AD58" s="208"/>
      <c r="AE58" s="208"/>
      <c r="AF58" s="208"/>
      <c r="AG58" s="208"/>
      <c r="AH58" s="208"/>
      <c r="AI58" s="208"/>
      <c r="AJ58" s="208"/>
      <c r="AK58" s="208"/>
      <c r="AL58" s="208"/>
      <c r="AM58" s="208"/>
      <c r="AN58" s="208"/>
      <c r="AO58" s="208"/>
      <c r="AP58" s="208"/>
      <c r="AQ58" s="208"/>
      <c r="AR58" s="208"/>
      <c r="AS58" s="208"/>
      <c r="AT58" s="208"/>
      <c r="AU58" s="208"/>
      <c r="AV58" s="208"/>
      <c r="AW58" s="208"/>
      <c r="AX58" s="208"/>
      <c r="AY58" s="208"/>
      <c r="AZ58" s="208"/>
      <c r="BA58" s="208"/>
      <c r="BB58" s="208"/>
      <c r="BC58" s="208"/>
      <c r="BD58" s="208"/>
      <c r="BE58" s="208"/>
      <c r="BF58" s="208"/>
      <c r="BG58" s="208"/>
      <c r="BH58" s="208"/>
      <c r="BI58" s="208"/>
      <c r="BJ58" s="208"/>
      <c r="BK58" s="208"/>
      <c r="BL58" s="208"/>
      <c r="BM58" s="208"/>
      <c r="BN58" s="208"/>
      <c r="BO58" s="208"/>
      <c r="BP58" s="208"/>
      <c r="BQ58" s="208"/>
      <c r="BR58" s="208"/>
      <c r="BS58" s="208"/>
      <c r="BT58" s="208"/>
      <c r="BU58" s="208"/>
      <c r="BV58" s="208"/>
      <c r="BW58" s="208"/>
      <c r="BX58" s="208"/>
    </row>
    <row r="59" spans="1:76" s="190" customFormat="1" ht="12.75" customHeight="1" x14ac:dyDescent="0.2">
      <c r="A59" s="186" t="s">
        <v>329</v>
      </c>
      <c r="B59" s="187" t="s">
        <v>194</v>
      </c>
      <c r="C59" s="188"/>
      <c r="D59" s="158">
        <v>1263</v>
      </c>
      <c r="E59" s="158" t="s">
        <v>301</v>
      </c>
      <c r="F59" s="158">
        <v>5</v>
      </c>
      <c r="G59" s="158">
        <v>0</v>
      </c>
      <c r="H59" s="158">
        <v>1</v>
      </c>
      <c r="I59" s="158">
        <v>4</v>
      </c>
      <c r="J59" s="158">
        <v>1</v>
      </c>
      <c r="K59" s="158">
        <v>1</v>
      </c>
      <c r="L59" s="158">
        <v>0</v>
      </c>
      <c r="M59" s="158">
        <v>0</v>
      </c>
      <c r="N59" s="158">
        <v>1</v>
      </c>
      <c r="O59" s="158">
        <v>123</v>
      </c>
      <c r="P59" s="158">
        <v>117</v>
      </c>
      <c r="Q59" s="158">
        <v>23</v>
      </c>
      <c r="R59" s="158">
        <v>3</v>
      </c>
      <c r="S59" s="158">
        <v>209</v>
      </c>
      <c r="T59" s="158">
        <v>40</v>
      </c>
      <c r="U59" s="158">
        <v>9036</v>
      </c>
      <c r="V59" s="158">
        <v>415</v>
      </c>
      <c r="W59" s="158">
        <v>0</v>
      </c>
      <c r="X59" s="158">
        <v>668</v>
      </c>
      <c r="Y59" s="158">
        <v>47400</v>
      </c>
      <c r="Z59" s="158" t="s">
        <v>301</v>
      </c>
      <c r="AA59" s="158">
        <v>47400</v>
      </c>
      <c r="AB59" s="158" t="s">
        <v>301</v>
      </c>
      <c r="AC59" s="158" t="s">
        <v>301</v>
      </c>
      <c r="AD59" s="158" t="s">
        <v>301</v>
      </c>
      <c r="AE59" s="158">
        <v>47400</v>
      </c>
      <c r="AF59" s="158">
        <v>33000</v>
      </c>
      <c r="AG59" s="158">
        <v>0</v>
      </c>
      <c r="AH59" s="158">
        <v>0</v>
      </c>
      <c r="AI59" s="158">
        <v>0</v>
      </c>
      <c r="AJ59" s="158" t="s">
        <v>301</v>
      </c>
      <c r="AK59" s="158">
        <v>9036</v>
      </c>
      <c r="AL59" s="158">
        <v>8600</v>
      </c>
      <c r="AM59" s="158" t="s">
        <v>301</v>
      </c>
      <c r="AN59" s="158" t="s">
        <v>301</v>
      </c>
      <c r="AO59" s="158" t="s">
        <v>301</v>
      </c>
      <c r="AP59" s="158" t="s">
        <v>301</v>
      </c>
      <c r="AQ59" s="158" t="s">
        <v>301</v>
      </c>
      <c r="AR59" s="158">
        <v>436</v>
      </c>
      <c r="AS59" s="158" t="s">
        <v>301</v>
      </c>
      <c r="AT59" s="158">
        <v>25453</v>
      </c>
      <c r="AU59" s="158">
        <v>25310</v>
      </c>
      <c r="AV59" s="158">
        <v>67</v>
      </c>
      <c r="AW59" s="158">
        <v>20813</v>
      </c>
      <c r="AX59" s="158">
        <v>726219</v>
      </c>
      <c r="AY59" s="158" t="s">
        <v>301</v>
      </c>
      <c r="AZ59" s="158">
        <v>581</v>
      </c>
      <c r="BA59" s="158">
        <v>507</v>
      </c>
      <c r="BB59" s="158" t="s">
        <v>301</v>
      </c>
      <c r="BC59" s="158" t="s">
        <v>301</v>
      </c>
      <c r="BD59" s="158" t="s">
        <v>301</v>
      </c>
      <c r="BE59" s="158" t="s">
        <v>301</v>
      </c>
      <c r="BF59" s="158">
        <v>74</v>
      </c>
      <c r="BG59" s="158" t="s">
        <v>301</v>
      </c>
      <c r="BH59" s="158">
        <v>0</v>
      </c>
      <c r="BI59" s="158">
        <v>0</v>
      </c>
      <c r="BJ59" s="158" t="s">
        <v>301</v>
      </c>
      <c r="BK59" s="158" t="s">
        <v>301</v>
      </c>
      <c r="BL59" s="158" t="s">
        <v>301</v>
      </c>
      <c r="BM59" s="158">
        <v>4924</v>
      </c>
      <c r="BN59" s="158">
        <v>333</v>
      </c>
      <c r="BO59" s="158" t="s">
        <v>301</v>
      </c>
      <c r="BP59" s="158">
        <v>70</v>
      </c>
      <c r="BQ59" s="158">
        <v>0</v>
      </c>
      <c r="BR59" s="158">
        <v>0</v>
      </c>
      <c r="BS59" s="158">
        <v>0</v>
      </c>
      <c r="BT59" s="158">
        <v>0</v>
      </c>
      <c r="BU59" s="158">
        <v>0</v>
      </c>
      <c r="BV59" s="158">
        <v>0</v>
      </c>
      <c r="BW59" s="158" t="s">
        <v>301</v>
      </c>
      <c r="BX59" s="158" t="s">
        <v>301</v>
      </c>
    </row>
    <row r="60" spans="1:76" s="134" customFormat="1" ht="12.75" customHeight="1" x14ac:dyDescent="0.2">
      <c r="A60" s="155" t="s">
        <v>330</v>
      </c>
      <c r="B60" s="156" t="s">
        <v>465</v>
      </c>
      <c r="C60" s="157"/>
      <c r="D60" s="158">
        <v>517</v>
      </c>
      <c r="E60" s="158" t="s">
        <v>301</v>
      </c>
      <c r="F60" s="158">
        <v>5</v>
      </c>
      <c r="G60" s="158">
        <v>0</v>
      </c>
      <c r="H60" s="158">
        <v>1</v>
      </c>
      <c r="I60" s="158">
        <v>4</v>
      </c>
      <c r="J60" s="159">
        <v>1.45</v>
      </c>
      <c r="K60" s="159">
        <v>1.1000000000000001</v>
      </c>
      <c r="L60" s="160">
        <v>0.35</v>
      </c>
      <c r="M60" s="160">
        <v>0</v>
      </c>
      <c r="N60" s="160">
        <v>1</v>
      </c>
      <c r="O60" s="161">
        <v>380</v>
      </c>
      <c r="P60" s="161">
        <v>188</v>
      </c>
      <c r="Q60" s="161">
        <v>52</v>
      </c>
      <c r="R60" s="161">
        <v>30</v>
      </c>
      <c r="S60" s="161">
        <v>209</v>
      </c>
      <c r="T60" s="161">
        <v>49.5</v>
      </c>
      <c r="U60" s="160">
        <v>22763</v>
      </c>
      <c r="V60" s="161">
        <v>2618</v>
      </c>
      <c r="W60" s="161">
        <v>0</v>
      </c>
      <c r="X60" s="161">
        <v>0</v>
      </c>
      <c r="Y60" s="161">
        <v>55764</v>
      </c>
      <c r="Z60" s="161" t="s">
        <v>301</v>
      </c>
      <c r="AA60" s="161">
        <v>55764</v>
      </c>
      <c r="AB60" s="161" t="s">
        <v>301</v>
      </c>
      <c r="AC60" s="161" t="s">
        <v>301</v>
      </c>
      <c r="AD60" s="161" t="s">
        <v>301</v>
      </c>
      <c r="AE60" s="161">
        <v>55764</v>
      </c>
      <c r="AF60" s="161">
        <v>1285</v>
      </c>
      <c r="AG60" s="161" t="s">
        <v>301</v>
      </c>
      <c r="AH60" s="161" t="s">
        <v>301</v>
      </c>
      <c r="AI60" s="161" t="s">
        <v>301</v>
      </c>
      <c r="AJ60" s="161">
        <v>2173</v>
      </c>
      <c r="AK60" s="161">
        <v>22976</v>
      </c>
      <c r="AL60" s="161">
        <v>22763</v>
      </c>
      <c r="AM60" s="161">
        <v>0</v>
      </c>
      <c r="AN60" s="161" t="s">
        <v>301</v>
      </c>
      <c r="AO60" s="161">
        <v>0</v>
      </c>
      <c r="AP60" s="161">
        <v>0</v>
      </c>
      <c r="AQ60" s="161">
        <v>0</v>
      </c>
      <c r="AR60" s="161">
        <v>191</v>
      </c>
      <c r="AS60" s="161">
        <v>22</v>
      </c>
      <c r="AT60" s="161">
        <v>25453</v>
      </c>
      <c r="AU60" s="161">
        <v>25310</v>
      </c>
      <c r="AV60" s="161">
        <v>69</v>
      </c>
      <c r="AW60" s="161">
        <v>21409</v>
      </c>
      <c r="AX60" s="161">
        <v>726219</v>
      </c>
      <c r="AY60" s="161">
        <v>0</v>
      </c>
      <c r="AZ60" s="161">
        <v>1971</v>
      </c>
      <c r="BA60" s="161">
        <v>1937</v>
      </c>
      <c r="BB60" s="161">
        <v>0</v>
      </c>
      <c r="BC60" s="161">
        <v>0</v>
      </c>
      <c r="BD60" s="161">
        <v>0</v>
      </c>
      <c r="BE60" s="161">
        <v>0</v>
      </c>
      <c r="BF60" s="161">
        <v>12</v>
      </c>
      <c r="BG60" s="161">
        <v>22</v>
      </c>
      <c r="BH60" s="161">
        <v>13</v>
      </c>
      <c r="BI60" s="161">
        <v>0</v>
      </c>
      <c r="BJ60" s="161">
        <v>13</v>
      </c>
      <c r="BK60" s="161">
        <v>19</v>
      </c>
      <c r="BL60" s="161">
        <v>153</v>
      </c>
      <c r="BM60" s="161">
        <v>14490</v>
      </c>
      <c r="BN60" s="161">
        <v>422</v>
      </c>
      <c r="BO60" s="161">
        <v>7</v>
      </c>
      <c r="BP60" s="161">
        <v>48</v>
      </c>
      <c r="BQ60" s="161">
        <v>0</v>
      </c>
      <c r="BR60" s="161">
        <v>0</v>
      </c>
      <c r="BS60" s="161">
        <v>0</v>
      </c>
      <c r="BT60" s="161">
        <v>0</v>
      </c>
      <c r="BU60" s="161">
        <v>0</v>
      </c>
      <c r="BV60" s="161">
        <v>0</v>
      </c>
      <c r="BW60" s="161">
        <v>42</v>
      </c>
      <c r="BX60" s="161" t="s">
        <v>301</v>
      </c>
    </row>
    <row r="61" spans="1:76" s="134" customFormat="1" ht="12.75" customHeight="1" x14ac:dyDescent="0.2">
      <c r="A61" s="155" t="s">
        <v>331</v>
      </c>
      <c r="B61" s="156" t="s">
        <v>444</v>
      </c>
      <c r="C61" s="157"/>
      <c r="D61" s="158">
        <v>1874</v>
      </c>
      <c r="E61" s="158">
        <v>23296</v>
      </c>
      <c r="F61" s="158">
        <v>6</v>
      </c>
      <c r="G61" s="158">
        <v>1</v>
      </c>
      <c r="H61" s="158">
        <v>4</v>
      </c>
      <c r="I61" s="158">
        <v>1</v>
      </c>
      <c r="J61" s="159">
        <v>4.0999999999999996</v>
      </c>
      <c r="K61" s="159">
        <v>3.7</v>
      </c>
      <c r="L61" s="160">
        <v>0</v>
      </c>
      <c r="M61" s="160">
        <v>0.4</v>
      </c>
      <c r="N61" s="161">
        <v>1</v>
      </c>
      <c r="O61" s="161">
        <v>608</v>
      </c>
      <c r="P61" s="161">
        <v>352</v>
      </c>
      <c r="Q61" s="161">
        <v>54</v>
      </c>
      <c r="R61" s="161">
        <v>18</v>
      </c>
      <c r="S61" s="161">
        <v>215</v>
      </c>
      <c r="T61" s="161">
        <v>37.5</v>
      </c>
      <c r="U61" s="160">
        <v>25375</v>
      </c>
      <c r="V61" s="161">
        <v>327</v>
      </c>
      <c r="W61" s="161">
        <v>0</v>
      </c>
      <c r="X61" s="161">
        <v>12351</v>
      </c>
      <c r="Y61" s="161">
        <v>50015</v>
      </c>
      <c r="Z61" s="161" t="s">
        <v>301</v>
      </c>
      <c r="AA61" s="161">
        <v>50015</v>
      </c>
      <c r="AB61" s="161" t="s">
        <v>301</v>
      </c>
      <c r="AC61" s="161" t="s">
        <v>301</v>
      </c>
      <c r="AD61" s="161" t="s">
        <v>301</v>
      </c>
      <c r="AE61" s="161">
        <v>50015</v>
      </c>
      <c r="AF61" s="161">
        <v>1179</v>
      </c>
      <c r="AG61" s="161">
        <v>0</v>
      </c>
      <c r="AH61" s="161">
        <v>0</v>
      </c>
      <c r="AI61" s="161">
        <v>0</v>
      </c>
      <c r="AJ61" s="161">
        <v>6688</v>
      </c>
      <c r="AK61" s="161">
        <v>43250</v>
      </c>
      <c r="AL61" s="161">
        <v>36560</v>
      </c>
      <c r="AM61" s="161">
        <v>1734</v>
      </c>
      <c r="AN61" s="161">
        <v>0</v>
      </c>
      <c r="AO61" s="161">
        <v>0</v>
      </c>
      <c r="AP61" s="161">
        <v>0</v>
      </c>
      <c r="AQ61" s="161">
        <v>0</v>
      </c>
      <c r="AR61" s="161">
        <v>4956</v>
      </c>
      <c r="AS61" s="161" t="s">
        <v>301</v>
      </c>
      <c r="AT61" s="161">
        <v>25453</v>
      </c>
      <c r="AU61" s="161">
        <v>25310</v>
      </c>
      <c r="AV61" s="161">
        <v>67</v>
      </c>
      <c r="AW61" s="161">
        <v>20813</v>
      </c>
      <c r="AX61" s="161">
        <v>726219</v>
      </c>
      <c r="AY61" s="161" t="s">
        <v>301</v>
      </c>
      <c r="AZ61" s="161">
        <v>2867</v>
      </c>
      <c r="BA61" s="161">
        <v>1301</v>
      </c>
      <c r="BB61" s="161">
        <v>0</v>
      </c>
      <c r="BC61" s="161">
        <v>0</v>
      </c>
      <c r="BD61" s="161">
        <v>0</v>
      </c>
      <c r="BE61" s="161">
        <v>0</v>
      </c>
      <c r="BF61" s="161">
        <v>491</v>
      </c>
      <c r="BG61" s="161">
        <v>1075</v>
      </c>
      <c r="BH61" s="161" t="s">
        <v>301</v>
      </c>
      <c r="BI61" s="161">
        <v>0</v>
      </c>
      <c r="BJ61" s="161">
        <v>20</v>
      </c>
      <c r="BK61" s="161">
        <v>16</v>
      </c>
      <c r="BL61" s="161">
        <v>904</v>
      </c>
      <c r="BM61" s="161">
        <v>23134</v>
      </c>
      <c r="BN61" s="161">
        <v>249</v>
      </c>
      <c r="BO61" s="161">
        <v>69</v>
      </c>
      <c r="BP61" s="161">
        <v>17</v>
      </c>
      <c r="BQ61" s="161">
        <v>0</v>
      </c>
      <c r="BR61" s="161">
        <v>0</v>
      </c>
      <c r="BS61" s="161">
        <v>0</v>
      </c>
      <c r="BT61" s="161">
        <v>0</v>
      </c>
      <c r="BU61" s="161">
        <v>0</v>
      </c>
      <c r="BV61" s="161">
        <v>22092</v>
      </c>
      <c r="BW61" s="161" t="s">
        <v>301</v>
      </c>
      <c r="BX61" s="161" t="s">
        <v>301</v>
      </c>
    </row>
    <row r="62" spans="1:76" s="134" customFormat="1" ht="12.75" customHeight="1" x14ac:dyDescent="0.2">
      <c r="A62" s="155" t="s">
        <v>332</v>
      </c>
      <c r="B62" s="156" t="s">
        <v>445</v>
      </c>
      <c r="C62" s="157"/>
      <c r="D62" s="158">
        <v>1413</v>
      </c>
      <c r="E62" s="158" t="s">
        <v>301</v>
      </c>
      <c r="F62" s="158">
        <v>10</v>
      </c>
      <c r="G62" s="158">
        <v>0</v>
      </c>
      <c r="H62" s="158">
        <v>5</v>
      </c>
      <c r="I62" s="158">
        <v>5</v>
      </c>
      <c r="J62" s="159">
        <v>3.5</v>
      </c>
      <c r="K62" s="159">
        <v>3.1</v>
      </c>
      <c r="L62" s="160">
        <v>0.4</v>
      </c>
      <c r="M62" s="160">
        <v>0</v>
      </c>
      <c r="N62" s="161">
        <v>1</v>
      </c>
      <c r="O62" s="161">
        <v>567</v>
      </c>
      <c r="P62" s="161">
        <v>500</v>
      </c>
      <c r="Q62" s="161">
        <v>136</v>
      </c>
      <c r="R62" s="161">
        <v>58</v>
      </c>
      <c r="S62" s="161">
        <v>225</v>
      </c>
      <c r="T62" s="161">
        <v>81</v>
      </c>
      <c r="U62" s="160">
        <v>13696</v>
      </c>
      <c r="V62" s="161">
        <v>556</v>
      </c>
      <c r="W62" s="161">
        <v>0</v>
      </c>
      <c r="X62" s="161">
        <v>600</v>
      </c>
      <c r="Y62" s="161">
        <v>67500</v>
      </c>
      <c r="Z62" s="161" t="s">
        <v>301</v>
      </c>
      <c r="AA62" s="161">
        <v>67500</v>
      </c>
      <c r="AB62" s="161" t="s">
        <v>301</v>
      </c>
      <c r="AC62" s="161" t="s">
        <v>301</v>
      </c>
      <c r="AD62" s="161" t="s">
        <v>301</v>
      </c>
      <c r="AE62" s="161">
        <v>67500</v>
      </c>
      <c r="AF62" s="161" t="s">
        <v>301</v>
      </c>
      <c r="AG62" s="161" t="s">
        <v>301</v>
      </c>
      <c r="AH62" s="161" t="s">
        <v>301</v>
      </c>
      <c r="AI62" s="161" t="s">
        <v>301</v>
      </c>
      <c r="AJ62" s="161">
        <v>2940</v>
      </c>
      <c r="AK62" s="161">
        <v>14252</v>
      </c>
      <c r="AL62" s="161">
        <v>13295</v>
      </c>
      <c r="AM62" s="161">
        <v>0</v>
      </c>
      <c r="AN62" s="161">
        <v>0</v>
      </c>
      <c r="AO62" s="161">
        <v>0</v>
      </c>
      <c r="AP62" s="161">
        <v>0</v>
      </c>
      <c r="AQ62" s="161">
        <v>0</v>
      </c>
      <c r="AR62" s="161">
        <v>957</v>
      </c>
      <c r="AS62" s="161">
        <v>0</v>
      </c>
      <c r="AT62" s="161">
        <v>37453</v>
      </c>
      <c r="AU62" s="161">
        <v>25389</v>
      </c>
      <c r="AV62" s="161">
        <v>73</v>
      </c>
      <c r="AW62" s="161">
        <v>21306</v>
      </c>
      <c r="AX62" s="161">
        <v>726219</v>
      </c>
      <c r="AY62" s="161">
        <v>0</v>
      </c>
      <c r="AZ62" s="161">
        <v>850</v>
      </c>
      <c r="BA62" s="161">
        <v>784</v>
      </c>
      <c r="BB62" s="161">
        <v>0</v>
      </c>
      <c r="BC62" s="161">
        <v>0</v>
      </c>
      <c r="BD62" s="161">
        <v>0</v>
      </c>
      <c r="BE62" s="161">
        <v>0</v>
      </c>
      <c r="BF62" s="161">
        <v>66</v>
      </c>
      <c r="BG62" s="161">
        <v>0</v>
      </c>
      <c r="BH62" s="161">
        <v>996</v>
      </c>
      <c r="BI62" s="161">
        <v>20</v>
      </c>
      <c r="BJ62" s="161">
        <v>155</v>
      </c>
      <c r="BK62" s="161">
        <v>273</v>
      </c>
      <c r="BL62" s="161">
        <v>1283</v>
      </c>
      <c r="BM62" s="161">
        <v>12305</v>
      </c>
      <c r="BN62" s="161">
        <v>152</v>
      </c>
      <c r="BO62" s="161">
        <v>74</v>
      </c>
      <c r="BP62" s="161">
        <v>800</v>
      </c>
      <c r="BQ62" s="161">
        <v>0</v>
      </c>
      <c r="BR62" s="161">
        <v>0</v>
      </c>
      <c r="BS62" s="161">
        <v>0</v>
      </c>
      <c r="BT62" s="161">
        <v>0</v>
      </c>
      <c r="BU62" s="161">
        <v>0</v>
      </c>
      <c r="BV62" s="161">
        <v>0</v>
      </c>
      <c r="BW62" s="161">
        <v>550</v>
      </c>
      <c r="BX62" s="161" t="s">
        <v>301</v>
      </c>
    </row>
    <row r="63" spans="1:76" s="134" customFormat="1" ht="12.75" customHeight="1" x14ac:dyDescent="0.2">
      <c r="A63" s="155" t="s">
        <v>333</v>
      </c>
      <c r="B63" s="156" t="s">
        <v>198</v>
      </c>
      <c r="C63" s="157"/>
      <c r="D63" s="158">
        <v>1001</v>
      </c>
      <c r="E63" s="158" t="s">
        <v>301</v>
      </c>
      <c r="F63" s="158">
        <v>7</v>
      </c>
      <c r="G63" s="158">
        <v>1</v>
      </c>
      <c r="H63" s="158">
        <v>4</v>
      </c>
      <c r="I63" s="158">
        <v>2</v>
      </c>
      <c r="J63" s="159">
        <v>4.2</v>
      </c>
      <c r="K63" s="159">
        <v>4.2</v>
      </c>
      <c r="L63" s="160">
        <v>0</v>
      </c>
      <c r="M63" s="160">
        <v>0</v>
      </c>
      <c r="N63" s="161">
        <v>1</v>
      </c>
      <c r="O63" s="161">
        <v>804</v>
      </c>
      <c r="P63" s="161">
        <v>695</v>
      </c>
      <c r="Q63" s="161">
        <v>100</v>
      </c>
      <c r="R63" s="161">
        <v>26</v>
      </c>
      <c r="S63" s="161">
        <v>220</v>
      </c>
      <c r="T63" s="160">
        <v>43</v>
      </c>
      <c r="U63" s="160">
        <v>34774</v>
      </c>
      <c r="V63" s="161">
        <v>767</v>
      </c>
      <c r="W63" s="161">
        <v>0</v>
      </c>
      <c r="X63" s="161">
        <v>5749</v>
      </c>
      <c r="Y63" s="161">
        <v>79000</v>
      </c>
      <c r="Z63" s="161" t="s">
        <v>301</v>
      </c>
      <c r="AA63" s="161">
        <v>79000</v>
      </c>
      <c r="AB63" s="161" t="s">
        <v>301</v>
      </c>
      <c r="AC63" s="161" t="s">
        <v>301</v>
      </c>
      <c r="AD63" s="161" t="s">
        <v>301</v>
      </c>
      <c r="AE63" s="161">
        <v>79000</v>
      </c>
      <c r="AF63" s="161">
        <v>6800</v>
      </c>
      <c r="AG63" s="161" t="s">
        <v>301</v>
      </c>
      <c r="AH63" s="161" t="s">
        <v>301</v>
      </c>
      <c r="AI63" s="161" t="s">
        <v>301</v>
      </c>
      <c r="AJ63" s="161">
        <v>2541</v>
      </c>
      <c r="AK63" s="161">
        <v>41468</v>
      </c>
      <c r="AL63" s="161">
        <v>37621</v>
      </c>
      <c r="AM63" s="161">
        <v>0</v>
      </c>
      <c r="AN63" s="161">
        <v>0</v>
      </c>
      <c r="AO63" s="161">
        <v>0</v>
      </c>
      <c r="AP63" s="161">
        <v>0</v>
      </c>
      <c r="AQ63" s="161">
        <v>0</v>
      </c>
      <c r="AR63" s="161">
        <v>3525</v>
      </c>
      <c r="AS63" s="161">
        <v>322</v>
      </c>
      <c r="AT63" s="161">
        <v>37703</v>
      </c>
      <c r="AU63" s="161">
        <v>25310</v>
      </c>
      <c r="AV63" s="161">
        <v>91</v>
      </c>
      <c r="AW63" s="161">
        <v>22057</v>
      </c>
      <c r="AX63" s="161">
        <v>726219</v>
      </c>
      <c r="AY63" s="161">
        <v>0</v>
      </c>
      <c r="AZ63" s="161">
        <v>1800</v>
      </c>
      <c r="BA63" s="161">
        <v>935</v>
      </c>
      <c r="BB63" s="161">
        <v>0</v>
      </c>
      <c r="BC63" s="161">
        <v>0</v>
      </c>
      <c r="BD63" s="161">
        <v>0</v>
      </c>
      <c r="BE63" s="161">
        <v>0</v>
      </c>
      <c r="BF63" s="161">
        <v>88</v>
      </c>
      <c r="BG63" s="161">
        <v>777</v>
      </c>
      <c r="BH63" s="161">
        <v>50</v>
      </c>
      <c r="BI63" s="161">
        <v>3</v>
      </c>
      <c r="BJ63" s="161">
        <v>34</v>
      </c>
      <c r="BK63" s="161">
        <v>66</v>
      </c>
      <c r="BL63" s="161">
        <v>888</v>
      </c>
      <c r="BM63" s="161">
        <v>23462</v>
      </c>
      <c r="BN63" s="161">
        <v>146</v>
      </c>
      <c r="BO63" s="161">
        <v>96</v>
      </c>
      <c r="BP63" s="161">
        <v>111</v>
      </c>
      <c r="BQ63" s="161">
        <v>0</v>
      </c>
      <c r="BR63" s="161">
        <v>0</v>
      </c>
      <c r="BS63" s="161">
        <v>0</v>
      </c>
      <c r="BT63" s="161">
        <v>0</v>
      </c>
      <c r="BU63" s="161">
        <v>0</v>
      </c>
      <c r="BV63" s="161" t="s">
        <v>301</v>
      </c>
      <c r="BW63" s="161">
        <v>712</v>
      </c>
      <c r="BX63" s="161">
        <v>29689</v>
      </c>
    </row>
    <row r="64" spans="1:76" s="134" customFormat="1" ht="12.75" customHeight="1" x14ac:dyDescent="0.2">
      <c r="A64" s="155" t="s">
        <v>334</v>
      </c>
      <c r="B64" s="156" t="s">
        <v>446</v>
      </c>
      <c r="C64" s="157"/>
      <c r="D64" s="158">
        <v>876</v>
      </c>
      <c r="E64" s="158" t="s">
        <v>301</v>
      </c>
      <c r="F64" s="158">
        <v>14</v>
      </c>
      <c r="G64" s="158">
        <v>2</v>
      </c>
      <c r="H64" s="158">
        <v>2</v>
      </c>
      <c r="I64" s="158">
        <v>10</v>
      </c>
      <c r="J64" s="159">
        <v>3.8</v>
      </c>
      <c r="K64" s="159">
        <v>3.5</v>
      </c>
      <c r="L64" s="160">
        <v>0.3</v>
      </c>
      <c r="M64" s="160">
        <v>0</v>
      </c>
      <c r="N64" s="161">
        <v>1</v>
      </c>
      <c r="O64" s="161">
        <v>288</v>
      </c>
      <c r="P64" s="161">
        <v>218</v>
      </c>
      <c r="Q64" s="161">
        <v>76</v>
      </c>
      <c r="R64" s="161">
        <v>34</v>
      </c>
      <c r="S64" s="161">
        <v>230</v>
      </c>
      <c r="T64" s="160">
        <v>61.25</v>
      </c>
      <c r="U64" s="160">
        <v>14561</v>
      </c>
      <c r="V64" s="161">
        <v>1785</v>
      </c>
      <c r="W64" s="161">
        <v>0</v>
      </c>
      <c r="X64" s="161">
        <v>8114</v>
      </c>
      <c r="Y64" s="161" t="s">
        <v>301</v>
      </c>
      <c r="Z64" s="161" t="s">
        <v>301</v>
      </c>
      <c r="AA64" s="161" t="s">
        <v>301</v>
      </c>
      <c r="AB64" s="161" t="s">
        <v>301</v>
      </c>
      <c r="AC64" s="161" t="s">
        <v>301</v>
      </c>
      <c r="AD64" s="161" t="s">
        <v>301</v>
      </c>
      <c r="AE64" s="161" t="s">
        <v>301</v>
      </c>
      <c r="AF64" s="161" t="s">
        <v>301</v>
      </c>
      <c r="AG64" s="161" t="s">
        <v>301</v>
      </c>
      <c r="AH64" s="161" t="s">
        <v>301</v>
      </c>
      <c r="AI64" s="161" t="s">
        <v>301</v>
      </c>
      <c r="AJ64" s="161" t="s">
        <v>301</v>
      </c>
      <c r="AK64" s="161">
        <v>43264</v>
      </c>
      <c r="AL64" s="161">
        <v>21478</v>
      </c>
      <c r="AM64" s="161">
        <v>0</v>
      </c>
      <c r="AN64" s="161">
        <v>0</v>
      </c>
      <c r="AO64" s="161">
        <v>0</v>
      </c>
      <c r="AP64" s="161">
        <v>0</v>
      </c>
      <c r="AQ64" s="161">
        <v>0</v>
      </c>
      <c r="AR64" s="161">
        <v>1160</v>
      </c>
      <c r="AS64" s="161">
        <v>20626</v>
      </c>
      <c r="AT64" s="161">
        <v>26002</v>
      </c>
      <c r="AU64" s="161">
        <v>25404</v>
      </c>
      <c r="AV64" s="161">
        <v>78</v>
      </c>
      <c r="AW64" s="161">
        <v>23080</v>
      </c>
      <c r="AX64" s="161">
        <v>726507</v>
      </c>
      <c r="AY64" s="161">
        <v>563</v>
      </c>
      <c r="AZ64" s="161">
        <v>2238</v>
      </c>
      <c r="BA64" s="161">
        <v>1127</v>
      </c>
      <c r="BB64" s="161">
        <v>0</v>
      </c>
      <c r="BC64" s="161">
        <v>0</v>
      </c>
      <c r="BD64" s="161">
        <v>0</v>
      </c>
      <c r="BE64" s="161">
        <v>0</v>
      </c>
      <c r="BF64" s="161">
        <v>93</v>
      </c>
      <c r="BG64" s="161">
        <v>1018</v>
      </c>
      <c r="BH64" s="161">
        <v>1634</v>
      </c>
      <c r="BI64" s="161">
        <v>3</v>
      </c>
      <c r="BJ64" s="161">
        <v>73</v>
      </c>
      <c r="BK64" s="161">
        <v>151</v>
      </c>
      <c r="BL64" s="161">
        <v>935</v>
      </c>
      <c r="BM64" s="161">
        <v>8580</v>
      </c>
      <c r="BN64" s="161">
        <v>93</v>
      </c>
      <c r="BO64" s="161">
        <v>45</v>
      </c>
      <c r="BP64" s="161">
        <v>125</v>
      </c>
      <c r="BQ64" s="161">
        <v>0</v>
      </c>
      <c r="BR64" s="161">
        <v>0</v>
      </c>
      <c r="BS64" s="161">
        <v>0</v>
      </c>
      <c r="BT64" s="161">
        <v>0</v>
      </c>
      <c r="BU64" s="161">
        <v>0</v>
      </c>
      <c r="BV64" s="161" t="s">
        <v>301</v>
      </c>
      <c r="BW64" s="161" t="s">
        <v>301</v>
      </c>
      <c r="BX64" s="161">
        <v>9580</v>
      </c>
    </row>
    <row r="65" spans="1:76" s="134" customFormat="1" ht="12.75" customHeight="1" x14ac:dyDescent="0.2">
      <c r="A65" s="155" t="s">
        <v>335</v>
      </c>
      <c r="B65" s="156" t="s">
        <v>447</v>
      </c>
      <c r="C65" s="157"/>
      <c r="D65" s="158">
        <v>881</v>
      </c>
      <c r="E65" s="158">
        <v>13171</v>
      </c>
      <c r="F65" s="158">
        <v>4</v>
      </c>
      <c r="G65" s="158">
        <v>1</v>
      </c>
      <c r="H65" s="158">
        <v>3</v>
      </c>
      <c r="I65" s="158">
        <v>0</v>
      </c>
      <c r="J65" s="159">
        <v>3.15</v>
      </c>
      <c r="K65" s="159">
        <v>3.15</v>
      </c>
      <c r="L65" s="160">
        <v>0</v>
      </c>
      <c r="M65" s="160">
        <v>0</v>
      </c>
      <c r="N65" s="161">
        <v>1</v>
      </c>
      <c r="O65" s="161">
        <v>227</v>
      </c>
      <c r="P65" s="161">
        <v>160</v>
      </c>
      <c r="Q65" s="161">
        <v>54</v>
      </c>
      <c r="R65" s="161">
        <v>10</v>
      </c>
      <c r="S65" s="161">
        <v>240</v>
      </c>
      <c r="T65" s="160">
        <v>51</v>
      </c>
      <c r="U65" s="160">
        <v>8655</v>
      </c>
      <c r="V65" s="161">
        <v>135</v>
      </c>
      <c r="W65" s="161">
        <v>0</v>
      </c>
      <c r="X65" s="161">
        <v>678</v>
      </c>
      <c r="Y65" s="161" t="s">
        <v>301</v>
      </c>
      <c r="Z65" s="161" t="s">
        <v>301</v>
      </c>
      <c r="AA65" s="161" t="s">
        <v>301</v>
      </c>
      <c r="AB65" s="161" t="s">
        <v>301</v>
      </c>
      <c r="AC65" s="161" t="s">
        <v>301</v>
      </c>
      <c r="AD65" s="161" t="s">
        <v>301</v>
      </c>
      <c r="AE65" s="161" t="s">
        <v>301</v>
      </c>
      <c r="AF65" s="161" t="s">
        <v>301</v>
      </c>
      <c r="AG65" s="161" t="s">
        <v>301</v>
      </c>
      <c r="AH65" s="161" t="s">
        <v>301</v>
      </c>
      <c r="AI65" s="161" t="s">
        <v>301</v>
      </c>
      <c r="AJ65" s="161">
        <v>2050</v>
      </c>
      <c r="AK65" s="161">
        <v>10571</v>
      </c>
      <c r="AL65" s="161">
        <v>9733</v>
      </c>
      <c r="AM65" s="161">
        <v>0</v>
      </c>
      <c r="AN65" s="161">
        <v>0</v>
      </c>
      <c r="AO65" s="161">
        <v>0</v>
      </c>
      <c r="AP65" s="161">
        <v>0</v>
      </c>
      <c r="AQ65" s="161">
        <v>0</v>
      </c>
      <c r="AR65" s="161">
        <v>838</v>
      </c>
      <c r="AS65" s="161">
        <v>0</v>
      </c>
      <c r="AT65" s="161">
        <v>25671</v>
      </c>
      <c r="AU65" s="161">
        <v>25490</v>
      </c>
      <c r="AV65" s="161">
        <v>69</v>
      </c>
      <c r="AW65" s="161">
        <v>22748</v>
      </c>
      <c r="AX65" s="161">
        <v>726219</v>
      </c>
      <c r="AY65" s="161">
        <v>0</v>
      </c>
      <c r="AZ65" s="161">
        <v>906</v>
      </c>
      <c r="BA65" s="161">
        <v>853</v>
      </c>
      <c r="BB65" s="161">
        <v>0</v>
      </c>
      <c r="BC65" s="161">
        <v>0</v>
      </c>
      <c r="BD65" s="161">
        <v>0</v>
      </c>
      <c r="BE65" s="161">
        <v>0</v>
      </c>
      <c r="BF65" s="161">
        <v>53</v>
      </c>
      <c r="BG65" s="161">
        <v>0</v>
      </c>
      <c r="BH65" s="161">
        <v>35</v>
      </c>
      <c r="BI65" s="161">
        <v>0</v>
      </c>
      <c r="BJ65" s="161">
        <v>85</v>
      </c>
      <c r="BK65" s="161">
        <v>95</v>
      </c>
      <c r="BL65" s="161">
        <v>996</v>
      </c>
      <c r="BM65" s="161">
        <v>9900</v>
      </c>
      <c r="BN65" s="161">
        <v>61</v>
      </c>
      <c r="BO65" s="161">
        <v>37</v>
      </c>
      <c r="BP65" s="161">
        <v>174</v>
      </c>
      <c r="BQ65" s="161">
        <v>0</v>
      </c>
      <c r="BR65" s="161">
        <v>0</v>
      </c>
      <c r="BS65" s="161">
        <v>0</v>
      </c>
      <c r="BT65" s="161">
        <v>0</v>
      </c>
      <c r="BU65" s="161">
        <v>0</v>
      </c>
      <c r="BV65" s="161">
        <v>0</v>
      </c>
      <c r="BW65" s="161">
        <v>48</v>
      </c>
      <c r="BX65" s="161" t="s">
        <v>301</v>
      </c>
    </row>
    <row r="66" spans="1:76" s="134" customFormat="1" ht="12.75" customHeight="1" x14ac:dyDescent="0.2">
      <c r="A66" s="155" t="s">
        <v>336</v>
      </c>
      <c r="B66" s="156" t="s">
        <v>201</v>
      </c>
      <c r="C66" s="157"/>
      <c r="D66" s="158" t="s">
        <v>301</v>
      </c>
      <c r="E66" s="158">
        <v>12468</v>
      </c>
      <c r="F66" s="158">
        <v>4</v>
      </c>
      <c r="G66" s="158">
        <v>0</v>
      </c>
      <c r="H66" s="158">
        <v>2</v>
      </c>
      <c r="I66" s="158">
        <v>2</v>
      </c>
      <c r="J66" s="159">
        <v>1.85</v>
      </c>
      <c r="K66" s="159">
        <v>1.85</v>
      </c>
      <c r="L66" s="160">
        <v>0</v>
      </c>
      <c r="M66" s="160">
        <v>0</v>
      </c>
      <c r="N66" s="161">
        <v>2</v>
      </c>
      <c r="O66" s="161">
        <v>234</v>
      </c>
      <c r="P66" s="161">
        <v>216</v>
      </c>
      <c r="Q66" s="161">
        <v>28</v>
      </c>
      <c r="R66" s="161">
        <v>11</v>
      </c>
      <c r="S66" s="161">
        <v>233</v>
      </c>
      <c r="T66" s="160">
        <v>41</v>
      </c>
      <c r="U66" s="160">
        <v>20647</v>
      </c>
      <c r="V66" s="161">
        <v>509</v>
      </c>
      <c r="W66" s="161">
        <v>0</v>
      </c>
      <c r="X66" s="161">
        <v>0</v>
      </c>
      <c r="Y66" s="161">
        <v>40806</v>
      </c>
      <c r="Z66" s="161" t="s">
        <v>301</v>
      </c>
      <c r="AA66" s="161">
        <v>40806</v>
      </c>
      <c r="AB66" s="161" t="s">
        <v>301</v>
      </c>
      <c r="AC66" s="161" t="s">
        <v>301</v>
      </c>
      <c r="AD66" s="161" t="s">
        <v>301</v>
      </c>
      <c r="AE66" s="161">
        <v>40806</v>
      </c>
      <c r="AF66" s="161">
        <v>8062</v>
      </c>
      <c r="AG66" s="161" t="s">
        <v>301</v>
      </c>
      <c r="AH66" s="161" t="s">
        <v>301</v>
      </c>
      <c r="AI66" s="161" t="s">
        <v>301</v>
      </c>
      <c r="AJ66" s="161" t="s">
        <v>301</v>
      </c>
      <c r="AK66" s="161">
        <v>19088</v>
      </c>
      <c r="AL66" s="161">
        <v>17215</v>
      </c>
      <c r="AM66" s="161">
        <v>1120</v>
      </c>
      <c r="AN66" s="161" t="s">
        <v>301</v>
      </c>
      <c r="AO66" s="161">
        <v>0</v>
      </c>
      <c r="AP66" s="161">
        <v>0</v>
      </c>
      <c r="AQ66" s="161">
        <v>0</v>
      </c>
      <c r="AR66" s="161">
        <v>753</v>
      </c>
      <c r="AS66" s="161">
        <v>0</v>
      </c>
      <c r="AT66" s="161">
        <v>25578</v>
      </c>
      <c r="AU66" s="161">
        <v>25384</v>
      </c>
      <c r="AV66" s="161">
        <v>70</v>
      </c>
      <c r="AW66" s="161">
        <v>21214</v>
      </c>
      <c r="AX66" s="161">
        <v>726219</v>
      </c>
      <c r="AY66" s="161">
        <v>0</v>
      </c>
      <c r="AZ66" s="161">
        <v>881</v>
      </c>
      <c r="BA66" s="161">
        <v>818</v>
      </c>
      <c r="BB66" s="161">
        <v>18</v>
      </c>
      <c r="BC66" s="161">
        <v>0</v>
      </c>
      <c r="BD66" s="161">
        <v>0</v>
      </c>
      <c r="BE66" s="161">
        <v>0</v>
      </c>
      <c r="BF66" s="161">
        <v>45</v>
      </c>
      <c r="BG66" s="161">
        <v>0</v>
      </c>
      <c r="BH66" s="161">
        <v>416</v>
      </c>
      <c r="BI66" s="161">
        <v>0</v>
      </c>
      <c r="BJ66" s="161">
        <v>21</v>
      </c>
      <c r="BK66" s="161">
        <v>51</v>
      </c>
      <c r="BL66" s="161">
        <v>545</v>
      </c>
      <c r="BM66" s="161">
        <v>14239</v>
      </c>
      <c r="BN66" s="161">
        <v>1081</v>
      </c>
      <c r="BO66" s="161">
        <v>884</v>
      </c>
      <c r="BP66" s="161">
        <v>147</v>
      </c>
      <c r="BQ66" s="161">
        <v>0</v>
      </c>
      <c r="BR66" s="161">
        <v>0</v>
      </c>
      <c r="BS66" s="161">
        <v>0</v>
      </c>
      <c r="BT66" s="161">
        <v>0</v>
      </c>
      <c r="BU66" s="161">
        <v>0</v>
      </c>
      <c r="BV66" s="161">
        <v>37</v>
      </c>
      <c r="BW66" s="161" t="s">
        <v>301</v>
      </c>
      <c r="BX66" s="161" t="s">
        <v>301</v>
      </c>
    </row>
    <row r="67" spans="1:76" s="134" customFormat="1" ht="12.75" customHeight="1" x14ac:dyDescent="0.2">
      <c r="A67" s="155" t="s">
        <v>337</v>
      </c>
      <c r="B67" s="156" t="s">
        <v>466</v>
      </c>
      <c r="C67" s="157"/>
      <c r="D67" s="158">
        <v>1125</v>
      </c>
      <c r="E67" s="158" t="s">
        <v>301</v>
      </c>
      <c r="F67" s="158">
        <v>3</v>
      </c>
      <c r="G67" s="158">
        <v>1</v>
      </c>
      <c r="H67" s="158">
        <v>2</v>
      </c>
      <c r="I67" s="158">
        <v>0</v>
      </c>
      <c r="J67" s="159">
        <v>2.1</v>
      </c>
      <c r="K67" s="159">
        <v>2.1</v>
      </c>
      <c r="L67" s="160">
        <v>0</v>
      </c>
      <c r="M67" s="160">
        <v>0</v>
      </c>
      <c r="N67" s="161">
        <v>1</v>
      </c>
      <c r="O67" s="161">
        <v>550</v>
      </c>
      <c r="P67" s="161">
        <v>460</v>
      </c>
      <c r="Q67" s="161">
        <v>50</v>
      </c>
      <c r="R67" s="161">
        <v>3</v>
      </c>
      <c r="S67" s="161">
        <v>233</v>
      </c>
      <c r="T67" s="160">
        <v>47</v>
      </c>
      <c r="U67" s="160">
        <v>24564</v>
      </c>
      <c r="V67" s="161">
        <v>640</v>
      </c>
      <c r="W67" s="161">
        <v>0</v>
      </c>
      <c r="X67" s="161">
        <v>0</v>
      </c>
      <c r="Y67" s="161">
        <v>101402</v>
      </c>
      <c r="Z67" s="161" t="s">
        <v>301</v>
      </c>
      <c r="AA67" s="161">
        <v>101402</v>
      </c>
      <c r="AB67" s="161" t="s">
        <v>301</v>
      </c>
      <c r="AC67" s="161" t="s">
        <v>301</v>
      </c>
      <c r="AD67" s="161" t="s">
        <v>301</v>
      </c>
      <c r="AE67" s="161">
        <v>101402</v>
      </c>
      <c r="AF67" s="161">
        <v>12000</v>
      </c>
      <c r="AG67" s="161" t="s">
        <v>301</v>
      </c>
      <c r="AH67" s="161" t="s">
        <v>301</v>
      </c>
      <c r="AI67" s="161" t="s">
        <v>301</v>
      </c>
      <c r="AJ67" s="161" t="s">
        <v>301</v>
      </c>
      <c r="AK67" s="161">
        <v>28400</v>
      </c>
      <c r="AL67" s="161">
        <v>28353</v>
      </c>
      <c r="AM67" s="161">
        <v>0</v>
      </c>
      <c r="AN67" s="161">
        <v>0</v>
      </c>
      <c r="AO67" s="161">
        <v>23</v>
      </c>
      <c r="AP67" s="161">
        <v>0</v>
      </c>
      <c r="AQ67" s="161">
        <v>0</v>
      </c>
      <c r="AR67" s="161">
        <v>24</v>
      </c>
      <c r="AS67" s="161">
        <v>0</v>
      </c>
      <c r="AT67" s="161">
        <v>35453</v>
      </c>
      <c r="AU67" s="161">
        <v>25310</v>
      </c>
      <c r="AV67" s="161">
        <v>71</v>
      </c>
      <c r="AW67" s="161">
        <v>53904</v>
      </c>
      <c r="AX67" s="161">
        <v>726219</v>
      </c>
      <c r="AY67" s="161">
        <v>0</v>
      </c>
      <c r="AZ67" s="161">
        <v>866</v>
      </c>
      <c r="BA67" s="161">
        <v>864</v>
      </c>
      <c r="BB67" s="161">
        <v>0</v>
      </c>
      <c r="BC67" s="161">
        <v>0</v>
      </c>
      <c r="BD67" s="161">
        <v>0</v>
      </c>
      <c r="BE67" s="161">
        <v>0</v>
      </c>
      <c r="BF67" s="161">
        <v>2</v>
      </c>
      <c r="BG67" s="161">
        <v>0</v>
      </c>
      <c r="BH67" s="161">
        <v>363</v>
      </c>
      <c r="BI67" s="161">
        <v>0</v>
      </c>
      <c r="BJ67" s="161">
        <v>14</v>
      </c>
      <c r="BK67" s="161">
        <v>16</v>
      </c>
      <c r="BL67" s="161">
        <v>327</v>
      </c>
      <c r="BM67" s="161">
        <v>4303</v>
      </c>
      <c r="BN67" s="161">
        <v>1185</v>
      </c>
      <c r="BO67" s="161">
        <v>2180</v>
      </c>
      <c r="BP67" s="161">
        <v>2</v>
      </c>
      <c r="BQ67" s="161">
        <v>0</v>
      </c>
      <c r="BR67" s="161">
        <v>0</v>
      </c>
      <c r="BS67" s="161">
        <v>0</v>
      </c>
      <c r="BT67" s="161">
        <v>0</v>
      </c>
      <c r="BU67" s="161">
        <v>0</v>
      </c>
      <c r="BV67" s="161">
        <v>0</v>
      </c>
      <c r="BW67" s="161">
        <v>470</v>
      </c>
      <c r="BX67" s="161">
        <v>6984</v>
      </c>
    </row>
    <row r="68" spans="1:76" s="134" customFormat="1" ht="12.75" customHeight="1" x14ac:dyDescent="0.2">
      <c r="A68" s="155" t="s">
        <v>338</v>
      </c>
      <c r="B68" s="156" t="s">
        <v>448</v>
      </c>
      <c r="C68" s="157"/>
      <c r="D68" s="158">
        <v>500</v>
      </c>
      <c r="E68" s="158" t="s">
        <v>301</v>
      </c>
      <c r="F68" s="158">
        <v>4</v>
      </c>
      <c r="G68" s="158">
        <v>0</v>
      </c>
      <c r="H68" s="158">
        <v>2</v>
      </c>
      <c r="I68" s="158">
        <v>2</v>
      </c>
      <c r="J68" s="159">
        <v>1.9</v>
      </c>
      <c r="K68" s="159">
        <v>0.8</v>
      </c>
      <c r="L68" s="160">
        <v>0.3</v>
      </c>
      <c r="M68" s="160">
        <v>0.8</v>
      </c>
      <c r="N68" s="161">
        <v>1</v>
      </c>
      <c r="O68" s="161">
        <v>600</v>
      </c>
      <c r="P68" s="161">
        <v>540</v>
      </c>
      <c r="Q68" s="161">
        <v>74</v>
      </c>
      <c r="R68" s="161">
        <v>2</v>
      </c>
      <c r="S68" s="161">
        <v>176</v>
      </c>
      <c r="T68" s="160">
        <v>45</v>
      </c>
      <c r="U68" s="160">
        <v>16594</v>
      </c>
      <c r="V68" s="161">
        <v>360</v>
      </c>
      <c r="W68" s="161" t="s">
        <v>301</v>
      </c>
      <c r="X68" s="161" t="s">
        <v>301</v>
      </c>
      <c r="Y68" s="161">
        <v>143410</v>
      </c>
      <c r="Z68" s="161">
        <v>118410</v>
      </c>
      <c r="AA68" s="161">
        <v>25000</v>
      </c>
      <c r="AB68" s="161" t="s">
        <v>301</v>
      </c>
      <c r="AC68" s="161" t="s">
        <v>301</v>
      </c>
      <c r="AD68" s="161" t="s">
        <v>301</v>
      </c>
      <c r="AE68" s="161">
        <v>25000</v>
      </c>
      <c r="AF68" s="161">
        <v>500</v>
      </c>
      <c r="AG68" s="161" t="s">
        <v>301</v>
      </c>
      <c r="AH68" s="161" t="s">
        <v>301</v>
      </c>
      <c r="AI68" s="161" t="s">
        <v>301</v>
      </c>
      <c r="AJ68" s="161" t="s">
        <v>301</v>
      </c>
      <c r="AK68" s="161">
        <v>16594</v>
      </c>
      <c r="AL68" s="161">
        <v>15661</v>
      </c>
      <c r="AM68" s="161" t="s">
        <v>301</v>
      </c>
      <c r="AN68" s="161" t="s">
        <v>301</v>
      </c>
      <c r="AO68" s="161" t="s">
        <v>301</v>
      </c>
      <c r="AP68" s="161" t="s">
        <v>301</v>
      </c>
      <c r="AQ68" s="161" t="s">
        <v>301</v>
      </c>
      <c r="AR68" s="161">
        <v>933</v>
      </c>
      <c r="AS68" s="161" t="s">
        <v>301</v>
      </c>
      <c r="AT68" s="161">
        <v>25532</v>
      </c>
      <c r="AU68" s="161">
        <v>25310</v>
      </c>
      <c r="AV68" s="161">
        <v>67</v>
      </c>
      <c r="AW68" s="161">
        <v>20852</v>
      </c>
      <c r="AX68" s="161">
        <v>726219</v>
      </c>
      <c r="AY68" s="161" t="s">
        <v>301</v>
      </c>
      <c r="AZ68" s="161">
        <v>894</v>
      </c>
      <c r="BA68" s="161">
        <v>825</v>
      </c>
      <c r="BB68" s="161" t="s">
        <v>301</v>
      </c>
      <c r="BC68" s="161" t="s">
        <v>301</v>
      </c>
      <c r="BD68" s="161" t="s">
        <v>301</v>
      </c>
      <c r="BE68" s="161" t="s">
        <v>301</v>
      </c>
      <c r="BF68" s="161">
        <v>69</v>
      </c>
      <c r="BG68" s="161" t="s">
        <v>301</v>
      </c>
      <c r="BH68" s="161">
        <v>0</v>
      </c>
      <c r="BI68" s="161">
        <v>2</v>
      </c>
      <c r="BJ68" s="161">
        <v>24</v>
      </c>
      <c r="BK68" s="161" t="s">
        <v>301</v>
      </c>
      <c r="BL68" s="161" t="s">
        <v>301</v>
      </c>
      <c r="BM68" s="161">
        <v>100</v>
      </c>
      <c r="BN68" s="161">
        <v>0</v>
      </c>
      <c r="BO68" s="161">
        <v>100</v>
      </c>
      <c r="BP68" s="161" t="s">
        <v>301</v>
      </c>
      <c r="BQ68" s="161">
        <v>0</v>
      </c>
      <c r="BR68" s="161">
        <v>0</v>
      </c>
      <c r="BS68" s="161">
        <v>0</v>
      </c>
      <c r="BT68" s="161">
        <v>0</v>
      </c>
      <c r="BU68" s="161">
        <v>0</v>
      </c>
      <c r="BV68" s="161">
        <v>37500</v>
      </c>
      <c r="BW68" s="161" t="s">
        <v>301</v>
      </c>
      <c r="BX68" s="161" t="s">
        <v>301</v>
      </c>
    </row>
    <row r="69" spans="1:76" s="134" customFormat="1" ht="12.75" customHeight="1" x14ac:dyDescent="0.2">
      <c r="A69" s="155" t="s">
        <v>361</v>
      </c>
      <c r="B69" s="156" t="s">
        <v>204</v>
      </c>
      <c r="C69" s="157"/>
      <c r="D69" s="158" t="s">
        <v>301</v>
      </c>
      <c r="E69" s="158" t="s">
        <v>301</v>
      </c>
      <c r="F69" s="158">
        <v>3</v>
      </c>
      <c r="G69" s="158">
        <v>0</v>
      </c>
      <c r="H69" s="158">
        <v>0</v>
      </c>
      <c r="I69" s="158">
        <v>3</v>
      </c>
      <c r="J69" s="159">
        <v>0.5</v>
      </c>
      <c r="K69" s="159">
        <v>0.5</v>
      </c>
      <c r="L69" s="160">
        <v>0</v>
      </c>
      <c r="M69" s="160">
        <v>0</v>
      </c>
      <c r="N69" s="161">
        <v>1</v>
      </c>
      <c r="O69" s="161">
        <v>50</v>
      </c>
      <c r="P69" s="161">
        <v>50</v>
      </c>
      <c r="Q69" s="161">
        <v>8</v>
      </c>
      <c r="R69" s="161">
        <v>0</v>
      </c>
      <c r="S69" s="161">
        <v>50</v>
      </c>
      <c r="T69" s="160">
        <v>20</v>
      </c>
      <c r="U69" s="160" t="s">
        <v>301</v>
      </c>
      <c r="V69" s="161" t="s">
        <v>301</v>
      </c>
      <c r="W69" s="161" t="s">
        <v>301</v>
      </c>
      <c r="X69" s="161" t="s">
        <v>301</v>
      </c>
      <c r="Y69" s="161">
        <v>600</v>
      </c>
      <c r="Z69" s="161" t="s">
        <v>301</v>
      </c>
      <c r="AA69" s="161">
        <v>600</v>
      </c>
      <c r="AB69" s="161">
        <v>0</v>
      </c>
      <c r="AC69" s="161" t="s">
        <v>301</v>
      </c>
      <c r="AD69" s="161" t="s">
        <v>301</v>
      </c>
      <c r="AE69" s="161">
        <v>600</v>
      </c>
      <c r="AF69" s="161">
        <v>100</v>
      </c>
      <c r="AG69" s="161">
        <v>0</v>
      </c>
      <c r="AH69" s="161">
        <v>0</v>
      </c>
      <c r="AI69" s="161">
        <v>0</v>
      </c>
      <c r="AJ69" s="161">
        <v>0</v>
      </c>
      <c r="AK69" s="161">
        <v>1200</v>
      </c>
      <c r="AL69" s="161">
        <v>1200</v>
      </c>
      <c r="AM69" s="161">
        <v>0</v>
      </c>
      <c r="AN69" s="161">
        <v>0</v>
      </c>
      <c r="AO69" s="161">
        <v>0</v>
      </c>
      <c r="AP69" s="161">
        <v>0</v>
      </c>
      <c r="AQ69" s="161">
        <v>0</v>
      </c>
      <c r="AR69" s="161">
        <v>0</v>
      </c>
      <c r="AS69" s="161">
        <v>0</v>
      </c>
      <c r="AT69" s="161">
        <v>25463</v>
      </c>
      <c r="AU69" s="161">
        <v>25310</v>
      </c>
      <c r="AV69" s="161">
        <v>68</v>
      </c>
      <c r="AW69" s="161">
        <v>20813</v>
      </c>
      <c r="AX69" s="161">
        <v>726219</v>
      </c>
      <c r="AY69" s="161">
        <v>0</v>
      </c>
      <c r="AZ69" s="161">
        <v>12</v>
      </c>
      <c r="BA69" s="161">
        <v>12</v>
      </c>
      <c r="BB69" s="161">
        <v>0</v>
      </c>
      <c r="BC69" s="161">
        <v>0</v>
      </c>
      <c r="BD69" s="161">
        <v>0</v>
      </c>
      <c r="BE69" s="161">
        <v>0</v>
      </c>
      <c r="BF69" s="161">
        <v>0</v>
      </c>
      <c r="BG69" s="161">
        <v>0</v>
      </c>
      <c r="BH69" s="161">
        <v>0</v>
      </c>
      <c r="BI69" s="161">
        <v>0</v>
      </c>
      <c r="BJ69" s="161">
        <v>1</v>
      </c>
      <c r="BK69" s="161">
        <v>2</v>
      </c>
      <c r="BL69" s="161">
        <v>24</v>
      </c>
      <c r="BM69" s="161">
        <v>60</v>
      </c>
      <c r="BN69" s="161">
        <v>3</v>
      </c>
      <c r="BO69" s="161">
        <v>25</v>
      </c>
      <c r="BP69" s="161">
        <v>150</v>
      </c>
      <c r="BQ69" s="161">
        <v>0</v>
      </c>
      <c r="BR69" s="161">
        <v>0</v>
      </c>
      <c r="BS69" s="161">
        <v>0</v>
      </c>
      <c r="BT69" s="161">
        <v>0</v>
      </c>
      <c r="BU69" s="161">
        <v>0</v>
      </c>
      <c r="BV69" s="161">
        <v>0</v>
      </c>
      <c r="BW69" s="161">
        <v>12</v>
      </c>
      <c r="BX69" s="161" t="s">
        <v>301</v>
      </c>
    </row>
    <row r="70" spans="1:76" s="134" customFormat="1" ht="12.75" customHeight="1" x14ac:dyDescent="0.2">
      <c r="A70" s="155" t="s">
        <v>339</v>
      </c>
      <c r="B70" s="156" t="s">
        <v>449</v>
      </c>
      <c r="C70" s="157"/>
      <c r="D70" s="158" t="s">
        <v>301</v>
      </c>
      <c r="E70" s="158" t="s">
        <v>301</v>
      </c>
      <c r="F70" s="158">
        <v>4</v>
      </c>
      <c r="G70" s="158">
        <v>1</v>
      </c>
      <c r="H70" s="158">
        <v>3</v>
      </c>
      <c r="I70" s="158">
        <v>0</v>
      </c>
      <c r="J70" s="159">
        <v>3.5</v>
      </c>
      <c r="K70" s="159">
        <v>2.7</v>
      </c>
      <c r="L70" s="160">
        <v>0</v>
      </c>
      <c r="M70" s="160">
        <v>0.8</v>
      </c>
      <c r="N70" s="161">
        <v>1</v>
      </c>
      <c r="O70" s="161">
        <v>300</v>
      </c>
      <c r="P70" s="161">
        <v>270</v>
      </c>
      <c r="Q70" s="161">
        <v>42</v>
      </c>
      <c r="R70" s="161">
        <v>8</v>
      </c>
      <c r="S70" s="161">
        <v>233</v>
      </c>
      <c r="T70" s="160">
        <v>45</v>
      </c>
      <c r="U70" s="160">
        <v>23803</v>
      </c>
      <c r="V70" s="161">
        <v>1642</v>
      </c>
      <c r="W70" s="161">
        <v>0</v>
      </c>
      <c r="X70" s="161">
        <v>612</v>
      </c>
      <c r="Y70" s="161">
        <v>91197</v>
      </c>
      <c r="Z70" s="161" t="s">
        <v>301</v>
      </c>
      <c r="AA70" s="161">
        <v>91197</v>
      </c>
      <c r="AB70" s="161">
        <v>1140</v>
      </c>
      <c r="AC70" s="161" t="s">
        <v>301</v>
      </c>
      <c r="AD70" s="161">
        <v>17530</v>
      </c>
      <c r="AE70" s="161">
        <v>72527</v>
      </c>
      <c r="AF70" s="161" t="s">
        <v>301</v>
      </c>
      <c r="AG70" s="161" t="s">
        <v>301</v>
      </c>
      <c r="AH70" s="161" t="s">
        <v>301</v>
      </c>
      <c r="AI70" s="161">
        <v>0</v>
      </c>
      <c r="AJ70" s="161" t="s">
        <v>301</v>
      </c>
      <c r="AK70" s="161">
        <v>26658</v>
      </c>
      <c r="AL70" s="161">
        <v>25968</v>
      </c>
      <c r="AM70" s="161">
        <v>0</v>
      </c>
      <c r="AN70" s="161">
        <v>0</v>
      </c>
      <c r="AO70" s="161">
        <v>0</v>
      </c>
      <c r="AP70" s="161">
        <v>0</v>
      </c>
      <c r="AQ70" s="161">
        <v>0</v>
      </c>
      <c r="AR70" s="161">
        <v>690</v>
      </c>
      <c r="AS70" s="161">
        <v>0</v>
      </c>
      <c r="AT70" s="161">
        <v>25549</v>
      </c>
      <c r="AU70" s="161">
        <v>25310</v>
      </c>
      <c r="AV70" s="161">
        <v>67</v>
      </c>
      <c r="AW70" s="161">
        <v>20813</v>
      </c>
      <c r="AX70" s="161">
        <v>726219</v>
      </c>
      <c r="AY70" s="161">
        <v>0</v>
      </c>
      <c r="AZ70" s="161">
        <v>1854</v>
      </c>
      <c r="BA70" s="161">
        <v>1807</v>
      </c>
      <c r="BB70" s="161">
        <v>0</v>
      </c>
      <c r="BC70" s="161">
        <v>0</v>
      </c>
      <c r="BD70" s="161">
        <v>0</v>
      </c>
      <c r="BE70" s="161">
        <v>0</v>
      </c>
      <c r="BF70" s="161">
        <v>47</v>
      </c>
      <c r="BG70" s="161">
        <v>0</v>
      </c>
      <c r="BH70" s="161" t="s">
        <v>301</v>
      </c>
      <c r="BI70" s="161">
        <v>2</v>
      </c>
      <c r="BJ70" s="161">
        <v>8</v>
      </c>
      <c r="BK70" s="161">
        <v>18</v>
      </c>
      <c r="BL70" s="161" t="s">
        <v>301</v>
      </c>
      <c r="BM70" s="161">
        <v>8343</v>
      </c>
      <c r="BN70" s="161">
        <v>1358</v>
      </c>
      <c r="BO70" s="161">
        <v>1713</v>
      </c>
      <c r="BP70" s="161">
        <v>10</v>
      </c>
      <c r="BQ70" s="161">
        <v>0</v>
      </c>
      <c r="BR70" s="161">
        <v>0</v>
      </c>
      <c r="BS70" s="161">
        <v>0</v>
      </c>
      <c r="BT70" s="161">
        <v>0</v>
      </c>
      <c r="BU70" s="161">
        <v>0</v>
      </c>
      <c r="BV70" s="161" t="s">
        <v>301</v>
      </c>
      <c r="BW70" s="161">
        <v>20</v>
      </c>
      <c r="BX70" s="161" t="s">
        <v>301</v>
      </c>
    </row>
    <row r="71" spans="1:76" s="134" customFormat="1" ht="12.75" customHeight="1" x14ac:dyDescent="0.2">
      <c r="A71" s="155" t="s">
        <v>340</v>
      </c>
      <c r="B71" s="156" t="s">
        <v>206</v>
      </c>
      <c r="C71" s="157"/>
      <c r="D71" s="158">
        <v>1015</v>
      </c>
      <c r="E71" s="158" t="s">
        <v>301</v>
      </c>
      <c r="F71" s="158">
        <v>6</v>
      </c>
      <c r="G71" s="158">
        <v>0</v>
      </c>
      <c r="H71" s="158">
        <v>4</v>
      </c>
      <c r="I71" s="158">
        <v>2</v>
      </c>
      <c r="J71" s="159">
        <v>2.98</v>
      </c>
      <c r="K71" s="159">
        <v>2.98</v>
      </c>
      <c r="L71" s="160">
        <v>0</v>
      </c>
      <c r="M71" s="160">
        <v>0</v>
      </c>
      <c r="N71" s="161">
        <v>1</v>
      </c>
      <c r="O71" s="161">
        <v>398</v>
      </c>
      <c r="P71" s="161">
        <v>344</v>
      </c>
      <c r="Q71" s="161">
        <v>53</v>
      </c>
      <c r="R71" s="161">
        <v>4</v>
      </c>
      <c r="S71" s="161">
        <v>235</v>
      </c>
      <c r="T71" s="160">
        <v>47</v>
      </c>
      <c r="U71" s="160">
        <v>14635</v>
      </c>
      <c r="V71" s="161">
        <v>317</v>
      </c>
      <c r="W71" s="161">
        <v>0</v>
      </c>
      <c r="X71" s="161">
        <v>4262</v>
      </c>
      <c r="Y71" s="161" t="s">
        <v>301</v>
      </c>
      <c r="Z71" s="161" t="s">
        <v>301</v>
      </c>
      <c r="AA71" s="161" t="s">
        <v>301</v>
      </c>
      <c r="AB71" s="161" t="s">
        <v>301</v>
      </c>
      <c r="AC71" s="161" t="s">
        <v>301</v>
      </c>
      <c r="AD71" s="161" t="s">
        <v>301</v>
      </c>
      <c r="AE71" s="161" t="s">
        <v>301</v>
      </c>
      <c r="AF71" s="161" t="s">
        <v>301</v>
      </c>
      <c r="AG71" s="161" t="s">
        <v>301</v>
      </c>
      <c r="AH71" s="161" t="s">
        <v>301</v>
      </c>
      <c r="AI71" s="161" t="s">
        <v>301</v>
      </c>
      <c r="AJ71" s="161">
        <v>2079</v>
      </c>
      <c r="AK71" s="161">
        <v>22170</v>
      </c>
      <c r="AL71" s="161">
        <v>18897</v>
      </c>
      <c r="AM71" s="161">
        <v>0</v>
      </c>
      <c r="AN71" s="161">
        <v>0</v>
      </c>
      <c r="AO71" s="161">
        <v>23</v>
      </c>
      <c r="AP71" s="161">
        <v>0</v>
      </c>
      <c r="AQ71" s="161">
        <v>0</v>
      </c>
      <c r="AR71" s="161">
        <v>3250</v>
      </c>
      <c r="AS71" s="161">
        <v>0</v>
      </c>
      <c r="AT71" s="161">
        <v>25623</v>
      </c>
      <c r="AU71" s="161">
        <v>25480</v>
      </c>
      <c r="AV71" s="161">
        <v>76</v>
      </c>
      <c r="AW71" s="161">
        <v>153499</v>
      </c>
      <c r="AX71" s="161">
        <v>726219</v>
      </c>
      <c r="AY71" s="161">
        <v>141</v>
      </c>
      <c r="AZ71" s="161">
        <v>496</v>
      </c>
      <c r="BA71" s="161">
        <v>474</v>
      </c>
      <c r="BB71" s="161">
        <v>0</v>
      </c>
      <c r="BC71" s="161">
        <v>0</v>
      </c>
      <c r="BD71" s="161">
        <v>0</v>
      </c>
      <c r="BE71" s="161">
        <v>0</v>
      </c>
      <c r="BF71" s="161">
        <v>22</v>
      </c>
      <c r="BG71" s="161">
        <v>0</v>
      </c>
      <c r="BH71" s="161">
        <v>7342</v>
      </c>
      <c r="BI71" s="161">
        <v>4</v>
      </c>
      <c r="BJ71" s="161">
        <v>33</v>
      </c>
      <c r="BK71" s="161">
        <v>53</v>
      </c>
      <c r="BL71" s="161">
        <v>478</v>
      </c>
      <c r="BM71" s="161">
        <v>8071</v>
      </c>
      <c r="BN71" s="161">
        <v>569</v>
      </c>
      <c r="BO71" s="161">
        <v>1353</v>
      </c>
      <c r="BP71" s="161">
        <v>269</v>
      </c>
      <c r="BQ71" s="161">
        <v>0</v>
      </c>
      <c r="BR71" s="161">
        <v>0</v>
      </c>
      <c r="BS71" s="161">
        <v>0</v>
      </c>
      <c r="BT71" s="161">
        <v>0</v>
      </c>
      <c r="BU71" s="161">
        <v>0</v>
      </c>
      <c r="BV71" s="161">
        <v>0</v>
      </c>
      <c r="BW71" s="161">
        <v>438</v>
      </c>
      <c r="BX71" s="161" t="s">
        <v>301</v>
      </c>
    </row>
    <row r="72" spans="1:76" s="134" customFormat="1" ht="12.75" customHeight="1" x14ac:dyDescent="0.2">
      <c r="A72" s="155" t="s">
        <v>341</v>
      </c>
      <c r="B72" s="156" t="s">
        <v>467</v>
      </c>
      <c r="C72" s="157"/>
      <c r="D72" s="158">
        <v>319</v>
      </c>
      <c r="E72" s="158" t="s">
        <v>301</v>
      </c>
      <c r="F72" s="158">
        <v>3</v>
      </c>
      <c r="G72" s="158">
        <v>0</v>
      </c>
      <c r="H72" s="158">
        <v>2</v>
      </c>
      <c r="I72" s="158">
        <v>1</v>
      </c>
      <c r="J72" s="159">
        <v>1.2</v>
      </c>
      <c r="K72" s="159">
        <v>1.2</v>
      </c>
      <c r="L72" s="160">
        <v>0</v>
      </c>
      <c r="M72" s="160">
        <v>0</v>
      </c>
      <c r="N72" s="161">
        <v>1</v>
      </c>
      <c r="O72" s="161">
        <v>215</v>
      </c>
      <c r="P72" s="161">
        <v>139</v>
      </c>
      <c r="Q72" s="161">
        <v>17</v>
      </c>
      <c r="R72" s="161">
        <v>3</v>
      </c>
      <c r="S72" s="161">
        <v>214</v>
      </c>
      <c r="T72" s="160">
        <v>33.5</v>
      </c>
      <c r="U72" s="160">
        <v>8555</v>
      </c>
      <c r="V72" s="161">
        <v>1431</v>
      </c>
      <c r="W72" s="161">
        <v>0</v>
      </c>
      <c r="X72" s="161">
        <v>5748</v>
      </c>
      <c r="Y72" s="161" t="s">
        <v>301</v>
      </c>
      <c r="Z72" s="161" t="s">
        <v>301</v>
      </c>
      <c r="AA72" s="161" t="s">
        <v>301</v>
      </c>
      <c r="AB72" s="161" t="s">
        <v>301</v>
      </c>
      <c r="AC72" s="161" t="s">
        <v>301</v>
      </c>
      <c r="AD72" s="161" t="s">
        <v>301</v>
      </c>
      <c r="AE72" s="161" t="s">
        <v>301</v>
      </c>
      <c r="AF72" s="161" t="s">
        <v>301</v>
      </c>
      <c r="AG72" s="161">
        <v>59000</v>
      </c>
      <c r="AH72" s="161">
        <v>0</v>
      </c>
      <c r="AI72" s="161">
        <v>0</v>
      </c>
      <c r="AJ72" s="161" t="s">
        <v>301</v>
      </c>
      <c r="AK72" s="161">
        <v>14687</v>
      </c>
      <c r="AL72" s="161">
        <v>14303</v>
      </c>
      <c r="AM72" s="161">
        <v>0</v>
      </c>
      <c r="AN72" s="161">
        <v>0</v>
      </c>
      <c r="AO72" s="161">
        <v>0</v>
      </c>
      <c r="AP72" s="161">
        <v>0</v>
      </c>
      <c r="AQ72" s="161">
        <v>0</v>
      </c>
      <c r="AR72" s="161">
        <v>384</v>
      </c>
      <c r="AS72" s="161">
        <v>0</v>
      </c>
      <c r="AT72" s="161">
        <v>25453</v>
      </c>
      <c r="AU72" s="161">
        <v>25310</v>
      </c>
      <c r="AV72" s="161">
        <v>72</v>
      </c>
      <c r="AW72" s="161">
        <v>54297</v>
      </c>
      <c r="AX72" s="161">
        <v>726219</v>
      </c>
      <c r="AY72" s="161">
        <v>14</v>
      </c>
      <c r="AZ72" s="161">
        <v>510</v>
      </c>
      <c r="BA72" s="161">
        <v>471</v>
      </c>
      <c r="BB72" s="161">
        <v>0</v>
      </c>
      <c r="BC72" s="161">
        <v>0</v>
      </c>
      <c r="BD72" s="161">
        <v>0</v>
      </c>
      <c r="BE72" s="161">
        <v>0</v>
      </c>
      <c r="BF72" s="161">
        <v>39</v>
      </c>
      <c r="BG72" s="161">
        <v>0</v>
      </c>
      <c r="BH72" s="161">
        <v>928</v>
      </c>
      <c r="BI72" s="161">
        <v>0</v>
      </c>
      <c r="BJ72" s="161">
        <v>24</v>
      </c>
      <c r="BK72" s="161">
        <v>17</v>
      </c>
      <c r="BL72" s="161">
        <v>215</v>
      </c>
      <c r="BM72" s="161">
        <v>2074</v>
      </c>
      <c r="BN72" s="161">
        <v>238</v>
      </c>
      <c r="BO72" s="161">
        <v>525</v>
      </c>
      <c r="BP72" s="161">
        <v>50</v>
      </c>
      <c r="BQ72" s="161">
        <v>0</v>
      </c>
      <c r="BR72" s="161">
        <v>0</v>
      </c>
      <c r="BS72" s="161">
        <v>0</v>
      </c>
      <c r="BT72" s="161">
        <v>0</v>
      </c>
      <c r="BU72" s="161">
        <v>0</v>
      </c>
      <c r="BV72" s="161">
        <v>0</v>
      </c>
      <c r="BW72" s="161">
        <v>113</v>
      </c>
      <c r="BX72" s="161" t="s">
        <v>301</v>
      </c>
    </row>
    <row r="73" spans="1:76" s="134" customFormat="1" ht="12.75" customHeight="1" x14ac:dyDescent="0.2">
      <c r="A73" s="155" t="s">
        <v>342</v>
      </c>
      <c r="B73" s="156" t="s">
        <v>451</v>
      </c>
      <c r="C73" s="157"/>
      <c r="D73" s="158">
        <v>615</v>
      </c>
      <c r="E73" s="158" t="s">
        <v>301</v>
      </c>
      <c r="F73" s="158">
        <v>5</v>
      </c>
      <c r="G73" s="158">
        <v>0</v>
      </c>
      <c r="H73" s="158">
        <v>2</v>
      </c>
      <c r="I73" s="158">
        <v>3</v>
      </c>
      <c r="J73" s="159">
        <v>1.7</v>
      </c>
      <c r="K73" s="159">
        <v>1.3</v>
      </c>
      <c r="L73" s="160">
        <v>0.4</v>
      </c>
      <c r="M73" s="160">
        <v>0</v>
      </c>
      <c r="N73" s="161">
        <v>2</v>
      </c>
      <c r="O73" s="161">
        <v>350</v>
      </c>
      <c r="P73" s="161">
        <v>350</v>
      </c>
      <c r="Q73" s="161">
        <v>46</v>
      </c>
      <c r="R73" s="161">
        <v>6</v>
      </c>
      <c r="S73" s="161">
        <v>220</v>
      </c>
      <c r="T73" s="160">
        <v>53.5</v>
      </c>
      <c r="U73" s="160">
        <v>16537</v>
      </c>
      <c r="V73" s="161">
        <v>3296</v>
      </c>
      <c r="W73" s="161">
        <v>200</v>
      </c>
      <c r="X73" s="161">
        <v>2170</v>
      </c>
      <c r="Y73" s="161">
        <v>40000</v>
      </c>
      <c r="Z73" s="161" t="s">
        <v>301</v>
      </c>
      <c r="AA73" s="161">
        <v>40000</v>
      </c>
      <c r="AB73" s="161" t="s">
        <v>301</v>
      </c>
      <c r="AC73" s="161" t="s">
        <v>301</v>
      </c>
      <c r="AD73" s="161" t="s">
        <v>301</v>
      </c>
      <c r="AE73" s="161">
        <v>40000</v>
      </c>
      <c r="AF73" s="161">
        <v>23000</v>
      </c>
      <c r="AG73" s="161" t="s">
        <v>301</v>
      </c>
      <c r="AH73" s="161" t="s">
        <v>301</v>
      </c>
      <c r="AI73" s="161" t="s">
        <v>301</v>
      </c>
      <c r="AJ73" s="161">
        <v>575</v>
      </c>
      <c r="AK73" s="161">
        <v>17638</v>
      </c>
      <c r="AL73" s="161">
        <v>17491</v>
      </c>
      <c r="AM73" s="161">
        <v>0</v>
      </c>
      <c r="AN73" s="161">
        <v>0</v>
      </c>
      <c r="AO73" s="161">
        <v>0</v>
      </c>
      <c r="AP73" s="161">
        <v>0</v>
      </c>
      <c r="AQ73" s="161">
        <v>0</v>
      </c>
      <c r="AR73" s="161">
        <v>147</v>
      </c>
      <c r="AS73" s="161">
        <v>0</v>
      </c>
      <c r="AT73" s="161">
        <v>25738</v>
      </c>
      <c r="AU73" s="161">
        <v>25563</v>
      </c>
      <c r="AV73" s="161">
        <v>78</v>
      </c>
      <c r="AW73" s="161">
        <v>89020</v>
      </c>
      <c r="AX73" s="161">
        <v>726219</v>
      </c>
      <c r="AY73" s="161">
        <v>40</v>
      </c>
      <c r="AZ73" s="161">
        <v>912</v>
      </c>
      <c r="BA73" s="161">
        <v>910</v>
      </c>
      <c r="BB73" s="161" t="s">
        <v>301</v>
      </c>
      <c r="BC73" s="161" t="s">
        <v>301</v>
      </c>
      <c r="BD73" s="161" t="s">
        <v>301</v>
      </c>
      <c r="BE73" s="161" t="s">
        <v>301</v>
      </c>
      <c r="BF73" s="161">
        <v>2</v>
      </c>
      <c r="BG73" s="161" t="s">
        <v>301</v>
      </c>
      <c r="BH73" s="161">
        <v>300</v>
      </c>
      <c r="BI73" s="161">
        <v>1</v>
      </c>
      <c r="BJ73" s="161">
        <v>13</v>
      </c>
      <c r="BK73" s="161" t="s">
        <v>301</v>
      </c>
      <c r="BL73" s="161">
        <v>262</v>
      </c>
      <c r="BM73" s="161">
        <v>5323</v>
      </c>
      <c r="BN73" s="161">
        <v>371</v>
      </c>
      <c r="BO73" s="161">
        <v>1042</v>
      </c>
      <c r="BP73" s="161" t="s">
        <v>301</v>
      </c>
      <c r="BQ73" s="161">
        <v>0</v>
      </c>
      <c r="BR73" s="161" t="s">
        <v>301</v>
      </c>
      <c r="BS73" s="161" t="s">
        <v>301</v>
      </c>
      <c r="BT73" s="161" t="s">
        <v>301</v>
      </c>
      <c r="BU73" s="161" t="s">
        <v>301</v>
      </c>
      <c r="BV73" s="161" t="s">
        <v>301</v>
      </c>
      <c r="BW73" s="161">
        <v>122</v>
      </c>
      <c r="BX73" s="161" t="s">
        <v>301</v>
      </c>
    </row>
    <row r="74" spans="1:76" s="134" customFormat="1" ht="12.75" customHeight="1" x14ac:dyDescent="0.2">
      <c r="A74" s="155" t="s">
        <v>343</v>
      </c>
      <c r="B74" s="156" t="s">
        <v>209</v>
      </c>
      <c r="C74" s="157"/>
      <c r="D74" s="158">
        <v>765</v>
      </c>
      <c r="E74" s="158" t="s">
        <v>301</v>
      </c>
      <c r="F74" s="158">
        <v>4</v>
      </c>
      <c r="G74" s="158">
        <v>0</v>
      </c>
      <c r="H74" s="158">
        <v>0</v>
      </c>
      <c r="I74" s="158">
        <v>4</v>
      </c>
      <c r="J74" s="159">
        <v>1.5</v>
      </c>
      <c r="K74" s="159">
        <v>1.2</v>
      </c>
      <c r="L74" s="160">
        <v>0.3</v>
      </c>
      <c r="M74" s="160">
        <v>0</v>
      </c>
      <c r="N74" s="161">
        <v>1</v>
      </c>
      <c r="O74" s="161">
        <v>515</v>
      </c>
      <c r="P74" s="161">
        <v>498</v>
      </c>
      <c r="Q74" s="161">
        <v>56</v>
      </c>
      <c r="R74" s="161">
        <v>6</v>
      </c>
      <c r="S74" s="161">
        <v>230</v>
      </c>
      <c r="T74" s="160">
        <v>52.3</v>
      </c>
      <c r="U74" s="160">
        <v>7565</v>
      </c>
      <c r="V74" s="161">
        <v>440</v>
      </c>
      <c r="W74" s="161">
        <v>0</v>
      </c>
      <c r="X74" s="161">
        <v>257</v>
      </c>
      <c r="Y74" s="161" t="s">
        <v>301</v>
      </c>
      <c r="Z74" s="161" t="s">
        <v>301</v>
      </c>
      <c r="AA74" s="161" t="s">
        <v>301</v>
      </c>
      <c r="AB74" s="161" t="s">
        <v>301</v>
      </c>
      <c r="AC74" s="161" t="s">
        <v>301</v>
      </c>
      <c r="AD74" s="161" t="s">
        <v>301</v>
      </c>
      <c r="AE74" s="161" t="s">
        <v>301</v>
      </c>
      <c r="AF74" s="161" t="s">
        <v>301</v>
      </c>
      <c r="AG74" s="161">
        <v>40000</v>
      </c>
      <c r="AH74" s="161" t="s">
        <v>301</v>
      </c>
      <c r="AI74" s="161" t="s">
        <v>301</v>
      </c>
      <c r="AJ74" s="161" t="s">
        <v>301</v>
      </c>
      <c r="AK74" s="161">
        <v>8982</v>
      </c>
      <c r="AL74" s="161">
        <v>8486</v>
      </c>
      <c r="AM74" s="161">
        <v>0</v>
      </c>
      <c r="AN74" s="161">
        <v>0</v>
      </c>
      <c r="AO74" s="161">
        <v>0</v>
      </c>
      <c r="AP74" s="161">
        <v>0</v>
      </c>
      <c r="AQ74" s="161">
        <v>0</v>
      </c>
      <c r="AR74" s="161">
        <v>496</v>
      </c>
      <c r="AS74" s="161">
        <v>0</v>
      </c>
      <c r="AT74" s="161">
        <v>25558</v>
      </c>
      <c r="AU74" s="161">
        <v>25415</v>
      </c>
      <c r="AV74" s="161">
        <v>70</v>
      </c>
      <c r="AW74" s="161">
        <v>22013</v>
      </c>
      <c r="AX74" s="161">
        <v>726219</v>
      </c>
      <c r="AY74" s="161">
        <v>0</v>
      </c>
      <c r="AZ74" s="161">
        <v>1449</v>
      </c>
      <c r="BA74" s="161">
        <v>1441</v>
      </c>
      <c r="BB74" s="161">
        <v>0</v>
      </c>
      <c r="BC74" s="161">
        <v>0</v>
      </c>
      <c r="BD74" s="161">
        <v>0</v>
      </c>
      <c r="BE74" s="161">
        <v>0</v>
      </c>
      <c r="BF74" s="161">
        <v>8</v>
      </c>
      <c r="BG74" s="161">
        <v>0</v>
      </c>
      <c r="BH74" s="161">
        <v>14</v>
      </c>
      <c r="BI74" s="161">
        <v>1</v>
      </c>
      <c r="BJ74" s="161">
        <v>8</v>
      </c>
      <c r="BK74" s="161">
        <v>10</v>
      </c>
      <c r="BL74" s="161">
        <v>382</v>
      </c>
      <c r="BM74" s="161">
        <v>6429</v>
      </c>
      <c r="BN74" s="161">
        <v>482</v>
      </c>
      <c r="BO74" s="161">
        <v>2995</v>
      </c>
      <c r="BP74" s="161">
        <v>195</v>
      </c>
      <c r="BQ74" s="161">
        <v>0</v>
      </c>
      <c r="BR74" s="161">
        <v>0</v>
      </c>
      <c r="BS74" s="161">
        <v>0</v>
      </c>
      <c r="BT74" s="161">
        <v>0</v>
      </c>
      <c r="BU74" s="161">
        <v>0</v>
      </c>
      <c r="BV74" s="161">
        <v>0</v>
      </c>
      <c r="BW74" s="161">
        <v>26</v>
      </c>
      <c r="BX74" s="161" t="s">
        <v>301</v>
      </c>
    </row>
    <row r="75" spans="1:76" s="134" customFormat="1" ht="12.75" customHeight="1" x14ac:dyDescent="0.2">
      <c r="A75" s="155" t="s">
        <v>362</v>
      </c>
      <c r="B75" s="156" t="s">
        <v>468</v>
      </c>
      <c r="C75" s="157"/>
      <c r="D75" s="158">
        <v>1012</v>
      </c>
      <c r="E75" s="158">
        <v>10000</v>
      </c>
      <c r="F75" s="158">
        <v>6</v>
      </c>
      <c r="G75" s="158">
        <v>2</v>
      </c>
      <c r="H75" s="158">
        <v>2</v>
      </c>
      <c r="I75" s="158">
        <v>1</v>
      </c>
      <c r="J75" s="159">
        <v>4</v>
      </c>
      <c r="K75" s="159">
        <v>4</v>
      </c>
      <c r="L75" s="160" t="s">
        <v>301</v>
      </c>
      <c r="M75" s="160" t="s">
        <v>301</v>
      </c>
      <c r="N75" s="161">
        <v>1</v>
      </c>
      <c r="O75" s="161">
        <v>600</v>
      </c>
      <c r="P75" s="161">
        <v>550</v>
      </c>
      <c r="Q75" s="161">
        <v>220</v>
      </c>
      <c r="R75" s="161">
        <v>180</v>
      </c>
      <c r="S75" s="161">
        <v>320</v>
      </c>
      <c r="T75" s="160">
        <v>81</v>
      </c>
      <c r="U75" s="160">
        <v>32000</v>
      </c>
      <c r="V75" s="161">
        <v>420</v>
      </c>
      <c r="W75" s="161" t="s">
        <v>301</v>
      </c>
      <c r="X75" s="161">
        <v>15000</v>
      </c>
      <c r="Y75" s="161" t="s">
        <v>301</v>
      </c>
      <c r="Z75" s="161" t="s">
        <v>301</v>
      </c>
      <c r="AA75" s="161" t="s">
        <v>301</v>
      </c>
      <c r="AB75" s="161" t="s">
        <v>301</v>
      </c>
      <c r="AC75" s="161" t="s">
        <v>301</v>
      </c>
      <c r="AD75" s="161" t="s">
        <v>301</v>
      </c>
      <c r="AE75" s="161" t="s">
        <v>301</v>
      </c>
      <c r="AF75" s="161" t="s">
        <v>301</v>
      </c>
      <c r="AG75" s="161" t="s">
        <v>301</v>
      </c>
      <c r="AH75" s="161" t="s">
        <v>301</v>
      </c>
      <c r="AI75" s="161" t="s">
        <v>301</v>
      </c>
      <c r="AJ75" s="161" t="s">
        <v>301</v>
      </c>
      <c r="AK75" s="161">
        <v>32360</v>
      </c>
      <c r="AL75" s="161">
        <v>31600</v>
      </c>
      <c r="AM75" s="161">
        <v>0</v>
      </c>
      <c r="AN75" s="161">
        <v>0</v>
      </c>
      <c r="AO75" s="161">
        <v>0</v>
      </c>
      <c r="AP75" s="161">
        <v>0</v>
      </c>
      <c r="AQ75" s="161">
        <v>0</v>
      </c>
      <c r="AR75" s="161">
        <v>760</v>
      </c>
      <c r="AS75" s="161">
        <v>0</v>
      </c>
      <c r="AT75" s="161">
        <v>145453</v>
      </c>
      <c r="AU75" s="161">
        <v>25310</v>
      </c>
      <c r="AV75" s="161">
        <v>267</v>
      </c>
      <c r="AW75" s="161">
        <v>20813</v>
      </c>
      <c r="AX75" s="161">
        <v>726219</v>
      </c>
      <c r="AY75" s="161" t="s">
        <v>301</v>
      </c>
      <c r="AZ75" s="161">
        <v>760</v>
      </c>
      <c r="BA75" s="161">
        <v>760</v>
      </c>
      <c r="BB75" s="161">
        <v>0</v>
      </c>
      <c r="BC75" s="161">
        <v>0</v>
      </c>
      <c r="BD75" s="161">
        <v>0</v>
      </c>
      <c r="BE75" s="161">
        <v>0</v>
      </c>
      <c r="BF75" s="161">
        <v>0</v>
      </c>
      <c r="BG75" s="161">
        <v>0</v>
      </c>
      <c r="BH75" s="161">
        <v>400</v>
      </c>
      <c r="BI75" s="161">
        <v>12</v>
      </c>
      <c r="BJ75" s="161">
        <v>10</v>
      </c>
      <c r="BK75" s="161" t="s">
        <v>301</v>
      </c>
      <c r="BL75" s="161" t="s">
        <v>301</v>
      </c>
      <c r="BM75" s="161">
        <v>6000</v>
      </c>
      <c r="BN75" s="161">
        <v>1656</v>
      </c>
      <c r="BO75" s="161">
        <v>202</v>
      </c>
      <c r="BP75" s="161">
        <v>30</v>
      </c>
      <c r="BQ75" s="161">
        <v>0</v>
      </c>
      <c r="BR75" s="161">
        <v>0</v>
      </c>
      <c r="BS75" s="161">
        <v>0</v>
      </c>
      <c r="BT75" s="161">
        <v>0</v>
      </c>
      <c r="BU75" s="161">
        <v>0</v>
      </c>
      <c r="BV75" s="161">
        <v>10</v>
      </c>
      <c r="BW75" s="161">
        <v>110</v>
      </c>
      <c r="BX75" s="161" t="s">
        <v>301</v>
      </c>
    </row>
    <row r="76" spans="1:76" s="134" customFormat="1" ht="12.75" customHeight="1" x14ac:dyDescent="0.2">
      <c r="A76" s="155" t="s">
        <v>344</v>
      </c>
      <c r="B76" s="156" t="s">
        <v>452</v>
      </c>
      <c r="C76" s="157"/>
      <c r="D76" s="158">
        <v>63</v>
      </c>
      <c r="E76" s="158" t="s">
        <v>301</v>
      </c>
      <c r="F76" s="158">
        <v>2</v>
      </c>
      <c r="G76" s="158">
        <v>0</v>
      </c>
      <c r="H76" s="158">
        <v>0</v>
      </c>
      <c r="I76" s="158">
        <v>2</v>
      </c>
      <c r="J76" s="159">
        <v>0.55000000000000004</v>
      </c>
      <c r="K76" s="159">
        <v>0.25</v>
      </c>
      <c r="L76" s="160">
        <v>0.3</v>
      </c>
      <c r="M76" s="160">
        <v>0</v>
      </c>
      <c r="N76" s="161">
        <v>1</v>
      </c>
      <c r="O76" s="161">
        <v>471</v>
      </c>
      <c r="P76" s="161">
        <v>454</v>
      </c>
      <c r="Q76" s="161">
        <v>55</v>
      </c>
      <c r="R76" s="161">
        <v>5</v>
      </c>
      <c r="S76" s="161">
        <v>228</v>
      </c>
      <c r="T76" s="160">
        <v>52</v>
      </c>
      <c r="U76" s="160">
        <v>2200</v>
      </c>
      <c r="V76" s="161">
        <v>164</v>
      </c>
      <c r="W76" s="161">
        <v>0</v>
      </c>
      <c r="X76" s="161">
        <v>209</v>
      </c>
      <c r="Y76" s="161">
        <v>3000</v>
      </c>
      <c r="Z76" s="161" t="s">
        <v>301</v>
      </c>
      <c r="AA76" s="161">
        <v>3000</v>
      </c>
      <c r="AB76" s="161" t="s">
        <v>301</v>
      </c>
      <c r="AC76" s="161" t="s">
        <v>301</v>
      </c>
      <c r="AD76" s="161">
        <v>0</v>
      </c>
      <c r="AE76" s="161">
        <v>3000</v>
      </c>
      <c r="AF76" s="161" t="s">
        <v>301</v>
      </c>
      <c r="AG76" s="161" t="s">
        <v>301</v>
      </c>
      <c r="AH76" s="161" t="s">
        <v>301</v>
      </c>
      <c r="AI76" s="161" t="s">
        <v>301</v>
      </c>
      <c r="AJ76" s="161" t="s">
        <v>301</v>
      </c>
      <c r="AK76" s="161">
        <v>2484</v>
      </c>
      <c r="AL76" s="161">
        <v>2422</v>
      </c>
      <c r="AM76" s="161">
        <v>0</v>
      </c>
      <c r="AN76" s="161">
        <v>0</v>
      </c>
      <c r="AO76" s="161">
        <v>0</v>
      </c>
      <c r="AP76" s="161">
        <v>0</v>
      </c>
      <c r="AQ76" s="161">
        <v>0</v>
      </c>
      <c r="AR76" s="161">
        <v>62</v>
      </c>
      <c r="AS76" s="161">
        <v>0</v>
      </c>
      <c r="AT76" s="161">
        <v>25453</v>
      </c>
      <c r="AU76" s="161">
        <v>25310</v>
      </c>
      <c r="AV76" s="161">
        <v>67</v>
      </c>
      <c r="AW76" s="161">
        <v>20813</v>
      </c>
      <c r="AX76" s="161">
        <v>726219</v>
      </c>
      <c r="AY76" s="161" t="s">
        <v>301</v>
      </c>
      <c r="AZ76" s="161">
        <v>242</v>
      </c>
      <c r="BA76" s="161">
        <v>242</v>
      </c>
      <c r="BB76" s="161">
        <v>0</v>
      </c>
      <c r="BC76" s="161">
        <v>0</v>
      </c>
      <c r="BD76" s="161">
        <v>0</v>
      </c>
      <c r="BE76" s="161">
        <v>0</v>
      </c>
      <c r="BF76" s="161">
        <v>0</v>
      </c>
      <c r="BG76" s="161">
        <v>0</v>
      </c>
      <c r="BH76" s="161">
        <v>7</v>
      </c>
      <c r="BI76" s="161">
        <v>1</v>
      </c>
      <c r="BJ76" s="161">
        <v>3</v>
      </c>
      <c r="BK76" s="161">
        <v>3</v>
      </c>
      <c r="BL76" s="161">
        <v>29</v>
      </c>
      <c r="BM76" s="161">
        <v>1752</v>
      </c>
      <c r="BN76" s="161">
        <v>0</v>
      </c>
      <c r="BO76" s="161">
        <v>231</v>
      </c>
      <c r="BP76" s="161">
        <v>23</v>
      </c>
      <c r="BQ76" s="161">
        <v>0</v>
      </c>
      <c r="BR76" s="161">
        <v>0</v>
      </c>
      <c r="BS76" s="161">
        <v>0</v>
      </c>
      <c r="BT76" s="161">
        <v>0</v>
      </c>
      <c r="BU76" s="161">
        <v>0</v>
      </c>
      <c r="BV76" s="161">
        <v>0</v>
      </c>
      <c r="BW76" s="161">
        <v>45</v>
      </c>
      <c r="BX76" s="161" t="s">
        <v>301</v>
      </c>
    </row>
    <row r="77" spans="1:76" s="134" customFormat="1" ht="12.75" customHeight="1" x14ac:dyDescent="0.2">
      <c r="A77" s="155" t="s">
        <v>345</v>
      </c>
      <c r="B77" s="156" t="s">
        <v>453</v>
      </c>
      <c r="C77" s="157"/>
      <c r="D77" s="158">
        <v>1995</v>
      </c>
      <c r="E77" s="158">
        <v>17679</v>
      </c>
      <c r="F77" s="158">
        <v>5</v>
      </c>
      <c r="G77" s="158">
        <v>1</v>
      </c>
      <c r="H77" s="158">
        <v>2</v>
      </c>
      <c r="I77" s="158">
        <v>2</v>
      </c>
      <c r="J77" s="159">
        <v>2.82</v>
      </c>
      <c r="K77" s="159">
        <v>2.82</v>
      </c>
      <c r="L77" s="160">
        <v>0</v>
      </c>
      <c r="M77" s="160">
        <v>0</v>
      </c>
      <c r="N77" s="161">
        <v>1</v>
      </c>
      <c r="O77" s="161">
        <v>339</v>
      </c>
      <c r="P77" s="161">
        <v>321</v>
      </c>
      <c r="Q77" s="161">
        <v>33</v>
      </c>
      <c r="R77" s="161">
        <v>4</v>
      </c>
      <c r="S77" s="161">
        <v>205</v>
      </c>
      <c r="T77" s="160">
        <v>44</v>
      </c>
      <c r="U77" s="160">
        <v>30448</v>
      </c>
      <c r="V77" s="161">
        <v>1052</v>
      </c>
      <c r="W77" s="161">
        <v>0</v>
      </c>
      <c r="X77" s="161">
        <v>0</v>
      </c>
      <c r="Y77" s="161">
        <v>71656</v>
      </c>
      <c r="Z77" s="161" t="s">
        <v>301</v>
      </c>
      <c r="AA77" s="161">
        <v>71656</v>
      </c>
      <c r="AB77" s="161" t="s">
        <v>301</v>
      </c>
      <c r="AC77" s="161" t="s">
        <v>301</v>
      </c>
      <c r="AD77" s="161" t="s">
        <v>301</v>
      </c>
      <c r="AE77" s="161">
        <v>71656</v>
      </c>
      <c r="AF77" s="161">
        <v>12068</v>
      </c>
      <c r="AG77" s="161" t="s">
        <v>301</v>
      </c>
      <c r="AH77" s="161" t="s">
        <v>301</v>
      </c>
      <c r="AI77" s="161" t="s">
        <v>301</v>
      </c>
      <c r="AJ77" s="161" t="s">
        <v>301</v>
      </c>
      <c r="AK77" s="161">
        <v>31087</v>
      </c>
      <c r="AL77" s="161">
        <v>27414</v>
      </c>
      <c r="AM77" s="161">
        <v>3034</v>
      </c>
      <c r="AN77" s="161">
        <v>0</v>
      </c>
      <c r="AO77" s="161">
        <v>0</v>
      </c>
      <c r="AP77" s="161">
        <v>0</v>
      </c>
      <c r="AQ77" s="161">
        <v>0</v>
      </c>
      <c r="AR77" s="161">
        <v>637</v>
      </c>
      <c r="AS77" s="161">
        <v>2</v>
      </c>
      <c r="AT77" s="161">
        <v>25528</v>
      </c>
      <c r="AU77" s="161">
        <v>25383</v>
      </c>
      <c r="AV77" s="161">
        <v>83</v>
      </c>
      <c r="AW77" s="161">
        <v>55678</v>
      </c>
      <c r="AX77" s="161">
        <v>726219</v>
      </c>
      <c r="AY77" s="161">
        <v>27</v>
      </c>
      <c r="AZ77" s="161">
        <v>1411</v>
      </c>
      <c r="BA77" s="161">
        <v>1267</v>
      </c>
      <c r="BB77" s="161">
        <v>90</v>
      </c>
      <c r="BC77" s="161">
        <v>0</v>
      </c>
      <c r="BD77" s="161">
        <v>0</v>
      </c>
      <c r="BE77" s="161">
        <v>0</v>
      </c>
      <c r="BF77" s="161">
        <v>54</v>
      </c>
      <c r="BG77" s="161">
        <v>0</v>
      </c>
      <c r="BH77" s="161">
        <v>349</v>
      </c>
      <c r="BI77" s="161">
        <v>5</v>
      </c>
      <c r="BJ77" s="161">
        <v>18</v>
      </c>
      <c r="BK77" s="161">
        <v>22</v>
      </c>
      <c r="BL77" s="161">
        <v>540</v>
      </c>
      <c r="BM77" s="161">
        <v>18005</v>
      </c>
      <c r="BN77" s="161">
        <v>2689</v>
      </c>
      <c r="BO77" s="161">
        <v>3404</v>
      </c>
      <c r="BP77" s="161">
        <v>57</v>
      </c>
      <c r="BQ77" s="161">
        <v>0</v>
      </c>
      <c r="BR77" s="161">
        <v>0</v>
      </c>
      <c r="BS77" s="161">
        <v>0</v>
      </c>
      <c r="BT77" s="161">
        <v>0</v>
      </c>
      <c r="BU77" s="161">
        <v>0</v>
      </c>
      <c r="BV77" s="161">
        <v>0</v>
      </c>
      <c r="BW77" s="161">
        <v>145</v>
      </c>
      <c r="BX77" s="161" t="s">
        <v>301</v>
      </c>
    </row>
    <row r="78" spans="1:76" s="134" customFormat="1" ht="12.75" customHeight="1" x14ac:dyDescent="0.2">
      <c r="A78" s="155" t="s">
        <v>346</v>
      </c>
      <c r="B78" s="156" t="s">
        <v>213</v>
      </c>
      <c r="C78" s="157"/>
      <c r="D78" s="158">
        <v>1075</v>
      </c>
      <c r="E78" s="158" t="s">
        <v>301</v>
      </c>
      <c r="F78" s="158">
        <v>4</v>
      </c>
      <c r="G78" s="158">
        <v>1</v>
      </c>
      <c r="H78" s="158">
        <v>3</v>
      </c>
      <c r="I78" s="158">
        <v>0</v>
      </c>
      <c r="J78" s="159">
        <v>2.5</v>
      </c>
      <c r="K78" s="159">
        <v>1.5</v>
      </c>
      <c r="L78" s="160">
        <v>1</v>
      </c>
      <c r="M78" s="160">
        <v>0</v>
      </c>
      <c r="N78" s="161">
        <v>1</v>
      </c>
      <c r="O78" s="161" t="s">
        <v>357</v>
      </c>
      <c r="P78" s="161" t="s">
        <v>357</v>
      </c>
      <c r="Q78" s="161">
        <v>25</v>
      </c>
      <c r="R78" s="161">
        <v>6</v>
      </c>
      <c r="S78" s="161">
        <v>183</v>
      </c>
      <c r="T78" s="160">
        <v>45</v>
      </c>
      <c r="U78" s="160">
        <v>36715</v>
      </c>
      <c r="V78" s="161">
        <v>53</v>
      </c>
      <c r="W78" s="161">
        <v>0</v>
      </c>
      <c r="X78" s="161">
        <v>3000</v>
      </c>
      <c r="Y78" s="161" t="s">
        <v>301</v>
      </c>
      <c r="Z78" s="161" t="s">
        <v>301</v>
      </c>
      <c r="AA78" s="161" t="s">
        <v>301</v>
      </c>
      <c r="AB78" s="161" t="s">
        <v>301</v>
      </c>
      <c r="AC78" s="161" t="s">
        <v>301</v>
      </c>
      <c r="AD78" s="161" t="s">
        <v>301</v>
      </c>
      <c r="AE78" s="161" t="s">
        <v>301</v>
      </c>
      <c r="AF78" s="161" t="s">
        <v>301</v>
      </c>
      <c r="AG78" s="161" t="s">
        <v>301</v>
      </c>
      <c r="AH78" s="161" t="s">
        <v>301</v>
      </c>
      <c r="AI78" s="161" t="s">
        <v>301</v>
      </c>
      <c r="AJ78" s="161" t="s">
        <v>301</v>
      </c>
      <c r="AK78" s="161">
        <v>37752</v>
      </c>
      <c r="AL78" s="161">
        <v>33777</v>
      </c>
      <c r="AM78" s="161">
        <v>0</v>
      </c>
      <c r="AN78" s="161" t="s">
        <v>301</v>
      </c>
      <c r="AO78" s="161">
        <v>0</v>
      </c>
      <c r="AP78" s="161">
        <v>19</v>
      </c>
      <c r="AQ78" s="161">
        <v>0</v>
      </c>
      <c r="AR78" s="161">
        <v>3956</v>
      </c>
      <c r="AS78" s="161">
        <v>0</v>
      </c>
      <c r="AT78" s="161">
        <v>25466</v>
      </c>
      <c r="AU78" s="161">
        <v>25310</v>
      </c>
      <c r="AV78" s="161">
        <v>67</v>
      </c>
      <c r="AW78" s="161">
        <v>20813</v>
      </c>
      <c r="AX78" s="161">
        <v>726219</v>
      </c>
      <c r="AY78" s="161" t="s">
        <v>301</v>
      </c>
      <c r="AZ78" s="161">
        <v>1879</v>
      </c>
      <c r="BA78" s="161">
        <v>1643</v>
      </c>
      <c r="BB78" s="161">
        <v>0</v>
      </c>
      <c r="BC78" s="161">
        <v>0</v>
      </c>
      <c r="BD78" s="161">
        <v>13</v>
      </c>
      <c r="BE78" s="161">
        <v>0</v>
      </c>
      <c r="BF78" s="161">
        <v>223</v>
      </c>
      <c r="BG78" s="161">
        <v>0</v>
      </c>
      <c r="BH78" s="161" t="s">
        <v>301</v>
      </c>
      <c r="BI78" s="161" t="s">
        <v>301</v>
      </c>
      <c r="BJ78" s="161">
        <v>10</v>
      </c>
      <c r="BK78" s="161" t="s">
        <v>301</v>
      </c>
      <c r="BL78" s="161" t="s">
        <v>301</v>
      </c>
      <c r="BM78" s="161">
        <v>16313</v>
      </c>
      <c r="BN78" s="161">
        <v>0</v>
      </c>
      <c r="BO78" s="161">
        <v>0</v>
      </c>
      <c r="BP78" s="161">
        <v>0</v>
      </c>
      <c r="BQ78" s="161">
        <v>0</v>
      </c>
      <c r="BR78" s="161">
        <v>0</v>
      </c>
      <c r="BS78" s="161">
        <v>0</v>
      </c>
      <c r="BT78" s="161">
        <v>0</v>
      </c>
      <c r="BU78" s="161">
        <v>0</v>
      </c>
      <c r="BV78" s="161">
        <v>0</v>
      </c>
      <c r="BW78" s="161">
        <v>300</v>
      </c>
      <c r="BX78" s="161" t="s">
        <v>301</v>
      </c>
    </row>
    <row r="79" spans="1:76" s="134" customFormat="1" ht="12.75" customHeight="1" x14ac:dyDescent="0.2">
      <c r="A79" s="155" t="s">
        <v>347</v>
      </c>
      <c r="B79" s="156" t="s">
        <v>214</v>
      </c>
      <c r="C79" s="157"/>
      <c r="D79" s="158">
        <v>1374</v>
      </c>
      <c r="E79" s="158">
        <v>44411</v>
      </c>
      <c r="F79" s="158">
        <v>10</v>
      </c>
      <c r="G79" s="158">
        <v>2</v>
      </c>
      <c r="H79" s="158">
        <v>3</v>
      </c>
      <c r="I79" s="158">
        <v>5</v>
      </c>
      <c r="J79" s="159">
        <v>4.2</v>
      </c>
      <c r="K79" s="159">
        <v>3.6</v>
      </c>
      <c r="L79" s="160">
        <v>0</v>
      </c>
      <c r="M79" s="160">
        <v>0.6</v>
      </c>
      <c r="N79" s="161">
        <v>1</v>
      </c>
      <c r="O79" s="161">
        <v>670</v>
      </c>
      <c r="P79" s="161">
        <v>620</v>
      </c>
      <c r="Q79" s="161">
        <v>137</v>
      </c>
      <c r="R79" s="161">
        <v>28</v>
      </c>
      <c r="S79" s="161">
        <v>238</v>
      </c>
      <c r="T79" s="160">
        <v>55</v>
      </c>
      <c r="U79" s="160">
        <v>16700</v>
      </c>
      <c r="V79" s="161">
        <v>620</v>
      </c>
      <c r="W79" s="161">
        <v>0</v>
      </c>
      <c r="X79" s="161">
        <v>13310</v>
      </c>
      <c r="Y79" s="161">
        <v>157750</v>
      </c>
      <c r="Z79" s="161" t="s">
        <v>301</v>
      </c>
      <c r="AA79" s="161">
        <v>157750</v>
      </c>
      <c r="AB79" s="161" t="s">
        <v>301</v>
      </c>
      <c r="AC79" s="161" t="s">
        <v>301</v>
      </c>
      <c r="AD79" s="161" t="s">
        <v>301</v>
      </c>
      <c r="AE79" s="161">
        <v>157750</v>
      </c>
      <c r="AF79" s="161">
        <v>44440</v>
      </c>
      <c r="AG79" s="161" t="s">
        <v>301</v>
      </c>
      <c r="AH79" s="161" t="s">
        <v>301</v>
      </c>
      <c r="AI79" s="161" t="s">
        <v>301</v>
      </c>
      <c r="AJ79" s="161">
        <v>1900</v>
      </c>
      <c r="AK79" s="161">
        <v>33615</v>
      </c>
      <c r="AL79" s="161">
        <v>33497</v>
      </c>
      <c r="AM79" s="161">
        <v>0</v>
      </c>
      <c r="AN79" s="161">
        <v>0</v>
      </c>
      <c r="AO79" s="161">
        <v>0</v>
      </c>
      <c r="AP79" s="161">
        <v>0</v>
      </c>
      <c r="AQ79" s="161">
        <v>0</v>
      </c>
      <c r="AR79" s="161">
        <v>118</v>
      </c>
      <c r="AS79" s="161">
        <v>0</v>
      </c>
      <c r="AT79" s="161">
        <v>25453</v>
      </c>
      <c r="AU79" s="161">
        <v>25780</v>
      </c>
      <c r="AV79" s="161">
        <v>76</v>
      </c>
      <c r="AW79" s="161">
        <v>40813</v>
      </c>
      <c r="AX79" s="161">
        <v>726219</v>
      </c>
      <c r="AY79" s="161">
        <v>661</v>
      </c>
      <c r="AZ79" s="161">
        <v>1290</v>
      </c>
      <c r="BA79" s="161">
        <v>1273</v>
      </c>
      <c r="BB79" s="161">
        <v>0</v>
      </c>
      <c r="BC79" s="161">
        <v>0</v>
      </c>
      <c r="BD79" s="161">
        <v>0</v>
      </c>
      <c r="BE79" s="161">
        <v>0</v>
      </c>
      <c r="BF79" s="161">
        <v>17</v>
      </c>
      <c r="BG79" s="161">
        <v>0</v>
      </c>
      <c r="BH79" s="161">
        <v>559</v>
      </c>
      <c r="BI79" s="161">
        <v>1</v>
      </c>
      <c r="BJ79" s="161">
        <v>15</v>
      </c>
      <c r="BK79" s="161">
        <v>15</v>
      </c>
      <c r="BL79" s="161">
        <v>219</v>
      </c>
      <c r="BM79" s="161">
        <v>13518</v>
      </c>
      <c r="BN79" s="161">
        <v>280</v>
      </c>
      <c r="BO79" s="161">
        <v>75</v>
      </c>
      <c r="BP79" s="161" t="s">
        <v>301</v>
      </c>
      <c r="BQ79" s="161">
        <v>0</v>
      </c>
      <c r="BR79" s="161">
        <v>0</v>
      </c>
      <c r="BS79" s="161">
        <v>0</v>
      </c>
      <c r="BT79" s="161">
        <v>0</v>
      </c>
      <c r="BU79" s="161">
        <v>0</v>
      </c>
      <c r="BV79" s="161">
        <v>0</v>
      </c>
      <c r="BW79" s="161">
        <v>176</v>
      </c>
      <c r="BX79" s="161" t="s">
        <v>301</v>
      </c>
    </row>
    <row r="80" spans="1:76" s="134" customFormat="1" ht="12.75" customHeight="1" x14ac:dyDescent="0.2">
      <c r="A80" s="155" t="s">
        <v>348</v>
      </c>
      <c r="B80" s="156" t="s">
        <v>215</v>
      </c>
      <c r="C80" s="157"/>
      <c r="D80" s="158">
        <v>80</v>
      </c>
      <c r="E80" s="158" t="s">
        <v>301</v>
      </c>
      <c r="F80" s="158">
        <v>2</v>
      </c>
      <c r="G80" s="158">
        <v>0</v>
      </c>
      <c r="H80" s="158">
        <v>0</v>
      </c>
      <c r="I80" s="158">
        <v>2</v>
      </c>
      <c r="J80" s="159">
        <v>0.6</v>
      </c>
      <c r="K80" s="159">
        <v>0.4</v>
      </c>
      <c r="L80" s="160">
        <v>0.2</v>
      </c>
      <c r="M80" s="160">
        <v>0</v>
      </c>
      <c r="N80" s="161">
        <v>1</v>
      </c>
      <c r="O80" s="161">
        <v>70</v>
      </c>
      <c r="P80" s="161">
        <v>60</v>
      </c>
      <c r="Q80" s="161">
        <v>4</v>
      </c>
      <c r="R80" s="161">
        <v>3</v>
      </c>
      <c r="S80" s="161">
        <v>180</v>
      </c>
      <c r="T80" s="160">
        <v>19.5</v>
      </c>
      <c r="U80" s="160">
        <v>15000</v>
      </c>
      <c r="V80" s="161">
        <v>200</v>
      </c>
      <c r="W80" s="161">
        <v>0</v>
      </c>
      <c r="X80" s="161">
        <v>0</v>
      </c>
      <c r="Y80" s="161">
        <v>64300</v>
      </c>
      <c r="Z80" s="161">
        <v>55000</v>
      </c>
      <c r="AA80" s="161">
        <v>9300</v>
      </c>
      <c r="AB80" s="161">
        <v>300</v>
      </c>
      <c r="AC80" s="161" t="s">
        <v>301</v>
      </c>
      <c r="AD80" s="161">
        <v>0</v>
      </c>
      <c r="AE80" s="161">
        <v>9000</v>
      </c>
      <c r="AF80" s="161">
        <v>0</v>
      </c>
      <c r="AG80" s="161">
        <v>0</v>
      </c>
      <c r="AH80" s="161">
        <v>0</v>
      </c>
      <c r="AI80" s="161">
        <v>0</v>
      </c>
      <c r="AJ80" s="161">
        <v>1000</v>
      </c>
      <c r="AK80" s="161">
        <v>15080</v>
      </c>
      <c r="AL80" s="161">
        <v>15000</v>
      </c>
      <c r="AM80" s="161">
        <v>0</v>
      </c>
      <c r="AN80" s="161">
        <v>0</v>
      </c>
      <c r="AO80" s="161">
        <v>0</v>
      </c>
      <c r="AP80" s="161">
        <v>0</v>
      </c>
      <c r="AQ80" s="161">
        <v>0</v>
      </c>
      <c r="AR80" s="161">
        <v>80</v>
      </c>
      <c r="AS80" s="161">
        <v>0</v>
      </c>
      <c r="AT80" s="161">
        <v>25453</v>
      </c>
      <c r="AU80" s="161">
        <v>25310</v>
      </c>
      <c r="AV80" s="161">
        <v>67</v>
      </c>
      <c r="AW80" s="161">
        <v>20813</v>
      </c>
      <c r="AX80" s="161">
        <v>726219</v>
      </c>
      <c r="AY80" s="161">
        <v>0</v>
      </c>
      <c r="AZ80" s="161">
        <v>500</v>
      </c>
      <c r="BA80" s="161">
        <v>500</v>
      </c>
      <c r="BB80" s="161">
        <v>0</v>
      </c>
      <c r="BC80" s="161">
        <v>0</v>
      </c>
      <c r="BD80" s="161">
        <v>0</v>
      </c>
      <c r="BE80" s="161">
        <v>0</v>
      </c>
      <c r="BF80" s="161">
        <v>0</v>
      </c>
      <c r="BG80" s="161">
        <v>0</v>
      </c>
      <c r="BH80" s="161" t="s">
        <v>301</v>
      </c>
      <c r="BI80" s="161">
        <v>0</v>
      </c>
      <c r="BJ80" s="161">
        <v>0</v>
      </c>
      <c r="BK80" s="161">
        <v>0</v>
      </c>
      <c r="BL80" s="161">
        <v>0</v>
      </c>
      <c r="BM80" s="161">
        <v>4000</v>
      </c>
      <c r="BN80" s="161">
        <v>30</v>
      </c>
      <c r="BO80" s="161">
        <v>50</v>
      </c>
      <c r="BP80" s="161">
        <v>0</v>
      </c>
      <c r="BQ80" s="161">
        <v>0</v>
      </c>
      <c r="BR80" s="161">
        <v>0</v>
      </c>
      <c r="BS80" s="161">
        <v>0</v>
      </c>
      <c r="BT80" s="161">
        <v>0</v>
      </c>
      <c r="BU80" s="161">
        <v>0</v>
      </c>
      <c r="BV80" s="161">
        <v>0</v>
      </c>
      <c r="BW80" s="161" t="s">
        <v>301</v>
      </c>
      <c r="BX80" s="161" t="s">
        <v>301</v>
      </c>
    </row>
    <row r="81" spans="1:76" s="134" customFormat="1" ht="12.75" customHeight="1" x14ac:dyDescent="0.2">
      <c r="A81" s="155" t="s">
        <v>349</v>
      </c>
      <c r="B81" s="156" t="s">
        <v>454</v>
      </c>
      <c r="C81" s="157"/>
      <c r="D81" s="158">
        <v>980</v>
      </c>
      <c r="E81" s="158">
        <v>67754</v>
      </c>
      <c r="F81" s="158">
        <v>12</v>
      </c>
      <c r="G81" s="158">
        <v>2</v>
      </c>
      <c r="H81" s="158">
        <v>0</v>
      </c>
      <c r="I81" s="158">
        <v>10</v>
      </c>
      <c r="J81" s="159">
        <v>3.9</v>
      </c>
      <c r="K81" s="159">
        <v>1.9</v>
      </c>
      <c r="L81" s="160">
        <v>2</v>
      </c>
      <c r="M81" s="160">
        <v>0</v>
      </c>
      <c r="N81" s="161">
        <v>1</v>
      </c>
      <c r="O81" s="161">
        <v>270</v>
      </c>
      <c r="P81" s="161">
        <v>230</v>
      </c>
      <c r="Q81" s="161">
        <v>22</v>
      </c>
      <c r="R81" s="161">
        <v>9</v>
      </c>
      <c r="S81" s="161">
        <v>250</v>
      </c>
      <c r="T81" s="160">
        <v>79</v>
      </c>
      <c r="U81" s="160">
        <v>26476</v>
      </c>
      <c r="V81" s="161">
        <v>1549</v>
      </c>
      <c r="W81" s="161">
        <v>0</v>
      </c>
      <c r="X81" s="161">
        <v>19296</v>
      </c>
      <c r="Y81" s="161" t="s">
        <v>301</v>
      </c>
      <c r="Z81" s="161" t="s">
        <v>301</v>
      </c>
      <c r="AA81" s="161" t="s">
        <v>301</v>
      </c>
      <c r="AB81" s="161" t="s">
        <v>301</v>
      </c>
      <c r="AC81" s="161" t="s">
        <v>301</v>
      </c>
      <c r="AD81" s="161" t="s">
        <v>301</v>
      </c>
      <c r="AE81" s="161" t="s">
        <v>301</v>
      </c>
      <c r="AF81" s="161" t="s">
        <v>301</v>
      </c>
      <c r="AG81" s="161" t="s">
        <v>301</v>
      </c>
      <c r="AH81" s="161" t="s">
        <v>301</v>
      </c>
      <c r="AI81" s="161" t="s">
        <v>301</v>
      </c>
      <c r="AJ81" s="161" t="s">
        <v>301</v>
      </c>
      <c r="AK81" s="161">
        <v>49104</v>
      </c>
      <c r="AL81" s="161">
        <v>46516</v>
      </c>
      <c r="AM81" s="161">
        <v>89</v>
      </c>
      <c r="AN81" s="161">
        <v>1</v>
      </c>
      <c r="AO81" s="161">
        <v>0</v>
      </c>
      <c r="AP81" s="161">
        <v>348</v>
      </c>
      <c r="AQ81" s="161">
        <v>0</v>
      </c>
      <c r="AR81" s="161">
        <v>2151</v>
      </c>
      <c r="AS81" s="161">
        <v>0</v>
      </c>
      <c r="AT81" s="161">
        <v>25453</v>
      </c>
      <c r="AU81" s="161">
        <v>25310</v>
      </c>
      <c r="AV81" s="161">
        <v>67</v>
      </c>
      <c r="AW81" s="161">
        <v>20813</v>
      </c>
      <c r="AX81" s="161">
        <v>726219</v>
      </c>
      <c r="AY81" s="161" t="s">
        <v>301</v>
      </c>
      <c r="AZ81" s="161">
        <v>1298</v>
      </c>
      <c r="BA81" s="161">
        <v>1207</v>
      </c>
      <c r="BB81" s="161">
        <v>74</v>
      </c>
      <c r="BC81" s="161">
        <v>0</v>
      </c>
      <c r="BD81" s="161">
        <v>0</v>
      </c>
      <c r="BE81" s="161">
        <v>0</v>
      </c>
      <c r="BF81" s="161">
        <v>17</v>
      </c>
      <c r="BG81" s="161">
        <v>0</v>
      </c>
      <c r="BH81" s="161">
        <v>1000</v>
      </c>
      <c r="BI81" s="161">
        <v>5</v>
      </c>
      <c r="BJ81" s="161">
        <v>10</v>
      </c>
      <c r="BK81" s="161" t="s">
        <v>301</v>
      </c>
      <c r="BL81" s="161" t="s">
        <v>301</v>
      </c>
      <c r="BM81" s="161">
        <v>19091</v>
      </c>
      <c r="BN81" s="161">
        <v>85</v>
      </c>
      <c r="BO81" s="161">
        <v>105</v>
      </c>
      <c r="BP81" s="161">
        <v>12</v>
      </c>
      <c r="BQ81" s="161">
        <v>87</v>
      </c>
      <c r="BR81" s="161">
        <v>18</v>
      </c>
      <c r="BS81" s="161">
        <v>13</v>
      </c>
      <c r="BT81" s="161">
        <v>0</v>
      </c>
      <c r="BU81" s="161">
        <v>56</v>
      </c>
      <c r="BV81" s="161">
        <v>230</v>
      </c>
      <c r="BW81" s="161">
        <v>345</v>
      </c>
      <c r="BX81" s="161" t="s">
        <v>301</v>
      </c>
    </row>
    <row r="82" spans="1:76" s="134" customFormat="1" ht="12.75" customHeight="1" x14ac:dyDescent="0.2">
      <c r="A82" s="155" t="s">
        <v>350</v>
      </c>
      <c r="B82" s="156" t="s">
        <v>455</v>
      </c>
      <c r="C82" s="157"/>
      <c r="D82" s="158">
        <v>676</v>
      </c>
      <c r="E82" s="158" t="s">
        <v>301</v>
      </c>
      <c r="F82" s="158">
        <v>8</v>
      </c>
      <c r="G82" s="158">
        <v>2</v>
      </c>
      <c r="H82" s="158">
        <v>2</v>
      </c>
      <c r="I82" s="158">
        <v>4</v>
      </c>
      <c r="J82" s="159">
        <v>4.3</v>
      </c>
      <c r="K82" s="159">
        <v>3.3</v>
      </c>
      <c r="L82" s="160">
        <v>1</v>
      </c>
      <c r="M82" s="160">
        <v>0</v>
      </c>
      <c r="N82" s="161">
        <v>1</v>
      </c>
      <c r="O82" s="161">
        <v>205</v>
      </c>
      <c r="P82" s="161">
        <v>56</v>
      </c>
      <c r="Q82" s="161">
        <v>10</v>
      </c>
      <c r="R82" s="161">
        <v>4</v>
      </c>
      <c r="S82" s="161">
        <v>200</v>
      </c>
      <c r="T82" s="160">
        <v>25</v>
      </c>
      <c r="U82" s="160">
        <v>1470</v>
      </c>
      <c r="V82" s="161">
        <v>1470</v>
      </c>
      <c r="W82" s="161">
        <v>1500</v>
      </c>
      <c r="X82" s="161">
        <v>126000</v>
      </c>
      <c r="Y82" s="161">
        <v>130000</v>
      </c>
      <c r="Z82" s="161" t="s">
        <v>301</v>
      </c>
      <c r="AA82" s="161">
        <v>130000</v>
      </c>
      <c r="AB82" s="161" t="s">
        <v>301</v>
      </c>
      <c r="AC82" s="161" t="s">
        <v>301</v>
      </c>
      <c r="AD82" s="161" t="s">
        <v>301</v>
      </c>
      <c r="AE82" s="161">
        <v>130000</v>
      </c>
      <c r="AF82" s="161" t="s">
        <v>301</v>
      </c>
      <c r="AG82" s="161" t="s">
        <v>301</v>
      </c>
      <c r="AH82" s="161" t="s">
        <v>301</v>
      </c>
      <c r="AI82" s="161" t="s">
        <v>301</v>
      </c>
      <c r="AJ82" s="161">
        <v>1012</v>
      </c>
      <c r="AK82" s="161">
        <v>2491</v>
      </c>
      <c r="AL82" s="161" t="s">
        <v>301</v>
      </c>
      <c r="AM82" s="161">
        <v>1540</v>
      </c>
      <c r="AN82" s="161" t="s">
        <v>301</v>
      </c>
      <c r="AO82" s="161">
        <v>0</v>
      </c>
      <c r="AP82" s="161">
        <v>750</v>
      </c>
      <c r="AQ82" s="161">
        <v>150</v>
      </c>
      <c r="AR82" s="161">
        <v>51</v>
      </c>
      <c r="AS82" s="161">
        <v>0</v>
      </c>
      <c r="AT82" s="161">
        <v>25453</v>
      </c>
      <c r="AU82" s="161">
        <v>25310</v>
      </c>
      <c r="AV82" s="161">
        <v>74</v>
      </c>
      <c r="AW82" s="161">
        <v>20813</v>
      </c>
      <c r="AX82" s="161">
        <v>726219</v>
      </c>
      <c r="AY82" s="161">
        <v>0</v>
      </c>
      <c r="AZ82" s="161">
        <v>99</v>
      </c>
      <c r="BA82" s="161" t="s">
        <v>301</v>
      </c>
      <c r="BB82" s="161">
        <v>33</v>
      </c>
      <c r="BC82" s="161">
        <v>0</v>
      </c>
      <c r="BD82" s="161">
        <v>50</v>
      </c>
      <c r="BE82" s="161">
        <v>0</v>
      </c>
      <c r="BF82" s="161">
        <v>16</v>
      </c>
      <c r="BG82" s="161">
        <v>0</v>
      </c>
      <c r="BH82" s="161">
        <v>120</v>
      </c>
      <c r="BI82" s="161">
        <v>0</v>
      </c>
      <c r="BJ82" s="161">
        <v>8</v>
      </c>
      <c r="BK82" s="161">
        <v>8</v>
      </c>
      <c r="BL82" s="161">
        <v>200</v>
      </c>
      <c r="BM82" s="161">
        <v>4582</v>
      </c>
      <c r="BN82" s="161">
        <v>66</v>
      </c>
      <c r="BO82" s="161">
        <v>25</v>
      </c>
      <c r="BP82" s="161">
        <v>0</v>
      </c>
      <c r="BQ82" s="161">
        <v>5</v>
      </c>
      <c r="BR82" s="161" t="s">
        <v>301</v>
      </c>
      <c r="BS82" s="161">
        <v>5</v>
      </c>
      <c r="BT82" s="161">
        <v>0</v>
      </c>
      <c r="BU82" s="161">
        <v>0</v>
      </c>
      <c r="BV82" s="161">
        <v>0</v>
      </c>
      <c r="BW82" s="161">
        <v>32</v>
      </c>
      <c r="BX82" s="161" t="s">
        <v>301</v>
      </c>
    </row>
    <row r="83" spans="1:76" s="134" customFormat="1" ht="12.75" customHeight="1" x14ac:dyDescent="0.2">
      <c r="A83" s="155" t="s">
        <v>351</v>
      </c>
      <c r="B83" s="156" t="s">
        <v>456</v>
      </c>
      <c r="C83" s="157"/>
      <c r="D83" s="158">
        <v>599</v>
      </c>
      <c r="E83" s="158" t="s">
        <v>301</v>
      </c>
      <c r="F83" s="158">
        <v>2</v>
      </c>
      <c r="G83" s="158">
        <v>0</v>
      </c>
      <c r="H83" s="158">
        <v>1</v>
      </c>
      <c r="I83" s="158">
        <v>1</v>
      </c>
      <c r="J83" s="159">
        <v>0.8</v>
      </c>
      <c r="K83" s="159">
        <v>0.8</v>
      </c>
      <c r="L83" s="160">
        <v>0</v>
      </c>
      <c r="M83" s="160">
        <v>0</v>
      </c>
      <c r="N83" s="161">
        <v>1</v>
      </c>
      <c r="O83" s="161">
        <v>198</v>
      </c>
      <c r="P83" s="161">
        <v>135</v>
      </c>
      <c r="Q83" s="161">
        <v>25</v>
      </c>
      <c r="R83" s="161">
        <v>6</v>
      </c>
      <c r="S83" s="161">
        <v>171</v>
      </c>
      <c r="T83" s="160">
        <v>25.75</v>
      </c>
      <c r="U83" s="160">
        <v>2691</v>
      </c>
      <c r="V83" s="161">
        <v>237</v>
      </c>
      <c r="W83" s="161">
        <v>0</v>
      </c>
      <c r="X83" s="161">
        <v>59</v>
      </c>
      <c r="Y83" s="161" t="s">
        <v>301</v>
      </c>
      <c r="Z83" s="161" t="s">
        <v>301</v>
      </c>
      <c r="AA83" s="161" t="s">
        <v>301</v>
      </c>
      <c r="AB83" s="161" t="s">
        <v>301</v>
      </c>
      <c r="AC83" s="161" t="s">
        <v>301</v>
      </c>
      <c r="AD83" s="161" t="s">
        <v>301</v>
      </c>
      <c r="AE83" s="161" t="s">
        <v>301</v>
      </c>
      <c r="AF83" s="161" t="s">
        <v>301</v>
      </c>
      <c r="AG83" s="161">
        <v>30000</v>
      </c>
      <c r="AH83" s="161" t="s">
        <v>301</v>
      </c>
      <c r="AI83" s="161" t="s">
        <v>301</v>
      </c>
      <c r="AJ83" s="161">
        <v>589</v>
      </c>
      <c r="AK83" s="161">
        <v>2987</v>
      </c>
      <c r="AL83" s="161">
        <v>2979</v>
      </c>
      <c r="AM83" s="161">
        <v>0</v>
      </c>
      <c r="AN83" s="161">
        <v>0</v>
      </c>
      <c r="AO83" s="161">
        <v>0</v>
      </c>
      <c r="AP83" s="161">
        <v>0</v>
      </c>
      <c r="AQ83" s="161">
        <v>0</v>
      </c>
      <c r="AR83" s="161">
        <v>8</v>
      </c>
      <c r="AS83" s="161">
        <v>0</v>
      </c>
      <c r="AT83" s="161">
        <v>25453</v>
      </c>
      <c r="AU83" s="161">
        <v>25310</v>
      </c>
      <c r="AV83" s="161">
        <v>67</v>
      </c>
      <c r="AW83" s="161">
        <v>20813</v>
      </c>
      <c r="AX83" s="161">
        <v>726219</v>
      </c>
      <c r="AY83" s="161" t="s">
        <v>301</v>
      </c>
      <c r="AZ83" s="161">
        <v>340</v>
      </c>
      <c r="BA83" s="161">
        <v>340</v>
      </c>
      <c r="BB83" s="161">
        <v>0</v>
      </c>
      <c r="BC83" s="161">
        <v>0</v>
      </c>
      <c r="BD83" s="161">
        <v>0</v>
      </c>
      <c r="BE83" s="161">
        <v>0</v>
      </c>
      <c r="BF83" s="161">
        <v>0</v>
      </c>
      <c r="BG83" s="161">
        <v>0</v>
      </c>
      <c r="BH83" s="161">
        <v>908</v>
      </c>
      <c r="BI83" s="161">
        <v>2</v>
      </c>
      <c r="BJ83" s="161">
        <v>13</v>
      </c>
      <c r="BK83" s="161">
        <v>18</v>
      </c>
      <c r="BL83" s="161" t="s">
        <v>301</v>
      </c>
      <c r="BM83" s="161">
        <v>3530</v>
      </c>
      <c r="BN83" s="161">
        <v>636</v>
      </c>
      <c r="BO83" s="161">
        <v>1696</v>
      </c>
      <c r="BP83" s="161">
        <v>29</v>
      </c>
      <c r="BQ83" s="161">
        <v>0</v>
      </c>
      <c r="BR83" s="161">
        <v>0</v>
      </c>
      <c r="BS83" s="161">
        <v>0</v>
      </c>
      <c r="BT83" s="161">
        <v>0</v>
      </c>
      <c r="BU83" s="161">
        <v>0</v>
      </c>
      <c r="BV83" s="161" t="s">
        <v>301</v>
      </c>
      <c r="BW83" s="161">
        <v>122</v>
      </c>
      <c r="BX83" s="161" t="s">
        <v>301</v>
      </c>
    </row>
    <row r="84" spans="1:76" s="134" customFormat="1" ht="12.75" customHeight="1" x14ac:dyDescent="0.2">
      <c r="A84" s="155" t="s">
        <v>370</v>
      </c>
      <c r="B84" s="156" t="s">
        <v>224</v>
      </c>
      <c r="C84" s="157"/>
      <c r="D84" s="158">
        <v>236</v>
      </c>
      <c r="E84" s="158" t="s">
        <v>301</v>
      </c>
      <c r="F84" s="158">
        <v>2</v>
      </c>
      <c r="G84" s="158">
        <v>0</v>
      </c>
      <c r="H84" s="158">
        <v>2</v>
      </c>
      <c r="I84" s="158">
        <v>0</v>
      </c>
      <c r="J84" s="159">
        <v>1.1000000000000001</v>
      </c>
      <c r="K84" s="159">
        <v>1.1000000000000001</v>
      </c>
      <c r="L84" s="160">
        <v>0</v>
      </c>
      <c r="M84" s="160">
        <v>0</v>
      </c>
      <c r="N84" s="161">
        <v>1</v>
      </c>
      <c r="O84" s="161">
        <v>143</v>
      </c>
      <c r="P84" s="161">
        <v>116</v>
      </c>
      <c r="Q84" s="161">
        <v>18</v>
      </c>
      <c r="R84" s="161">
        <v>3</v>
      </c>
      <c r="S84" s="161">
        <v>203</v>
      </c>
      <c r="T84" s="160">
        <v>38.5</v>
      </c>
      <c r="U84" s="160">
        <v>12009</v>
      </c>
      <c r="V84" s="161">
        <v>316</v>
      </c>
      <c r="W84" s="161">
        <v>12223</v>
      </c>
      <c r="X84" s="161">
        <v>1406</v>
      </c>
      <c r="Y84" s="161">
        <v>33240</v>
      </c>
      <c r="Z84" s="161" t="s">
        <v>301</v>
      </c>
      <c r="AA84" s="161">
        <v>33240</v>
      </c>
      <c r="AB84" s="161" t="s">
        <v>301</v>
      </c>
      <c r="AC84" s="161">
        <v>15412</v>
      </c>
      <c r="AD84" s="161">
        <v>2950</v>
      </c>
      <c r="AE84" s="161">
        <v>14878</v>
      </c>
      <c r="AF84" s="161" t="s">
        <v>301</v>
      </c>
      <c r="AG84" s="161" t="s">
        <v>301</v>
      </c>
      <c r="AH84" s="161" t="s">
        <v>301</v>
      </c>
      <c r="AI84" s="161" t="s">
        <v>301</v>
      </c>
      <c r="AJ84" s="161">
        <v>1079</v>
      </c>
      <c r="AK84" s="161">
        <v>12798</v>
      </c>
      <c r="AL84" s="161">
        <v>11178</v>
      </c>
      <c r="AM84" s="161">
        <v>0</v>
      </c>
      <c r="AN84" s="161">
        <v>0</v>
      </c>
      <c r="AO84" s="161">
        <v>0</v>
      </c>
      <c r="AP84" s="161">
        <v>0</v>
      </c>
      <c r="AQ84" s="161">
        <v>0</v>
      </c>
      <c r="AR84" s="161">
        <v>1620</v>
      </c>
      <c r="AS84" s="161">
        <v>0</v>
      </c>
      <c r="AT84" s="161">
        <v>25453</v>
      </c>
      <c r="AU84" s="161">
        <v>25310</v>
      </c>
      <c r="AV84" s="161">
        <v>67</v>
      </c>
      <c r="AW84" s="161">
        <v>20813</v>
      </c>
      <c r="AX84" s="161">
        <v>726219</v>
      </c>
      <c r="AY84" s="161" t="s">
        <v>301</v>
      </c>
      <c r="AZ84" s="161">
        <v>253</v>
      </c>
      <c r="BA84" s="161">
        <v>199</v>
      </c>
      <c r="BB84" s="161" t="s">
        <v>301</v>
      </c>
      <c r="BC84" s="161" t="s">
        <v>301</v>
      </c>
      <c r="BD84" s="161" t="s">
        <v>301</v>
      </c>
      <c r="BE84" s="161" t="s">
        <v>301</v>
      </c>
      <c r="BF84" s="161">
        <v>54</v>
      </c>
      <c r="BG84" s="161" t="s">
        <v>301</v>
      </c>
      <c r="BH84" s="161">
        <v>20</v>
      </c>
      <c r="BI84" s="161">
        <v>1</v>
      </c>
      <c r="BJ84" s="161">
        <v>5</v>
      </c>
      <c r="BK84" s="161">
        <v>1</v>
      </c>
      <c r="BL84" s="161">
        <v>30</v>
      </c>
      <c r="BM84" s="161">
        <v>4981</v>
      </c>
      <c r="BN84" s="161">
        <v>158</v>
      </c>
      <c r="BO84" s="161">
        <v>196</v>
      </c>
      <c r="BP84" s="161">
        <v>1</v>
      </c>
      <c r="BQ84" s="161">
        <v>0</v>
      </c>
      <c r="BR84" s="161">
        <v>0</v>
      </c>
      <c r="BS84" s="161">
        <v>0</v>
      </c>
      <c r="BT84" s="161">
        <v>0</v>
      </c>
      <c r="BU84" s="161">
        <v>0</v>
      </c>
      <c r="BV84" s="161">
        <v>1</v>
      </c>
      <c r="BW84" s="161">
        <v>14</v>
      </c>
      <c r="BX84" s="161">
        <v>0</v>
      </c>
    </row>
    <row r="85" spans="1:76" s="134" customFormat="1" ht="12.75" customHeight="1" x14ac:dyDescent="0.2">
      <c r="A85" s="155" t="s">
        <v>352</v>
      </c>
      <c r="B85" s="156" t="s">
        <v>218</v>
      </c>
      <c r="C85" s="157"/>
      <c r="D85" s="158" t="s">
        <v>301</v>
      </c>
      <c r="E85" s="158">
        <v>14339</v>
      </c>
      <c r="F85" s="158">
        <v>3</v>
      </c>
      <c r="G85" s="158">
        <v>0</v>
      </c>
      <c r="H85" s="158">
        <v>3</v>
      </c>
      <c r="I85" s="158">
        <v>0</v>
      </c>
      <c r="J85" s="159">
        <v>2.2000000000000002</v>
      </c>
      <c r="K85" s="159">
        <v>1.4</v>
      </c>
      <c r="L85" s="160">
        <v>0</v>
      </c>
      <c r="M85" s="160">
        <v>0.8</v>
      </c>
      <c r="N85" s="161">
        <v>2</v>
      </c>
      <c r="O85" s="161">
        <v>180</v>
      </c>
      <c r="P85" s="161">
        <v>180</v>
      </c>
      <c r="Q85" s="161">
        <v>20</v>
      </c>
      <c r="R85" s="161">
        <v>5</v>
      </c>
      <c r="S85" s="161">
        <v>227</v>
      </c>
      <c r="T85" s="160">
        <v>42</v>
      </c>
      <c r="U85" s="160">
        <v>14571</v>
      </c>
      <c r="V85" s="161">
        <v>0</v>
      </c>
      <c r="W85" s="161">
        <v>0</v>
      </c>
      <c r="X85" s="161" t="s">
        <v>301</v>
      </c>
      <c r="Y85" s="161">
        <v>69818</v>
      </c>
      <c r="Z85" s="161" t="s">
        <v>301</v>
      </c>
      <c r="AA85" s="161">
        <v>69818</v>
      </c>
      <c r="AB85" s="161">
        <v>422</v>
      </c>
      <c r="AC85" s="161" t="s">
        <v>301</v>
      </c>
      <c r="AD85" s="161">
        <v>14071</v>
      </c>
      <c r="AE85" s="161">
        <v>55325</v>
      </c>
      <c r="AF85" s="161" t="s">
        <v>301</v>
      </c>
      <c r="AG85" s="161">
        <v>28835</v>
      </c>
      <c r="AH85" s="161">
        <v>0</v>
      </c>
      <c r="AI85" s="161">
        <v>0</v>
      </c>
      <c r="AJ85" s="161">
        <v>0</v>
      </c>
      <c r="AK85" s="161">
        <v>26440</v>
      </c>
      <c r="AL85" s="161">
        <v>24738</v>
      </c>
      <c r="AM85" s="161">
        <v>0</v>
      </c>
      <c r="AN85" s="161">
        <v>0</v>
      </c>
      <c r="AO85" s="161">
        <v>412</v>
      </c>
      <c r="AP85" s="161">
        <v>0</v>
      </c>
      <c r="AQ85" s="161">
        <v>0</v>
      </c>
      <c r="AR85" s="161">
        <v>1290</v>
      </c>
      <c r="AS85" s="161">
        <v>0</v>
      </c>
      <c r="AT85" s="161">
        <v>25453</v>
      </c>
      <c r="AU85" s="161">
        <v>25310</v>
      </c>
      <c r="AV85" s="161">
        <v>67</v>
      </c>
      <c r="AW85" s="161">
        <v>20813</v>
      </c>
      <c r="AX85" s="161">
        <v>726219</v>
      </c>
      <c r="AY85" s="161" t="s">
        <v>301</v>
      </c>
      <c r="AZ85" s="161">
        <v>745</v>
      </c>
      <c r="BA85" s="161">
        <v>654</v>
      </c>
      <c r="BB85" s="161">
        <v>0</v>
      </c>
      <c r="BC85" s="161">
        <v>0</v>
      </c>
      <c r="BD85" s="161">
        <v>0</v>
      </c>
      <c r="BE85" s="161">
        <v>0</v>
      </c>
      <c r="BF85" s="161">
        <v>91</v>
      </c>
      <c r="BG85" s="161">
        <v>0</v>
      </c>
      <c r="BH85" s="161">
        <v>744</v>
      </c>
      <c r="BI85" s="161">
        <v>2</v>
      </c>
      <c r="BJ85" s="161">
        <v>20</v>
      </c>
      <c r="BK85" s="161" t="s">
        <v>301</v>
      </c>
      <c r="BL85" s="161" t="s">
        <v>301</v>
      </c>
      <c r="BM85" s="161">
        <v>6328</v>
      </c>
      <c r="BN85" s="161">
        <v>520</v>
      </c>
      <c r="BO85" s="161">
        <v>395</v>
      </c>
      <c r="BP85" s="161">
        <v>6</v>
      </c>
      <c r="BQ85" s="161">
        <v>0</v>
      </c>
      <c r="BR85" s="161">
        <v>0</v>
      </c>
      <c r="BS85" s="161">
        <v>0</v>
      </c>
      <c r="BT85" s="161" t="s">
        <v>301</v>
      </c>
      <c r="BU85" s="161" t="s">
        <v>301</v>
      </c>
      <c r="BV85" s="161">
        <v>0</v>
      </c>
      <c r="BW85" s="161" t="s">
        <v>301</v>
      </c>
      <c r="BX85" s="161" t="s">
        <v>301</v>
      </c>
    </row>
    <row r="86" spans="1:76" s="134" customFormat="1" ht="12.75" customHeight="1" x14ac:dyDescent="0.2">
      <c r="A86" s="122"/>
      <c r="B86" s="169" t="s">
        <v>160</v>
      </c>
      <c r="C86" s="170"/>
      <c r="D86" s="171">
        <v>20254</v>
      </c>
      <c r="E86" s="171">
        <v>203118</v>
      </c>
      <c r="F86" s="171">
        <v>143</v>
      </c>
      <c r="G86" s="171">
        <v>17</v>
      </c>
      <c r="H86" s="171">
        <v>55</v>
      </c>
      <c r="I86" s="171">
        <v>70</v>
      </c>
      <c r="J86" s="172">
        <v>65.400000000000006</v>
      </c>
      <c r="K86" s="172">
        <v>55.449999999999996</v>
      </c>
      <c r="L86" s="172">
        <v>6.55</v>
      </c>
      <c r="M86" s="172">
        <v>3.4000000000000004</v>
      </c>
      <c r="N86" s="171">
        <v>30</v>
      </c>
      <c r="O86" s="171">
        <v>9355</v>
      </c>
      <c r="P86" s="171">
        <v>7819</v>
      </c>
      <c r="Q86" s="171">
        <v>1438</v>
      </c>
      <c r="R86" s="171">
        <v>475</v>
      </c>
      <c r="S86" s="171">
        <v>5777</v>
      </c>
      <c r="T86" s="172">
        <v>1254.3</v>
      </c>
      <c r="U86" s="171">
        <v>452040</v>
      </c>
      <c r="V86" s="171">
        <v>21319</v>
      </c>
      <c r="W86" s="171">
        <v>13923</v>
      </c>
      <c r="X86" s="171">
        <v>219489</v>
      </c>
      <c r="Y86" s="171">
        <v>1246858</v>
      </c>
      <c r="Z86" s="171">
        <v>173410</v>
      </c>
      <c r="AA86" s="171">
        <v>1073448</v>
      </c>
      <c r="AB86" s="171">
        <v>1862</v>
      </c>
      <c r="AC86" s="171">
        <v>15412</v>
      </c>
      <c r="AD86" s="171">
        <v>34551</v>
      </c>
      <c r="AE86" s="171">
        <v>1021623</v>
      </c>
      <c r="AF86" s="171">
        <v>142434</v>
      </c>
      <c r="AG86" s="171">
        <v>157835</v>
      </c>
      <c r="AH86" s="171">
        <v>0</v>
      </c>
      <c r="AI86" s="171">
        <v>0</v>
      </c>
      <c r="AJ86" s="171">
        <v>24626</v>
      </c>
      <c r="AK86" s="171">
        <v>586432</v>
      </c>
      <c r="AL86" s="171">
        <v>526745</v>
      </c>
      <c r="AM86" s="171">
        <v>7517</v>
      </c>
      <c r="AN86" s="171">
        <v>1</v>
      </c>
      <c r="AO86" s="171">
        <v>458</v>
      </c>
      <c r="AP86" s="171">
        <v>1117</v>
      </c>
      <c r="AQ86" s="171">
        <v>150</v>
      </c>
      <c r="AR86" s="171">
        <v>29473</v>
      </c>
      <c r="AS86" s="171">
        <v>20972</v>
      </c>
      <c r="AT86" s="171" t="s">
        <v>495</v>
      </c>
      <c r="AU86" s="171" t="s">
        <v>495</v>
      </c>
      <c r="AV86" s="171" t="s">
        <v>495</v>
      </c>
      <c r="AW86" s="171" t="s">
        <v>495</v>
      </c>
      <c r="AX86" s="171" t="s">
        <v>495</v>
      </c>
      <c r="AY86" s="171">
        <v>1446</v>
      </c>
      <c r="AZ86" s="171">
        <v>27904</v>
      </c>
      <c r="BA86" s="171">
        <v>23151</v>
      </c>
      <c r="BB86" s="171">
        <v>215</v>
      </c>
      <c r="BC86" s="171">
        <v>0</v>
      </c>
      <c r="BD86" s="171">
        <v>63</v>
      </c>
      <c r="BE86" s="171">
        <v>0</v>
      </c>
      <c r="BF86" s="171">
        <v>1583</v>
      </c>
      <c r="BG86" s="171">
        <v>2892</v>
      </c>
      <c r="BH86" s="171">
        <v>16198</v>
      </c>
      <c r="BI86" s="171">
        <v>65</v>
      </c>
      <c r="BJ86" s="171">
        <v>638</v>
      </c>
      <c r="BK86" s="171">
        <v>854</v>
      </c>
      <c r="BL86" s="171">
        <v>8410</v>
      </c>
      <c r="BM86" s="171">
        <v>243837</v>
      </c>
      <c r="BN86" s="171">
        <v>12863</v>
      </c>
      <c r="BO86" s="171">
        <v>17524</v>
      </c>
      <c r="BP86" s="171">
        <v>2326</v>
      </c>
      <c r="BQ86" s="171">
        <v>92</v>
      </c>
      <c r="BR86" s="171">
        <v>18</v>
      </c>
      <c r="BS86" s="171">
        <v>18</v>
      </c>
      <c r="BT86" s="171">
        <v>0</v>
      </c>
      <c r="BU86" s="171">
        <v>56</v>
      </c>
      <c r="BV86" s="171">
        <v>59870</v>
      </c>
      <c r="BW86" s="171">
        <v>3842</v>
      </c>
      <c r="BX86" s="171">
        <v>46253</v>
      </c>
    </row>
    <row r="87" spans="1:76" s="134" customFormat="1" ht="12.75" customHeight="1" x14ac:dyDescent="0.2">
      <c r="A87" s="173"/>
      <c r="B87" s="135" t="s">
        <v>150</v>
      </c>
      <c r="C87" s="180">
        <v>29</v>
      </c>
      <c r="D87" s="136">
        <v>29</v>
      </c>
      <c r="E87" s="136">
        <v>29</v>
      </c>
      <c r="F87" s="136">
        <v>29</v>
      </c>
      <c r="G87" s="136">
        <v>29</v>
      </c>
      <c r="H87" s="136">
        <v>29</v>
      </c>
      <c r="I87" s="136">
        <v>29</v>
      </c>
      <c r="J87" s="136">
        <v>29</v>
      </c>
      <c r="K87" s="136">
        <v>29</v>
      </c>
      <c r="L87" s="136">
        <v>29</v>
      </c>
      <c r="M87" s="136">
        <v>29</v>
      </c>
      <c r="N87" s="136">
        <v>29</v>
      </c>
      <c r="O87" s="136">
        <v>29</v>
      </c>
      <c r="P87" s="136">
        <v>29</v>
      </c>
      <c r="Q87" s="136">
        <v>29</v>
      </c>
      <c r="R87" s="136">
        <v>29</v>
      </c>
      <c r="S87" s="136">
        <v>29</v>
      </c>
      <c r="T87" s="136">
        <v>29</v>
      </c>
      <c r="U87" s="136">
        <v>29</v>
      </c>
      <c r="V87" s="136">
        <v>29</v>
      </c>
      <c r="W87" s="136">
        <v>29</v>
      </c>
      <c r="X87" s="136">
        <v>29</v>
      </c>
      <c r="Y87" s="136">
        <v>29</v>
      </c>
      <c r="Z87" s="136">
        <v>29</v>
      </c>
      <c r="AA87" s="136">
        <v>29</v>
      </c>
      <c r="AB87" s="136">
        <v>29</v>
      </c>
      <c r="AC87" s="136">
        <v>29</v>
      </c>
      <c r="AD87" s="136">
        <v>29</v>
      </c>
      <c r="AE87" s="136">
        <v>29</v>
      </c>
      <c r="AF87" s="136">
        <v>29</v>
      </c>
      <c r="AG87" s="136">
        <v>29</v>
      </c>
      <c r="AH87" s="136">
        <v>29</v>
      </c>
      <c r="AI87" s="136">
        <v>29</v>
      </c>
      <c r="AJ87" s="136">
        <v>29</v>
      </c>
      <c r="AK87" s="136">
        <v>29</v>
      </c>
      <c r="AL87" s="136">
        <v>29</v>
      </c>
      <c r="AM87" s="136">
        <v>29</v>
      </c>
      <c r="AN87" s="136">
        <v>29</v>
      </c>
      <c r="AO87" s="136">
        <v>29</v>
      </c>
      <c r="AP87" s="136">
        <v>29</v>
      </c>
      <c r="AQ87" s="136">
        <v>29</v>
      </c>
      <c r="AR87" s="136">
        <v>29</v>
      </c>
      <c r="AS87" s="136">
        <v>29</v>
      </c>
      <c r="AT87" s="136">
        <v>29</v>
      </c>
      <c r="AU87" s="136">
        <v>29</v>
      </c>
      <c r="AV87" s="136">
        <v>29</v>
      </c>
      <c r="AW87" s="136">
        <v>29</v>
      </c>
      <c r="AX87" s="136">
        <v>29</v>
      </c>
      <c r="AY87" s="136">
        <v>29</v>
      </c>
      <c r="AZ87" s="136">
        <v>29</v>
      </c>
      <c r="BA87" s="136">
        <v>29</v>
      </c>
      <c r="BB87" s="136">
        <v>29</v>
      </c>
      <c r="BC87" s="136">
        <v>29</v>
      </c>
      <c r="BD87" s="136">
        <v>29</v>
      </c>
      <c r="BE87" s="136">
        <v>29</v>
      </c>
      <c r="BF87" s="136">
        <v>29</v>
      </c>
      <c r="BG87" s="136">
        <v>29</v>
      </c>
      <c r="BH87" s="136">
        <v>29</v>
      </c>
      <c r="BI87" s="136">
        <v>29</v>
      </c>
      <c r="BJ87" s="136">
        <v>29</v>
      </c>
      <c r="BK87" s="136">
        <v>29</v>
      </c>
      <c r="BL87" s="136">
        <v>29</v>
      </c>
      <c r="BM87" s="136">
        <v>29</v>
      </c>
      <c r="BN87" s="136">
        <v>29</v>
      </c>
      <c r="BO87" s="136">
        <v>29</v>
      </c>
      <c r="BP87" s="136">
        <v>29</v>
      </c>
      <c r="BQ87" s="136">
        <v>29</v>
      </c>
      <c r="BR87" s="136">
        <v>29</v>
      </c>
      <c r="BS87" s="136">
        <v>29</v>
      </c>
      <c r="BT87" s="136">
        <v>29</v>
      </c>
      <c r="BU87" s="136">
        <v>29</v>
      </c>
      <c r="BV87" s="136">
        <v>29</v>
      </c>
      <c r="BW87" s="136">
        <v>29</v>
      </c>
      <c r="BX87" s="136">
        <v>29</v>
      </c>
    </row>
    <row r="88" spans="1:76" s="134" customFormat="1" ht="12.75" customHeight="1" x14ac:dyDescent="0.2">
      <c r="A88" s="173"/>
      <c r="B88" s="135" t="s">
        <v>151</v>
      </c>
      <c r="C88" s="180">
        <v>27</v>
      </c>
      <c r="D88" s="136">
        <v>23</v>
      </c>
      <c r="E88" s="136">
        <v>8</v>
      </c>
      <c r="F88" s="136">
        <v>27</v>
      </c>
      <c r="G88" s="136">
        <v>27</v>
      </c>
      <c r="H88" s="136">
        <v>27</v>
      </c>
      <c r="I88" s="136">
        <v>27</v>
      </c>
      <c r="J88" s="136">
        <v>27</v>
      </c>
      <c r="K88" s="136">
        <v>27</v>
      </c>
      <c r="L88" s="136">
        <v>26</v>
      </c>
      <c r="M88" s="136">
        <v>26</v>
      </c>
      <c r="N88" s="136">
        <v>27</v>
      </c>
      <c r="O88" s="136">
        <v>26</v>
      </c>
      <c r="P88" s="136">
        <v>26</v>
      </c>
      <c r="Q88" s="136">
        <v>27</v>
      </c>
      <c r="R88" s="136">
        <v>27</v>
      </c>
      <c r="S88" s="136">
        <v>27</v>
      </c>
      <c r="T88" s="136">
        <v>27</v>
      </c>
      <c r="U88" s="136">
        <v>26</v>
      </c>
      <c r="V88" s="136">
        <v>26</v>
      </c>
      <c r="W88" s="136">
        <v>24</v>
      </c>
      <c r="X88" s="136">
        <v>24</v>
      </c>
      <c r="Y88" s="136">
        <v>18</v>
      </c>
      <c r="Z88" s="136">
        <v>2</v>
      </c>
      <c r="AA88" s="136">
        <v>18</v>
      </c>
      <c r="AB88" s="136">
        <v>4</v>
      </c>
      <c r="AC88" s="136">
        <v>1</v>
      </c>
      <c r="AD88" s="136">
        <v>5</v>
      </c>
      <c r="AE88" s="136">
        <v>18</v>
      </c>
      <c r="AF88" s="136">
        <v>12</v>
      </c>
      <c r="AG88" s="136">
        <v>8</v>
      </c>
      <c r="AH88" s="136">
        <v>6</v>
      </c>
      <c r="AI88" s="136">
        <v>7</v>
      </c>
      <c r="AJ88" s="136">
        <v>13</v>
      </c>
      <c r="AK88" s="136">
        <v>27</v>
      </c>
      <c r="AL88" s="136">
        <v>26</v>
      </c>
      <c r="AM88" s="136">
        <v>25</v>
      </c>
      <c r="AN88" s="136">
        <v>21</v>
      </c>
      <c r="AO88" s="136">
        <v>25</v>
      </c>
      <c r="AP88" s="136">
        <v>25</v>
      </c>
      <c r="AQ88" s="136">
        <v>25</v>
      </c>
      <c r="AR88" s="136">
        <v>27</v>
      </c>
      <c r="AS88" s="136">
        <v>24</v>
      </c>
      <c r="AT88" s="136">
        <v>27</v>
      </c>
      <c r="AU88" s="136">
        <v>27</v>
      </c>
      <c r="AV88" s="136">
        <v>27</v>
      </c>
      <c r="AW88" s="136">
        <v>27</v>
      </c>
      <c r="AX88" s="136">
        <v>27</v>
      </c>
      <c r="AY88" s="136">
        <v>17</v>
      </c>
      <c r="AZ88" s="136">
        <v>27</v>
      </c>
      <c r="BA88" s="136">
        <v>26</v>
      </c>
      <c r="BB88" s="136">
        <v>23</v>
      </c>
      <c r="BC88" s="136">
        <v>23</v>
      </c>
      <c r="BD88" s="136">
        <v>23</v>
      </c>
      <c r="BE88" s="136">
        <v>23</v>
      </c>
      <c r="BF88" s="136">
        <v>27</v>
      </c>
      <c r="BG88" s="136">
        <v>23</v>
      </c>
      <c r="BH88" s="136">
        <v>23</v>
      </c>
      <c r="BI88" s="136">
        <v>26</v>
      </c>
      <c r="BJ88" s="136">
        <v>26</v>
      </c>
      <c r="BK88" s="136">
        <v>20</v>
      </c>
      <c r="BL88" s="136">
        <v>19</v>
      </c>
      <c r="BM88" s="136">
        <v>27</v>
      </c>
      <c r="BN88" s="136">
        <v>27</v>
      </c>
      <c r="BO88" s="136">
        <v>26</v>
      </c>
      <c r="BP88" s="136">
        <v>24</v>
      </c>
      <c r="BQ88" s="136">
        <v>27</v>
      </c>
      <c r="BR88" s="136">
        <v>25</v>
      </c>
      <c r="BS88" s="136">
        <v>26</v>
      </c>
      <c r="BT88" s="136">
        <v>25</v>
      </c>
      <c r="BU88" s="136">
        <v>25</v>
      </c>
      <c r="BV88" s="136">
        <v>22</v>
      </c>
      <c r="BW88" s="136">
        <v>20</v>
      </c>
      <c r="BX88" s="136">
        <v>4</v>
      </c>
    </row>
    <row r="89" spans="1:76" s="134" customFormat="1" ht="12.75" customHeight="1" x14ac:dyDescent="0.2">
      <c r="A89" s="174"/>
      <c r="B89" s="138" t="s">
        <v>149</v>
      </c>
      <c r="C89" s="181">
        <v>0.93103448275862066</v>
      </c>
      <c r="D89" s="139">
        <v>0.7931034482758621</v>
      </c>
      <c r="E89" s="139">
        <v>0.27586206896551724</v>
      </c>
      <c r="F89" s="139">
        <v>0.93103448275862066</v>
      </c>
      <c r="G89" s="139">
        <v>0.93103448275862066</v>
      </c>
      <c r="H89" s="139">
        <v>0.93103448275862066</v>
      </c>
      <c r="I89" s="139">
        <v>0.93103448275862066</v>
      </c>
      <c r="J89" s="139">
        <v>0.93103448275862066</v>
      </c>
      <c r="K89" s="139">
        <v>0.93103448275862066</v>
      </c>
      <c r="L89" s="139">
        <v>0.89655172413793105</v>
      </c>
      <c r="M89" s="139">
        <v>0.89655172413793105</v>
      </c>
      <c r="N89" s="139">
        <v>0.93103448275862066</v>
      </c>
      <c r="O89" s="139">
        <v>0.89655172413793105</v>
      </c>
      <c r="P89" s="139">
        <v>0.89655172413793105</v>
      </c>
      <c r="Q89" s="139">
        <v>0.93103448275862066</v>
      </c>
      <c r="R89" s="139">
        <v>0.93103448275862066</v>
      </c>
      <c r="S89" s="139">
        <v>0.93103448275862066</v>
      </c>
      <c r="T89" s="139">
        <v>0.93103448275862066</v>
      </c>
      <c r="U89" s="139">
        <v>0.89655172413793105</v>
      </c>
      <c r="V89" s="139">
        <v>0.89655172413793105</v>
      </c>
      <c r="W89" s="139">
        <v>0.82758620689655171</v>
      </c>
      <c r="X89" s="139">
        <v>0.82758620689655171</v>
      </c>
      <c r="Y89" s="139">
        <v>0.62068965517241381</v>
      </c>
      <c r="Z89" s="139">
        <v>6.8965517241379309E-2</v>
      </c>
      <c r="AA89" s="139">
        <v>0.62068965517241381</v>
      </c>
      <c r="AB89" s="139">
        <v>0.13793103448275862</v>
      </c>
      <c r="AC89" s="139">
        <v>3.4482758620689655E-2</v>
      </c>
      <c r="AD89" s="139">
        <v>0.17241379310344829</v>
      </c>
      <c r="AE89" s="139">
        <v>0.62068965517241381</v>
      </c>
      <c r="AF89" s="139">
        <v>0.41379310344827586</v>
      </c>
      <c r="AG89" s="139">
        <v>0.27586206896551724</v>
      </c>
      <c r="AH89" s="139">
        <v>0.20689655172413793</v>
      </c>
      <c r="AI89" s="139">
        <v>0.2413793103448276</v>
      </c>
      <c r="AJ89" s="139">
        <v>0.44827586206896552</v>
      </c>
      <c r="AK89" s="139">
        <v>0.93103448275862066</v>
      </c>
      <c r="AL89" s="139">
        <v>0.89655172413793105</v>
      </c>
      <c r="AM89" s="139">
        <v>0.86206896551724133</v>
      </c>
      <c r="AN89" s="139">
        <v>0.72413793103448276</v>
      </c>
      <c r="AO89" s="139">
        <v>0.86206896551724133</v>
      </c>
      <c r="AP89" s="139">
        <v>0.86206896551724133</v>
      </c>
      <c r="AQ89" s="139">
        <v>0.86206896551724133</v>
      </c>
      <c r="AR89" s="139">
        <v>0.93103448275862066</v>
      </c>
      <c r="AS89" s="139">
        <v>0.82758620689655171</v>
      </c>
      <c r="AT89" s="139">
        <v>0.93103448275862066</v>
      </c>
      <c r="AU89" s="139">
        <v>0.93103448275862066</v>
      </c>
      <c r="AV89" s="139">
        <v>0.93103448275862066</v>
      </c>
      <c r="AW89" s="139">
        <v>0.93103448275862066</v>
      </c>
      <c r="AX89" s="139">
        <v>0.93103448275862066</v>
      </c>
      <c r="AY89" s="139">
        <v>0.58620689655172409</v>
      </c>
      <c r="AZ89" s="139">
        <v>0.93103448275862066</v>
      </c>
      <c r="BA89" s="139">
        <v>0.89655172413793105</v>
      </c>
      <c r="BB89" s="139">
        <v>0.7931034482758621</v>
      </c>
      <c r="BC89" s="139">
        <v>0.7931034482758621</v>
      </c>
      <c r="BD89" s="139">
        <v>0.7931034482758621</v>
      </c>
      <c r="BE89" s="139">
        <v>0.7931034482758621</v>
      </c>
      <c r="BF89" s="139">
        <v>0.93103448275862066</v>
      </c>
      <c r="BG89" s="139">
        <v>0.7931034482758621</v>
      </c>
      <c r="BH89" s="139">
        <v>0.7931034482758621</v>
      </c>
      <c r="BI89" s="139">
        <v>0.89655172413793105</v>
      </c>
      <c r="BJ89" s="139">
        <v>0.89655172413793105</v>
      </c>
      <c r="BK89" s="139">
        <v>0.68965517241379315</v>
      </c>
      <c r="BL89" s="139">
        <v>0.65517241379310343</v>
      </c>
      <c r="BM89" s="139">
        <v>0.93103448275862066</v>
      </c>
      <c r="BN89" s="139">
        <v>0.93103448275862066</v>
      </c>
      <c r="BO89" s="139">
        <v>0.89655172413793105</v>
      </c>
      <c r="BP89" s="139">
        <v>0.82758620689655171</v>
      </c>
      <c r="BQ89" s="139">
        <v>0.93103448275862066</v>
      </c>
      <c r="BR89" s="139">
        <v>0.86206896551724133</v>
      </c>
      <c r="BS89" s="139">
        <v>0.89655172413793105</v>
      </c>
      <c r="BT89" s="139">
        <v>0.86206896551724133</v>
      </c>
      <c r="BU89" s="139">
        <v>0.86206896551724133</v>
      </c>
      <c r="BV89" s="139">
        <v>0.75862068965517238</v>
      </c>
      <c r="BW89" s="139">
        <v>0.68965517241379315</v>
      </c>
      <c r="BX89" s="139">
        <v>0.13793103448275862</v>
      </c>
    </row>
    <row r="90" spans="1:76" s="134" customFormat="1" ht="12.75" customHeight="1" x14ac:dyDescent="0.2">
      <c r="A90" s="155" t="s">
        <v>353</v>
      </c>
      <c r="B90" s="156" t="s">
        <v>418</v>
      </c>
      <c r="C90" s="157"/>
      <c r="D90" s="158">
        <v>14142</v>
      </c>
      <c r="E90" s="158" t="s">
        <v>301</v>
      </c>
      <c r="F90" s="158">
        <v>37</v>
      </c>
      <c r="G90" s="158">
        <v>23</v>
      </c>
      <c r="H90" s="158">
        <v>12</v>
      </c>
      <c r="I90" s="158">
        <v>2</v>
      </c>
      <c r="J90" s="159">
        <v>31.25</v>
      </c>
      <c r="K90" s="160">
        <v>29.5</v>
      </c>
      <c r="L90" s="160">
        <v>0.8</v>
      </c>
      <c r="M90" s="160">
        <v>0</v>
      </c>
      <c r="N90" s="161">
        <v>3</v>
      </c>
      <c r="O90" s="161">
        <v>7046</v>
      </c>
      <c r="P90" s="161">
        <v>5970</v>
      </c>
      <c r="Q90" s="161">
        <v>770</v>
      </c>
      <c r="R90" s="161">
        <v>107</v>
      </c>
      <c r="S90" s="161">
        <v>283</v>
      </c>
      <c r="T90" s="160">
        <v>67</v>
      </c>
      <c r="U90" s="160">
        <v>116433</v>
      </c>
      <c r="V90" s="161">
        <v>34451</v>
      </c>
      <c r="W90" s="161">
        <v>0</v>
      </c>
      <c r="X90" s="161">
        <v>1612</v>
      </c>
      <c r="Y90" s="161">
        <v>7988001</v>
      </c>
      <c r="Z90" s="161">
        <v>3381294</v>
      </c>
      <c r="AA90" s="161">
        <v>4606707</v>
      </c>
      <c r="AB90" s="161">
        <v>399645</v>
      </c>
      <c r="AC90" s="161">
        <v>2728000</v>
      </c>
      <c r="AD90" s="161">
        <v>70348</v>
      </c>
      <c r="AE90" s="161">
        <v>1408714</v>
      </c>
      <c r="AF90" s="161">
        <v>909799</v>
      </c>
      <c r="AG90" s="161">
        <v>6186332</v>
      </c>
      <c r="AH90" s="161">
        <v>0</v>
      </c>
      <c r="AI90" s="161">
        <v>0</v>
      </c>
      <c r="AJ90" s="161">
        <v>137999</v>
      </c>
      <c r="AK90" s="161">
        <v>148249</v>
      </c>
      <c r="AL90" s="161">
        <v>144457</v>
      </c>
      <c r="AM90" s="161">
        <v>0</v>
      </c>
      <c r="AN90" s="161">
        <v>0</v>
      </c>
      <c r="AO90" s="161">
        <v>1174</v>
      </c>
      <c r="AP90" s="161">
        <v>0</v>
      </c>
      <c r="AQ90" s="161">
        <v>0</v>
      </c>
      <c r="AR90" s="161">
        <v>1931</v>
      </c>
      <c r="AS90" s="161">
        <v>687</v>
      </c>
      <c r="AT90" s="161">
        <v>56119</v>
      </c>
      <c r="AU90" s="161">
        <v>27454</v>
      </c>
      <c r="AV90" s="161">
        <v>117</v>
      </c>
      <c r="AW90" s="161">
        <v>438649</v>
      </c>
      <c r="AX90" s="161">
        <v>726614</v>
      </c>
      <c r="AY90" s="161">
        <v>155818</v>
      </c>
      <c r="AZ90" s="161">
        <v>5873</v>
      </c>
      <c r="BA90" s="161">
        <v>5701</v>
      </c>
      <c r="BB90" s="161">
        <v>0</v>
      </c>
      <c r="BC90" s="161">
        <v>50</v>
      </c>
      <c r="BD90" s="161">
        <v>0</v>
      </c>
      <c r="BE90" s="161">
        <v>0</v>
      </c>
      <c r="BF90" s="161">
        <v>34</v>
      </c>
      <c r="BG90" s="161">
        <v>88</v>
      </c>
      <c r="BH90" s="161">
        <v>10242</v>
      </c>
      <c r="BI90" s="161">
        <v>3</v>
      </c>
      <c r="BJ90" s="161">
        <v>424</v>
      </c>
      <c r="BK90" s="161">
        <v>529</v>
      </c>
      <c r="BL90" s="161">
        <v>8662</v>
      </c>
      <c r="BM90" s="161">
        <v>157799</v>
      </c>
      <c r="BN90" s="161">
        <v>18100</v>
      </c>
      <c r="BO90" s="161">
        <v>20265</v>
      </c>
      <c r="BP90" s="161">
        <v>14</v>
      </c>
      <c r="BQ90" s="161">
        <v>3638</v>
      </c>
      <c r="BR90" s="161">
        <v>0</v>
      </c>
      <c r="BS90" s="161">
        <v>0</v>
      </c>
      <c r="BT90" s="161">
        <v>179</v>
      </c>
      <c r="BU90" s="161">
        <v>3459</v>
      </c>
      <c r="BV90" s="161">
        <v>0</v>
      </c>
      <c r="BW90" s="161" t="s">
        <v>301</v>
      </c>
      <c r="BX90" s="161">
        <v>209024</v>
      </c>
    </row>
    <row r="91" spans="1:76" s="134" customFormat="1" ht="12.75" customHeight="1" x14ac:dyDescent="0.2">
      <c r="A91" s="155" t="s">
        <v>354</v>
      </c>
      <c r="B91" s="156" t="s">
        <v>419</v>
      </c>
      <c r="C91" s="157"/>
      <c r="D91" s="158">
        <v>8223</v>
      </c>
      <c r="E91" s="158">
        <v>104717</v>
      </c>
      <c r="F91" s="158">
        <v>24</v>
      </c>
      <c r="G91" s="158">
        <v>3</v>
      </c>
      <c r="H91" s="158">
        <v>17</v>
      </c>
      <c r="I91" s="158">
        <v>4</v>
      </c>
      <c r="J91" s="159">
        <v>15.05</v>
      </c>
      <c r="K91" s="160">
        <v>13.9</v>
      </c>
      <c r="L91" s="160">
        <v>1.1499999999999999</v>
      </c>
      <c r="M91" s="160">
        <v>0</v>
      </c>
      <c r="N91" s="161">
        <v>1</v>
      </c>
      <c r="O91" s="161">
        <v>2837</v>
      </c>
      <c r="P91" s="161">
        <v>2414</v>
      </c>
      <c r="Q91" s="161">
        <v>157</v>
      </c>
      <c r="R91" s="161">
        <v>25</v>
      </c>
      <c r="S91" s="161">
        <v>246</v>
      </c>
      <c r="T91" s="160">
        <v>56</v>
      </c>
      <c r="U91" s="160">
        <v>219057</v>
      </c>
      <c r="V91" s="161">
        <v>58878</v>
      </c>
      <c r="W91" s="161">
        <v>10000</v>
      </c>
      <c r="X91" s="161">
        <v>6368</v>
      </c>
      <c r="Y91" s="161">
        <v>2211068</v>
      </c>
      <c r="Z91" s="161">
        <v>1633111</v>
      </c>
      <c r="AA91" s="161">
        <v>577957</v>
      </c>
      <c r="AB91" s="161">
        <v>127292</v>
      </c>
      <c r="AC91" s="161" t="s">
        <v>301</v>
      </c>
      <c r="AD91" s="161">
        <v>82396</v>
      </c>
      <c r="AE91" s="161">
        <v>368269</v>
      </c>
      <c r="AF91" s="161">
        <v>153263</v>
      </c>
      <c r="AG91" s="161">
        <v>2136143</v>
      </c>
      <c r="AH91" s="161">
        <v>0</v>
      </c>
      <c r="AI91" s="161">
        <v>0</v>
      </c>
      <c r="AJ91" s="161">
        <v>74926</v>
      </c>
      <c r="AK91" s="161">
        <v>233257</v>
      </c>
      <c r="AL91" s="161">
        <v>188440</v>
      </c>
      <c r="AM91" s="161">
        <v>0</v>
      </c>
      <c r="AN91" s="161">
        <v>0</v>
      </c>
      <c r="AO91" s="161">
        <v>11</v>
      </c>
      <c r="AP91" s="161">
        <v>0</v>
      </c>
      <c r="AQ91" s="161">
        <v>3</v>
      </c>
      <c r="AR91" s="161">
        <v>44579</v>
      </c>
      <c r="AS91" s="161">
        <v>224</v>
      </c>
      <c r="AT91" s="161">
        <v>25249</v>
      </c>
      <c r="AU91" s="161">
        <v>25107</v>
      </c>
      <c r="AV91" s="161">
        <v>79</v>
      </c>
      <c r="AW91" s="161">
        <v>52917</v>
      </c>
      <c r="AX91" s="161">
        <v>787596</v>
      </c>
      <c r="AY91" s="161">
        <v>41</v>
      </c>
      <c r="AZ91" s="161">
        <v>10072</v>
      </c>
      <c r="BA91" s="161">
        <v>7681</v>
      </c>
      <c r="BB91" s="161">
        <v>0</v>
      </c>
      <c r="BC91" s="161">
        <v>7</v>
      </c>
      <c r="BD91" s="161">
        <v>0</v>
      </c>
      <c r="BE91" s="161">
        <v>0</v>
      </c>
      <c r="BF91" s="161">
        <v>2377</v>
      </c>
      <c r="BG91" s="161">
        <v>7</v>
      </c>
      <c r="BH91" s="161">
        <v>0</v>
      </c>
      <c r="BI91" s="161">
        <v>2</v>
      </c>
      <c r="BJ91" s="161">
        <v>106</v>
      </c>
      <c r="BK91" s="161">
        <v>133</v>
      </c>
      <c r="BL91" s="161">
        <v>1299</v>
      </c>
      <c r="BM91" s="161">
        <v>97101</v>
      </c>
      <c r="BN91" s="161">
        <v>9083</v>
      </c>
      <c r="BO91" s="161">
        <v>3599</v>
      </c>
      <c r="BP91" s="161">
        <v>20</v>
      </c>
      <c r="BQ91" s="161">
        <v>54</v>
      </c>
      <c r="BR91" s="161">
        <v>49</v>
      </c>
      <c r="BS91" s="161">
        <v>0</v>
      </c>
      <c r="BT91" s="161">
        <v>0</v>
      </c>
      <c r="BU91" s="161">
        <v>5</v>
      </c>
      <c r="BV91" s="161">
        <v>15</v>
      </c>
      <c r="BW91" s="161">
        <v>304</v>
      </c>
      <c r="BX91" s="161">
        <v>47705</v>
      </c>
    </row>
    <row r="92" spans="1:76" s="134" customFormat="1" ht="12.75" customHeight="1" x14ac:dyDescent="0.2">
      <c r="A92" s="155" t="s">
        <v>355</v>
      </c>
      <c r="B92" s="156" t="s">
        <v>420</v>
      </c>
      <c r="C92" s="157"/>
      <c r="D92" s="158">
        <v>1675</v>
      </c>
      <c r="E92" s="158">
        <v>23924</v>
      </c>
      <c r="F92" s="158">
        <v>3</v>
      </c>
      <c r="G92" s="158">
        <v>0</v>
      </c>
      <c r="H92" s="158">
        <v>3</v>
      </c>
      <c r="I92" s="158">
        <v>0</v>
      </c>
      <c r="J92" s="159">
        <v>2</v>
      </c>
      <c r="K92" s="160">
        <v>2</v>
      </c>
      <c r="L92" s="160">
        <v>0</v>
      </c>
      <c r="M92" s="160">
        <v>0</v>
      </c>
      <c r="N92" s="161">
        <v>1</v>
      </c>
      <c r="O92" s="161">
        <v>238</v>
      </c>
      <c r="P92" s="161">
        <v>198</v>
      </c>
      <c r="Q92" s="161">
        <v>18</v>
      </c>
      <c r="R92" s="161">
        <v>9</v>
      </c>
      <c r="S92" s="161">
        <v>225</v>
      </c>
      <c r="T92" s="160">
        <v>38</v>
      </c>
      <c r="U92" s="160">
        <v>24753</v>
      </c>
      <c r="V92" s="161">
        <v>0</v>
      </c>
      <c r="W92" s="161">
        <v>0</v>
      </c>
      <c r="X92" s="161">
        <v>0</v>
      </c>
      <c r="Y92" s="161">
        <v>286735</v>
      </c>
      <c r="Z92" s="161">
        <v>242735</v>
      </c>
      <c r="AA92" s="161">
        <v>44000</v>
      </c>
      <c r="AB92" s="161">
        <v>0</v>
      </c>
      <c r="AC92" s="161" t="s">
        <v>301</v>
      </c>
      <c r="AD92" s="161">
        <v>0</v>
      </c>
      <c r="AE92" s="161">
        <v>44000</v>
      </c>
      <c r="AF92" s="161">
        <v>0</v>
      </c>
      <c r="AG92" s="161">
        <v>0</v>
      </c>
      <c r="AH92" s="161">
        <v>0</v>
      </c>
      <c r="AI92" s="161">
        <v>0</v>
      </c>
      <c r="AJ92" s="161">
        <v>14197</v>
      </c>
      <c r="AK92" s="161">
        <v>24753</v>
      </c>
      <c r="AL92" s="161">
        <v>22976</v>
      </c>
      <c r="AM92" s="161" t="s">
        <v>301</v>
      </c>
      <c r="AN92" s="161" t="s">
        <v>301</v>
      </c>
      <c r="AO92" s="161" t="s">
        <v>301</v>
      </c>
      <c r="AP92" s="161" t="s">
        <v>301</v>
      </c>
      <c r="AQ92" s="161" t="s">
        <v>301</v>
      </c>
      <c r="AR92" s="161" t="s">
        <v>301</v>
      </c>
      <c r="AS92" s="161">
        <v>1777</v>
      </c>
      <c r="AT92" s="161">
        <v>29</v>
      </c>
      <c r="AU92" s="161">
        <v>29</v>
      </c>
      <c r="AV92" s="161">
        <v>9</v>
      </c>
      <c r="AW92" s="161">
        <v>718</v>
      </c>
      <c r="AX92" s="161">
        <v>0</v>
      </c>
      <c r="AY92" s="161">
        <v>0</v>
      </c>
      <c r="AZ92" s="161">
        <v>492</v>
      </c>
      <c r="BA92" s="161">
        <v>467</v>
      </c>
      <c r="BB92" s="161" t="s">
        <v>301</v>
      </c>
      <c r="BC92" s="161" t="s">
        <v>301</v>
      </c>
      <c r="BD92" s="161" t="s">
        <v>301</v>
      </c>
      <c r="BE92" s="161" t="s">
        <v>301</v>
      </c>
      <c r="BF92" s="161">
        <v>25</v>
      </c>
      <c r="BG92" s="161" t="s">
        <v>301</v>
      </c>
      <c r="BH92" s="161">
        <v>518</v>
      </c>
      <c r="BI92" s="161" t="s">
        <v>301</v>
      </c>
      <c r="BJ92" s="161">
        <v>10</v>
      </c>
      <c r="BK92" s="161">
        <v>9</v>
      </c>
      <c r="BL92" s="161">
        <v>306</v>
      </c>
      <c r="BM92" s="161">
        <v>13440</v>
      </c>
      <c r="BN92" s="161">
        <v>39</v>
      </c>
      <c r="BO92" s="161">
        <v>192</v>
      </c>
      <c r="BP92" s="161">
        <v>50</v>
      </c>
      <c r="BQ92" s="161">
        <v>0</v>
      </c>
      <c r="BR92" s="161" t="s">
        <v>301</v>
      </c>
      <c r="BS92" s="161" t="s">
        <v>301</v>
      </c>
      <c r="BT92" s="161" t="s">
        <v>301</v>
      </c>
      <c r="BU92" s="161" t="s">
        <v>301</v>
      </c>
      <c r="BV92" s="161" t="s">
        <v>301</v>
      </c>
      <c r="BW92" s="161">
        <v>326</v>
      </c>
      <c r="BX92" s="161" t="s">
        <v>301</v>
      </c>
    </row>
    <row r="93" spans="1:76" s="134" customFormat="1" ht="12.75" customHeight="1" x14ac:dyDescent="0.2">
      <c r="A93" s="155" t="s">
        <v>356</v>
      </c>
      <c r="B93" s="156" t="s">
        <v>421</v>
      </c>
      <c r="C93" s="157"/>
      <c r="D93" s="158">
        <v>8904</v>
      </c>
      <c r="E93" s="158">
        <v>161479</v>
      </c>
      <c r="F93" s="158">
        <v>21</v>
      </c>
      <c r="G93" s="158">
        <v>7</v>
      </c>
      <c r="H93" s="158">
        <v>11</v>
      </c>
      <c r="I93" s="158">
        <v>3</v>
      </c>
      <c r="J93" s="159">
        <v>16.3</v>
      </c>
      <c r="K93" s="160">
        <v>16.2</v>
      </c>
      <c r="L93" s="160">
        <v>0.1</v>
      </c>
      <c r="M93" s="160">
        <v>0</v>
      </c>
      <c r="N93" s="161">
        <v>1</v>
      </c>
      <c r="O93" s="161">
        <v>2008</v>
      </c>
      <c r="P93" s="161">
        <v>1672</v>
      </c>
      <c r="Q93" s="161">
        <v>153</v>
      </c>
      <c r="R93" s="161">
        <v>23</v>
      </c>
      <c r="S93" s="161">
        <v>290</v>
      </c>
      <c r="T93" s="160">
        <v>62</v>
      </c>
      <c r="U93" s="160">
        <v>211902</v>
      </c>
      <c r="V93" s="161">
        <v>15622</v>
      </c>
      <c r="W93" s="161">
        <v>0</v>
      </c>
      <c r="X93" s="161">
        <v>43</v>
      </c>
      <c r="Y93" s="161">
        <v>2417616</v>
      </c>
      <c r="Z93" s="161">
        <v>1749517</v>
      </c>
      <c r="AA93" s="161">
        <v>668099</v>
      </c>
      <c r="AB93" s="161">
        <v>248517</v>
      </c>
      <c r="AC93" s="161" t="s">
        <v>301</v>
      </c>
      <c r="AD93" s="161">
        <v>66609</v>
      </c>
      <c r="AE93" s="161">
        <v>352973</v>
      </c>
      <c r="AF93" s="161">
        <v>142850</v>
      </c>
      <c r="AG93" s="161">
        <v>0</v>
      </c>
      <c r="AH93" s="161">
        <v>0</v>
      </c>
      <c r="AI93" s="161">
        <v>0</v>
      </c>
      <c r="AJ93" s="161">
        <v>114551</v>
      </c>
      <c r="AK93" s="161">
        <v>134090</v>
      </c>
      <c r="AL93" s="161">
        <v>134090</v>
      </c>
      <c r="AM93" s="161" t="s">
        <v>301</v>
      </c>
      <c r="AN93" s="161" t="s">
        <v>301</v>
      </c>
      <c r="AO93" s="161" t="s">
        <v>301</v>
      </c>
      <c r="AP93" s="161" t="s">
        <v>301</v>
      </c>
      <c r="AQ93" s="161" t="s">
        <v>301</v>
      </c>
      <c r="AR93" s="161" t="s">
        <v>301</v>
      </c>
      <c r="AS93" s="161" t="s">
        <v>301</v>
      </c>
      <c r="AT93" s="161">
        <v>25405</v>
      </c>
      <c r="AU93" s="161">
        <v>25212</v>
      </c>
      <c r="AV93" s="161">
        <v>85</v>
      </c>
      <c r="AW93" s="161">
        <v>45000</v>
      </c>
      <c r="AX93" s="161" t="s">
        <v>301</v>
      </c>
      <c r="AY93" s="161" t="s">
        <v>301</v>
      </c>
      <c r="AZ93" s="161">
        <v>3912</v>
      </c>
      <c r="BA93" s="161">
        <v>3912</v>
      </c>
      <c r="BB93" s="161">
        <v>0</v>
      </c>
      <c r="BC93" s="161" t="s">
        <v>301</v>
      </c>
      <c r="BD93" s="161" t="s">
        <v>301</v>
      </c>
      <c r="BE93" s="161">
        <v>0</v>
      </c>
      <c r="BF93" s="161" t="s">
        <v>301</v>
      </c>
      <c r="BG93" s="161" t="s">
        <v>301</v>
      </c>
      <c r="BH93" s="161">
        <v>8030</v>
      </c>
      <c r="BI93" s="161">
        <v>13</v>
      </c>
      <c r="BJ93" s="161">
        <v>69</v>
      </c>
      <c r="BK93" s="161">
        <v>88</v>
      </c>
      <c r="BL93" s="161">
        <v>986</v>
      </c>
      <c r="BM93" s="161">
        <v>100700</v>
      </c>
      <c r="BN93" s="161">
        <v>3</v>
      </c>
      <c r="BO93" s="161">
        <v>337</v>
      </c>
      <c r="BP93" s="161">
        <v>197</v>
      </c>
      <c r="BQ93" s="161">
        <v>0</v>
      </c>
      <c r="BR93" s="161" t="s">
        <v>301</v>
      </c>
      <c r="BS93" s="161" t="s">
        <v>301</v>
      </c>
      <c r="BT93" s="161" t="s">
        <v>301</v>
      </c>
      <c r="BU93" s="161" t="s">
        <v>301</v>
      </c>
      <c r="BV93" s="161" t="s">
        <v>301</v>
      </c>
      <c r="BW93" s="161" t="s">
        <v>301</v>
      </c>
      <c r="BX93" s="161">
        <v>97350</v>
      </c>
    </row>
    <row r="94" spans="1:76" s="134" customFormat="1" ht="12.75" customHeight="1" x14ac:dyDescent="0.2">
      <c r="A94" s="122"/>
      <c r="B94" s="169" t="s">
        <v>159</v>
      </c>
      <c r="C94" s="170"/>
      <c r="D94" s="171">
        <v>32944</v>
      </c>
      <c r="E94" s="171">
        <v>290120</v>
      </c>
      <c r="F94" s="171">
        <v>85</v>
      </c>
      <c r="G94" s="171">
        <v>33</v>
      </c>
      <c r="H94" s="171">
        <v>43</v>
      </c>
      <c r="I94" s="171">
        <v>9</v>
      </c>
      <c r="J94" s="172">
        <v>64.599999999999994</v>
      </c>
      <c r="K94" s="172">
        <v>61.599999999999994</v>
      </c>
      <c r="L94" s="172">
        <v>2.0499999999999998</v>
      </c>
      <c r="M94" s="172">
        <v>0</v>
      </c>
      <c r="N94" s="171">
        <v>6</v>
      </c>
      <c r="O94" s="171">
        <v>12129</v>
      </c>
      <c r="P94" s="171">
        <v>10254</v>
      </c>
      <c r="Q94" s="171">
        <v>1098</v>
      </c>
      <c r="R94" s="171">
        <v>164</v>
      </c>
      <c r="S94" s="171">
        <v>1044</v>
      </c>
      <c r="T94" s="172">
        <v>223</v>
      </c>
      <c r="U94" s="171">
        <v>572145</v>
      </c>
      <c r="V94" s="171">
        <v>108951</v>
      </c>
      <c r="W94" s="171">
        <v>10000</v>
      </c>
      <c r="X94" s="171">
        <v>8023</v>
      </c>
      <c r="Y94" s="171">
        <v>12903420</v>
      </c>
      <c r="Z94" s="171">
        <v>7006657</v>
      </c>
      <c r="AA94" s="171">
        <v>5896763</v>
      </c>
      <c r="AB94" s="171">
        <v>775454</v>
      </c>
      <c r="AC94" s="171">
        <v>2728000</v>
      </c>
      <c r="AD94" s="171">
        <v>219353</v>
      </c>
      <c r="AE94" s="171">
        <v>2173956</v>
      </c>
      <c r="AF94" s="171">
        <v>1205912</v>
      </c>
      <c r="AG94" s="171">
        <v>8322475</v>
      </c>
      <c r="AH94" s="171">
        <v>0</v>
      </c>
      <c r="AI94" s="171">
        <v>0</v>
      </c>
      <c r="AJ94" s="171">
        <v>341673</v>
      </c>
      <c r="AK94" s="171">
        <v>540349</v>
      </c>
      <c r="AL94" s="171">
        <v>489963</v>
      </c>
      <c r="AM94" s="171">
        <v>0</v>
      </c>
      <c r="AN94" s="171">
        <v>0</v>
      </c>
      <c r="AO94" s="171">
        <v>1185</v>
      </c>
      <c r="AP94" s="171">
        <v>0</v>
      </c>
      <c r="AQ94" s="171">
        <v>3</v>
      </c>
      <c r="AR94" s="171">
        <v>46510</v>
      </c>
      <c r="AS94" s="171">
        <v>2688</v>
      </c>
      <c r="AT94" s="171" t="s">
        <v>495</v>
      </c>
      <c r="AU94" s="171" t="s">
        <v>495</v>
      </c>
      <c r="AV94" s="171" t="s">
        <v>495</v>
      </c>
      <c r="AW94" s="171" t="s">
        <v>495</v>
      </c>
      <c r="AX94" s="171" t="s">
        <v>495</v>
      </c>
      <c r="AY94" s="171">
        <v>155859</v>
      </c>
      <c r="AZ94" s="171">
        <v>20349</v>
      </c>
      <c r="BA94" s="171">
        <v>17761</v>
      </c>
      <c r="BB94" s="171">
        <v>0</v>
      </c>
      <c r="BC94" s="171">
        <v>57</v>
      </c>
      <c r="BD94" s="171">
        <v>0</v>
      </c>
      <c r="BE94" s="171">
        <v>0</v>
      </c>
      <c r="BF94" s="171">
        <v>2436</v>
      </c>
      <c r="BG94" s="171">
        <v>95</v>
      </c>
      <c r="BH94" s="171">
        <v>18790</v>
      </c>
      <c r="BI94" s="171">
        <v>18</v>
      </c>
      <c r="BJ94" s="171">
        <v>609</v>
      </c>
      <c r="BK94" s="171">
        <v>759</v>
      </c>
      <c r="BL94" s="171">
        <v>11253</v>
      </c>
      <c r="BM94" s="171">
        <v>369040</v>
      </c>
      <c r="BN94" s="171">
        <v>27225</v>
      </c>
      <c r="BO94" s="171">
        <v>24393</v>
      </c>
      <c r="BP94" s="171">
        <v>281</v>
      </c>
      <c r="BQ94" s="171">
        <v>3692</v>
      </c>
      <c r="BR94" s="171">
        <v>49</v>
      </c>
      <c r="BS94" s="171">
        <v>0</v>
      </c>
      <c r="BT94" s="171">
        <v>179</v>
      </c>
      <c r="BU94" s="171">
        <v>3464</v>
      </c>
      <c r="BV94" s="171">
        <v>15</v>
      </c>
      <c r="BW94" s="171">
        <v>630</v>
      </c>
      <c r="BX94" s="171">
        <v>354079</v>
      </c>
    </row>
    <row r="95" spans="1:76" s="134" customFormat="1" ht="12.75" customHeight="1" x14ac:dyDescent="0.2">
      <c r="A95" s="173"/>
      <c r="B95" s="135" t="s">
        <v>150</v>
      </c>
      <c r="C95" s="136">
        <v>4</v>
      </c>
      <c r="D95" s="136">
        <v>4</v>
      </c>
      <c r="E95" s="136">
        <v>4</v>
      </c>
      <c r="F95" s="136">
        <v>4</v>
      </c>
      <c r="G95" s="136">
        <v>4</v>
      </c>
      <c r="H95" s="136">
        <v>4</v>
      </c>
      <c r="I95" s="136">
        <v>4</v>
      </c>
      <c r="J95" s="136">
        <v>4</v>
      </c>
      <c r="K95" s="136">
        <v>4</v>
      </c>
      <c r="L95" s="136">
        <v>4</v>
      </c>
      <c r="M95" s="136">
        <v>4</v>
      </c>
      <c r="N95" s="136">
        <v>4</v>
      </c>
      <c r="O95" s="136">
        <v>4</v>
      </c>
      <c r="P95" s="136">
        <v>4</v>
      </c>
      <c r="Q95" s="136">
        <v>4</v>
      </c>
      <c r="R95" s="136">
        <v>4</v>
      </c>
      <c r="S95" s="136">
        <v>4</v>
      </c>
      <c r="T95" s="136">
        <v>4</v>
      </c>
      <c r="U95" s="136">
        <v>4</v>
      </c>
      <c r="V95" s="136">
        <v>4</v>
      </c>
      <c r="W95" s="136">
        <v>4</v>
      </c>
      <c r="X95" s="136">
        <v>4</v>
      </c>
      <c r="Y95" s="136">
        <v>4</v>
      </c>
      <c r="Z95" s="136">
        <v>4</v>
      </c>
      <c r="AA95" s="136">
        <v>4</v>
      </c>
      <c r="AB95" s="136">
        <v>4</v>
      </c>
      <c r="AC95" s="136">
        <v>4</v>
      </c>
      <c r="AD95" s="136">
        <v>4</v>
      </c>
      <c r="AE95" s="136">
        <v>4</v>
      </c>
      <c r="AF95" s="136">
        <v>4</v>
      </c>
      <c r="AG95" s="136">
        <v>4</v>
      </c>
      <c r="AH95" s="136">
        <v>4</v>
      </c>
      <c r="AI95" s="136">
        <v>4</v>
      </c>
      <c r="AJ95" s="136">
        <v>4</v>
      </c>
      <c r="AK95" s="136">
        <v>4</v>
      </c>
      <c r="AL95" s="136">
        <v>4</v>
      </c>
      <c r="AM95" s="136">
        <v>4</v>
      </c>
      <c r="AN95" s="136">
        <v>4</v>
      </c>
      <c r="AO95" s="136">
        <v>4</v>
      </c>
      <c r="AP95" s="136">
        <v>4</v>
      </c>
      <c r="AQ95" s="136">
        <v>4</v>
      </c>
      <c r="AR95" s="136">
        <v>4</v>
      </c>
      <c r="AS95" s="136">
        <v>4</v>
      </c>
      <c r="AT95" s="136">
        <v>4</v>
      </c>
      <c r="AU95" s="136">
        <v>4</v>
      </c>
      <c r="AV95" s="136">
        <v>4</v>
      </c>
      <c r="AW95" s="136">
        <v>4</v>
      </c>
      <c r="AX95" s="136">
        <v>4</v>
      </c>
      <c r="AY95" s="136">
        <v>4</v>
      </c>
      <c r="AZ95" s="136">
        <v>4</v>
      </c>
      <c r="BA95" s="136">
        <v>4</v>
      </c>
      <c r="BB95" s="136">
        <v>4</v>
      </c>
      <c r="BC95" s="136">
        <v>4</v>
      </c>
      <c r="BD95" s="136">
        <v>4</v>
      </c>
      <c r="BE95" s="136">
        <v>4</v>
      </c>
      <c r="BF95" s="136">
        <v>4</v>
      </c>
      <c r="BG95" s="136">
        <v>4</v>
      </c>
      <c r="BH95" s="136">
        <v>4</v>
      </c>
      <c r="BI95" s="136">
        <v>4</v>
      </c>
      <c r="BJ95" s="136">
        <v>4</v>
      </c>
      <c r="BK95" s="136">
        <v>4</v>
      </c>
      <c r="BL95" s="136">
        <v>4</v>
      </c>
      <c r="BM95" s="136">
        <v>4</v>
      </c>
      <c r="BN95" s="136">
        <v>4</v>
      </c>
      <c r="BO95" s="136">
        <v>4</v>
      </c>
      <c r="BP95" s="136">
        <v>4</v>
      </c>
      <c r="BQ95" s="136">
        <v>4</v>
      </c>
      <c r="BR95" s="136">
        <v>4</v>
      </c>
      <c r="BS95" s="136">
        <v>4</v>
      </c>
      <c r="BT95" s="136">
        <v>4</v>
      </c>
      <c r="BU95" s="136">
        <v>4</v>
      </c>
      <c r="BV95" s="136">
        <v>4</v>
      </c>
      <c r="BW95" s="136">
        <v>4</v>
      </c>
      <c r="BX95" s="136">
        <v>4</v>
      </c>
    </row>
    <row r="96" spans="1:76" s="134" customFormat="1" ht="12.75" customHeight="1" x14ac:dyDescent="0.2">
      <c r="A96" s="173"/>
      <c r="B96" s="135" t="s">
        <v>151</v>
      </c>
      <c r="C96" s="136">
        <v>4</v>
      </c>
      <c r="D96" s="136">
        <v>4</v>
      </c>
      <c r="E96" s="136">
        <v>3</v>
      </c>
      <c r="F96" s="136">
        <v>4</v>
      </c>
      <c r="G96" s="136">
        <v>4</v>
      </c>
      <c r="H96" s="136">
        <v>4</v>
      </c>
      <c r="I96" s="136">
        <v>4</v>
      </c>
      <c r="J96" s="136">
        <v>4</v>
      </c>
      <c r="K96" s="136">
        <v>4</v>
      </c>
      <c r="L96" s="136">
        <v>4</v>
      </c>
      <c r="M96" s="136">
        <v>4</v>
      </c>
      <c r="N96" s="136">
        <v>4</v>
      </c>
      <c r="O96" s="136">
        <v>4</v>
      </c>
      <c r="P96" s="136">
        <v>4</v>
      </c>
      <c r="Q96" s="136">
        <v>4</v>
      </c>
      <c r="R96" s="136">
        <v>4</v>
      </c>
      <c r="S96" s="136">
        <v>4</v>
      </c>
      <c r="T96" s="136">
        <v>4</v>
      </c>
      <c r="U96" s="136">
        <v>4</v>
      </c>
      <c r="V96" s="136">
        <v>4</v>
      </c>
      <c r="W96" s="136">
        <v>4</v>
      </c>
      <c r="X96" s="136">
        <v>4</v>
      </c>
      <c r="Y96" s="136">
        <v>4</v>
      </c>
      <c r="Z96" s="136">
        <v>4</v>
      </c>
      <c r="AA96" s="136">
        <v>4</v>
      </c>
      <c r="AB96" s="136">
        <v>4</v>
      </c>
      <c r="AC96" s="136">
        <v>1</v>
      </c>
      <c r="AD96" s="136">
        <v>4</v>
      </c>
      <c r="AE96" s="136">
        <v>4</v>
      </c>
      <c r="AF96" s="136">
        <v>4</v>
      </c>
      <c r="AG96" s="136">
        <v>4</v>
      </c>
      <c r="AH96" s="136">
        <v>4</v>
      </c>
      <c r="AI96" s="136">
        <v>4</v>
      </c>
      <c r="AJ96" s="136">
        <v>4</v>
      </c>
      <c r="AK96" s="136">
        <v>4</v>
      </c>
      <c r="AL96" s="136">
        <v>4</v>
      </c>
      <c r="AM96" s="136">
        <v>2</v>
      </c>
      <c r="AN96" s="136">
        <v>2</v>
      </c>
      <c r="AO96" s="136">
        <v>2</v>
      </c>
      <c r="AP96" s="136">
        <v>2</v>
      </c>
      <c r="AQ96" s="136">
        <v>2</v>
      </c>
      <c r="AR96" s="136">
        <v>2</v>
      </c>
      <c r="AS96" s="136">
        <v>3</v>
      </c>
      <c r="AT96" s="136">
        <v>4</v>
      </c>
      <c r="AU96" s="136">
        <v>4</v>
      </c>
      <c r="AV96" s="136">
        <v>4</v>
      </c>
      <c r="AW96" s="136">
        <v>4</v>
      </c>
      <c r="AX96" s="136">
        <v>3</v>
      </c>
      <c r="AY96" s="136">
        <v>3</v>
      </c>
      <c r="AZ96" s="136">
        <v>4</v>
      </c>
      <c r="BA96" s="136">
        <v>4</v>
      </c>
      <c r="BB96" s="136">
        <v>3</v>
      </c>
      <c r="BC96" s="136">
        <v>2</v>
      </c>
      <c r="BD96" s="136">
        <v>2</v>
      </c>
      <c r="BE96" s="136">
        <v>3</v>
      </c>
      <c r="BF96" s="136">
        <v>3</v>
      </c>
      <c r="BG96" s="136">
        <v>2</v>
      </c>
      <c r="BH96" s="136">
        <v>4</v>
      </c>
      <c r="BI96" s="136">
        <v>3</v>
      </c>
      <c r="BJ96" s="136">
        <v>4</v>
      </c>
      <c r="BK96" s="136">
        <v>4</v>
      </c>
      <c r="BL96" s="136">
        <v>4</v>
      </c>
      <c r="BM96" s="136">
        <v>4</v>
      </c>
      <c r="BN96" s="136">
        <v>4</v>
      </c>
      <c r="BO96" s="136">
        <v>4</v>
      </c>
      <c r="BP96" s="136">
        <v>4</v>
      </c>
      <c r="BQ96" s="136">
        <v>4</v>
      </c>
      <c r="BR96" s="136">
        <v>2</v>
      </c>
      <c r="BS96" s="136">
        <v>2</v>
      </c>
      <c r="BT96" s="136">
        <v>2</v>
      </c>
      <c r="BU96" s="136">
        <v>2</v>
      </c>
      <c r="BV96" s="136">
        <v>2</v>
      </c>
      <c r="BW96" s="136">
        <v>2</v>
      </c>
      <c r="BX96" s="136">
        <v>3</v>
      </c>
    </row>
    <row r="97" spans="1:76" s="134" customFormat="1" ht="12.75" customHeight="1" x14ac:dyDescent="0.2">
      <c r="A97" s="174"/>
      <c r="B97" s="138" t="s">
        <v>149</v>
      </c>
      <c r="C97" s="139">
        <v>1</v>
      </c>
      <c r="D97" s="139">
        <v>1</v>
      </c>
      <c r="E97" s="139">
        <v>0.75</v>
      </c>
      <c r="F97" s="139">
        <v>1</v>
      </c>
      <c r="G97" s="139">
        <v>1</v>
      </c>
      <c r="H97" s="139">
        <v>1</v>
      </c>
      <c r="I97" s="139">
        <v>1</v>
      </c>
      <c r="J97" s="139">
        <v>1</v>
      </c>
      <c r="K97" s="139">
        <v>1</v>
      </c>
      <c r="L97" s="139">
        <v>1</v>
      </c>
      <c r="M97" s="139">
        <v>1</v>
      </c>
      <c r="N97" s="139">
        <v>1</v>
      </c>
      <c r="O97" s="139">
        <v>1</v>
      </c>
      <c r="P97" s="139">
        <v>1</v>
      </c>
      <c r="Q97" s="139">
        <v>1</v>
      </c>
      <c r="R97" s="139">
        <v>1</v>
      </c>
      <c r="S97" s="139">
        <v>1</v>
      </c>
      <c r="T97" s="139">
        <v>1</v>
      </c>
      <c r="U97" s="139">
        <v>1</v>
      </c>
      <c r="V97" s="139">
        <v>1</v>
      </c>
      <c r="W97" s="139">
        <v>1</v>
      </c>
      <c r="X97" s="139">
        <v>1</v>
      </c>
      <c r="Y97" s="139">
        <v>1</v>
      </c>
      <c r="Z97" s="139">
        <v>1</v>
      </c>
      <c r="AA97" s="139">
        <v>1</v>
      </c>
      <c r="AB97" s="139">
        <v>1</v>
      </c>
      <c r="AC97" s="139">
        <v>0.25</v>
      </c>
      <c r="AD97" s="139">
        <v>1</v>
      </c>
      <c r="AE97" s="139">
        <v>1</v>
      </c>
      <c r="AF97" s="139">
        <v>1</v>
      </c>
      <c r="AG97" s="139">
        <v>1</v>
      </c>
      <c r="AH97" s="139">
        <v>1</v>
      </c>
      <c r="AI97" s="139">
        <v>1</v>
      </c>
      <c r="AJ97" s="139">
        <v>1</v>
      </c>
      <c r="AK97" s="139">
        <v>1</v>
      </c>
      <c r="AL97" s="139">
        <v>1</v>
      </c>
      <c r="AM97" s="139">
        <v>0.5</v>
      </c>
      <c r="AN97" s="139">
        <v>0.5</v>
      </c>
      <c r="AO97" s="139">
        <v>0.5</v>
      </c>
      <c r="AP97" s="139">
        <v>0.5</v>
      </c>
      <c r="AQ97" s="139">
        <v>0.5</v>
      </c>
      <c r="AR97" s="139">
        <v>0.5</v>
      </c>
      <c r="AS97" s="139">
        <v>0.75</v>
      </c>
      <c r="AT97" s="139">
        <v>1</v>
      </c>
      <c r="AU97" s="139">
        <v>1</v>
      </c>
      <c r="AV97" s="139">
        <v>1</v>
      </c>
      <c r="AW97" s="139">
        <v>1</v>
      </c>
      <c r="AX97" s="139">
        <v>0.75</v>
      </c>
      <c r="AY97" s="139">
        <v>0.75</v>
      </c>
      <c r="AZ97" s="139">
        <v>1</v>
      </c>
      <c r="BA97" s="139">
        <v>1</v>
      </c>
      <c r="BB97" s="139">
        <v>0.75</v>
      </c>
      <c r="BC97" s="139">
        <v>0.5</v>
      </c>
      <c r="BD97" s="139">
        <v>0.5</v>
      </c>
      <c r="BE97" s="139">
        <v>0.75</v>
      </c>
      <c r="BF97" s="139">
        <v>0.75</v>
      </c>
      <c r="BG97" s="139">
        <v>0.5</v>
      </c>
      <c r="BH97" s="139">
        <v>1</v>
      </c>
      <c r="BI97" s="139">
        <v>0.75</v>
      </c>
      <c r="BJ97" s="139">
        <v>1</v>
      </c>
      <c r="BK97" s="139">
        <v>1</v>
      </c>
      <c r="BL97" s="139">
        <v>1</v>
      </c>
      <c r="BM97" s="139">
        <v>1</v>
      </c>
      <c r="BN97" s="139">
        <v>1</v>
      </c>
      <c r="BO97" s="139">
        <v>1</v>
      </c>
      <c r="BP97" s="139">
        <v>1</v>
      </c>
      <c r="BQ97" s="139">
        <v>1</v>
      </c>
      <c r="BR97" s="139">
        <v>0.5</v>
      </c>
      <c r="BS97" s="139">
        <v>0.5</v>
      </c>
      <c r="BT97" s="139">
        <v>0.5</v>
      </c>
      <c r="BU97" s="139">
        <v>0.5</v>
      </c>
      <c r="BV97" s="139">
        <v>0.5</v>
      </c>
      <c r="BW97" s="139">
        <v>0.5</v>
      </c>
      <c r="BX97" s="139">
        <v>0.75</v>
      </c>
    </row>
    <row r="99" spans="1:76" ht="12.75" customHeight="1" x14ac:dyDescent="0.25">
      <c r="A99" s="182" t="s">
        <v>143</v>
      </c>
      <c r="C99" s="183"/>
      <c r="D99" s="108"/>
      <c r="E99" s="108"/>
      <c r="F99" s="108"/>
      <c r="G99" s="108"/>
      <c r="H99" s="108"/>
      <c r="I99" s="108"/>
      <c r="J99" s="108"/>
      <c r="K99" s="108"/>
      <c r="L99" s="108"/>
      <c r="M99" s="108"/>
      <c r="N99" s="108"/>
      <c r="O99" s="108"/>
      <c r="P99" s="108"/>
      <c r="Q99" s="108"/>
      <c r="R99" s="108"/>
      <c r="S99" s="108"/>
      <c r="T99" s="108"/>
      <c r="U99" s="108"/>
      <c r="V99" s="108"/>
      <c r="W99" s="108"/>
      <c r="X99" s="108"/>
      <c r="Y99" s="108"/>
      <c r="Z99" s="108"/>
      <c r="AA99" s="108"/>
      <c r="AB99" s="108"/>
      <c r="AC99" s="108"/>
      <c r="AD99" s="108"/>
      <c r="AE99" s="108"/>
      <c r="AF99" s="108"/>
      <c r="AG99" s="108"/>
      <c r="AH99" s="108"/>
      <c r="AI99" s="108"/>
      <c r="AJ99" s="108"/>
      <c r="AK99" s="108"/>
      <c r="AL99" s="108"/>
      <c r="AM99" s="108"/>
      <c r="AN99" s="108"/>
      <c r="AO99" s="108"/>
      <c r="AP99" s="108"/>
      <c r="AQ99" s="108"/>
      <c r="AR99" s="108"/>
      <c r="AS99" s="108"/>
      <c r="AT99" s="108"/>
      <c r="AU99" s="108"/>
      <c r="AV99" s="108"/>
      <c r="AW99" s="108"/>
      <c r="AX99" s="108"/>
      <c r="AY99" s="108"/>
      <c r="AZ99" s="108"/>
      <c r="BA99" s="108"/>
      <c r="BB99" s="108"/>
      <c r="BC99" s="108"/>
      <c r="BD99" s="108"/>
      <c r="BE99" s="108"/>
      <c r="BF99" s="108"/>
      <c r="BG99" s="108"/>
      <c r="BH99" s="108"/>
      <c r="BI99" s="108"/>
      <c r="BJ99" s="108"/>
      <c r="BK99" s="108"/>
      <c r="BL99" s="108"/>
      <c r="BM99" s="108"/>
      <c r="BN99" s="108"/>
      <c r="BO99" s="108"/>
      <c r="BP99" s="108"/>
      <c r="BQ99" s="108"/>
      <c r="BR99" s="108"/>
      <c r="BS99" s="108"/>
      <c r="BT99" s="108"/>
      <c r="BU99" s="108"/>
      <c r="BV99" s="108"/>
      <c r="BW99" s="108"/>
      <c r="BX99" s="108"/>
    </row>
    <row r="100" spans="1:76" ht="12.75" customHeight="1" x14ac:dyDescent="0.25">
      <c r="A100" s="182" t="s">
        <v>144</v>
      </c>
      <c r="C100" s="183"/>
      <c r="D100" s="108"/>
      <c r="E100" s="108"/>
      <c r="F100" s="108"/>
      <c r="G100" s="108"/>
      <c r="H100" s="108"/>
      <c r="I100" s="108"/>
      <c r="J100" s="108"/>
      <c r="K100" s="108"/>
      <c r="L100" s="108"/>
      <c r="M100" s="108"/>
      <c r="N100" s="108"/>
      <c r="O100" s="108"/>
      <c r="P100" s="108"/>
      <c r="Q100" s="108"/>
      <c r="R100" s="108"/>
      <c r="S100" s="108"/>
      <c r="T100" s="108"/>
      <c r="U100" s="108"/>
      <c r="V100" s="108"/>
      <c r="W100" s="108"/>
      <c r="X100" s="108"/>
      <c r="Y100" s="108"/>
      <c r="Z100" s="108"/>
      <c r="AA100" s="108"/>
      <c r="AB100" s="108"/>
      <c r="AC100" s="108"/>
      <c r="AD100" s="108"/>
      <c r="AE100" s="108"/>
      <c r="AF100" s="108"/>
      <c r="AG100" s="108"/>
      <c r="AH100" s="108"/>
      <c r="AI100" s="108"/>
      <c r="AJ100" s="108"/>
      <c r="AK100" s="108"/>
      <c r="AL100" s="108"/>
      <c r="AM100" s="108"/>
      <c r="AN100" s="108"/>
      <c r="AO100" s="108"/>
      <c r="AP100" s="108"/>
      <c r="AQ100" s="108"/>
      <c r="AR100" s="108"/>
      <c r="AS100" s="108"/>
      <c r="AT100" s="108"/>
      <c r="AU100" s="108"/>
      <c r="AV100" s="108"/>
      <c r="AW100" s="108"/>
      <c r="AX100" s="108"/>
      <c r="AY100" s="108"/>
      <c r="AZ100" s="108"/>
      <c r="BA100" s="108"/>
      <c r="BB100" s="108"/>
      <c r="BC100" s="108"/>
      <c r="BD100" s="108"/>
      <c r="BE100" s="108"/>
      <c r="BF100" s="108"/>
      <c r="BG100" s="108"/>
      <c r="BH100" s="108"/>
      <c r="BI100" s="108"/>
      <c r="BJ100" s="108"/>
      <c r="BK100" s="108"/>
      <c r="BL100" s="108"/>
      <c r="BM100" s="108"/>
      <c r="BN100" s="108"/>
      <c r="BO100" s="108"/>
      <c r="BP100" s="108"/>
      <c r="BQ100" s="108"/>
      <c r="BR100" s="108"/>
      <c r="BS100" s="108"/>
      <c r="BT100" s="108"/>
      <c r="BU100" s="108"/>
      <c r="BV100" s="108"/>
      <c r="BW100" s="108"/>
      <c r="BX100" s="108"/>
    </row>
    <row r="101" spans="1:76" ht="12.75" customHeight="1" x14ac:dyDescent="0.25">
      <c r="A101" s="182" t="s">
        <v>145</v>
      </c>
      <c r="C101" s="183"/>
      <c r="D101" s="108"/>
      <c r="E101" s="108"/>
      <c r="F101" s="108"/>
      <c r="G101" s="108"/>
      <c r="H101" s="108"/>
      <c r="I101" s="108"/>
      <c r="J101" s="108"/>
      <c r="K101" s="108"/>
      <c r="L101" s="108"/>
      <c r="M101" s="108"/>
      <c r="N101" s="108"/>
      <c r="O101" s="108"/>
      <c r="P101" s="108"/>
      <c r="Q101" s="108"/>
      <c r="R101" s="108"/>
      <c r="S101" s="108"/>
      <c r="T101" s="108"/>
      <c r="U101" s="108"/>
      <c r="V101" s="108"/>
      <c r="W101" s="108"/>
      <c r="X101" s="108"/>
      <c r="Y101" s="108"/>
      <c r="Z101" s="108"/>
      <c r="AA101" s="108"/>
      <c r="AB101" s="108"/>
      <c r="AC101" s="108"/>
      <c r="AD101" s="108"/>
      <c r="AE101" s="108"/>
      <c r="AF101" s="108"/>
      <c r="AG101" s="108"/>
      <c r="AH101" s="108"/>
      <c r="AI101" s="108"/>
      <c r="AJ101" s="108"/>
      <c r="AK101" s="108"/>
      <c r="AL101" s="108"/>
      <c r="AM101" s="108"/>
      <c r="AN101" s="108"/>
      <c r="AO101" s="108"/>
      <c r="AP101" s="108"/>
      <c r="AQ101" s="108"/>
      <c r="AR101" s="108"/>
      <c r="AS101" s="108"/>
      <c r="AT101" s="108"/>
      <c r="AU101" s="108"/>
      <c r="AV101" s="108"/>
      <c r="AW101" s="108"/>
      <c r="AX101" s="108"/>
      <c r="AY101" s="108"/>
      <c r="AZ101" s="108"/>
      <c r="BA101" s="108"/>
      <c r="BB101" s="108"/>
      <c r="BC101" s="108"/>
      <c r="BD101" s="108"/>
      <c r="BE101" s="108"/>
      <c r="BF101" s="108"/>
      <c r="BG101" s="108"/>
      <c r="BH101" s="108"/>
      <c r="BI101" s="108"/>
      <c r="BJ101" s="108"/>
      <c r="BK101" s="108"/>
      <c r="BL101" s="108"/>
      <c r="BM101" s="108"/>
      <c r="BN101" s="108"/>
      <c r="BO101" s="108"/>
      <c r="BP101" s="108"/>
      <c r="BQ101" s="108"/>
      <c r="BR101" s="108"/>
      <c r="BS101" s="108"/>
      <c r="BT101" s="108"/>
      <c r="BU101" s="108"/>
      <c r="BV101" s="108"/>
      <c r="BW101" s="108"/>
      <c r="BX101" s="108"/>
    </row>
    <row r="102" spans="1:76" ht="12.75" customHeight="1" x14ac:dyDescent="0.25">
      <c r="A102" s="182"/>
      <c r="C102" s="183"/>
      <c r="D102" s="108"/>
      <c r="E102" s="108"/>
      <c r="F102" s="108"/>
      <c r="G102" s="108"/>
      <c r="H102" s="108"/>
      <c r="I102" s="108"/>
      <c r="J102" s="108"/>
      <c r="K102" s="108"/>
      <c r="L102" s="108"/>
      <c r="M102" s="108"/>
      <c r="N102" s="108"/>
      <c r="O102" s="108"/>
      <c r="P102" s="108"/>
      <c r="Q102" s="108"/>
      <c r="R102" s="108"/>
      <c r="S102" s="108"/>
      <c r="T102" s="108"/>
      <c r="U102" s="108"/>
      <c r="V102" s="108"/>
      <c r="W102" s="108"/>
      <c r="X102" s="108"/>
      <c r="Y102" s="108"/>
      <c r="Z102" s="108"/>
      <c r="AA102" s="108"/>
      <c r="AB102" s="108"/>
      <c r="AC102" s="108"/>
      <c r="AD102" s="108"/>
      <c r="AE102" s="108"/>
      <c r="AF102" s="108"/>
      <c r="AG102" s="108"/>
      <c r="AH102" s="108"/>
      <c r="AI102" s="108"/>
      <c r="AJ102" s="108"/>
      <c r="AK102" s="108"/>
      <c r="AL102" s="108"/>
      <c r="AM102" s="108"/>
      <c r="AN102" s="108"/>
      <c r="AO102" s="108"/>
      <c r="AP102" s="108"/>
      <c r="AQ102" s="108"/>
      <c r="AR102" s="108"/>
      <c r="AS102" s="108"/>
      <c r="AT102" s="108"/>
      <c r="AU102" s="108"/>
      <c r="AV102" s="108"/>
      <c r="AW102" s="108"/>
      <c r="AX102" s="108"/>
      <c r="AY102" s="108"/>
      <c r="AZ102" s="108"/>
      <c r="BA102" s="108"/>
      <c r="BB102" s="108"/>
      <c r="BC102" s="108"/>
      <c r="BD102" s="108"/>
      <c r="BE102" s="108"/>
      <c r="BF102" s="108"/>
      <c r="BG102" s="108"/>
      <c r="BH102" s="108"/>
      <c r="BI102" s="108"/>
      <c r="BJ102" s="108"/>
      <c r="BK102" s="108"/>
      <c r="BL102" s="108"/>
      <c r="BM102" s="108"/>
      <c r="BN102" s="108"/>
      <c r="BO102" s="108"/>
      <c r="BP102" s="108"/>
      <c r="BQ102" s="108"/>
      <c r="BR102" s="108"/>
      <c r="BS102" s="108"/>
      <c r="BT102" s="108"/>
      <c r="BU102" s="108"/>
      <c r="BV102" s="108"/>
      <c r="BW102" s="108"/>
      <c r="BX102" s="108"/>
    </row>
    <row r="103" spans="1:76" ht="12.75" customHeight="1" x14ac:dyDescent="0.25">
      <c r="A103" s="489" t="s">
        <v>496</v>
      </c>
      <c r="B103" s="490"/>
      <c r="C103" s="490"/>
      <c r="D103" s="108"/>
      <c r="E103" s="108"/>
      <c r="F103" s="108"/>
      <c r="G103" s="108"/>
      <c r="H103" s="108"/>
      <c r="I103" s="108"/>
      <c r="J103" s="108"/>
      <c r="K103" s="108"/>
      <c r="L103" s="108"/>
      <c r="M103" s="108"/>
      <c r="N103" s="108"/>
      <c r="O103" s="108"/>
      <c r="P103" s="108"/>
      <c r="Q103" s="108"/>
      <c r="R103" s="108"/>
      <c r="S103" s="108"/>
      <c r="T103" s="108"/>
      <c r="U103" s="108"/>
      <c r="V103" s="108"/>
      <c r="W103" s="108"/>
      <c r="X103" s="108"/>
      <c r="Y103" s="108"/>
      <c r="Z103" s="108"/>
      <c r="AA103" s="108"/>
      <c r="AB103" s="108"/>
      <c r="AC103" s="108"/>
      <c r="AD103" s="108"/>
      <c r="AE103" s="108"/>
      <c r="AF103" s="108"/>
      <c r="AG103" s="108"/>
      <c r="AH103" s="108"/>
      <c r="AI103" s="108"/>
      <c r="AJ103" s="108"/>
      <c r="AK103" s="108"/>
      <c r="AL103" s="108"/>
      <c r="AM103" s="108"/>
      <c r="AN103" s="108"/>
      <c r="AO103" s="108"/>
      <c r="AP103" s="108"/>
      <c r="AQ103" s="108"/>
      <c r="AR103" s="108"/>
      <c r="AS103" s="108"/>
      <c r="AT103" s="108"/>
      <c r="AU103" s="108"/>
      <c r="AV103" s="108"/>
      <c r="AW103" s="108"/>
      <c r="AX103" s="108"/>
      <c r="AY103" s="108"/>
      <c r="AZ103" s="108"/>
      <c r="BA103" s="108"/>
      <c r="BB103" s="108"/>
      <c r="BC103" s="108"/>
      <c r="BD103" s="108"/>
      <c r="BE103" s="108"/>
      <c r="BF103" s="108"/>
      <c r="BG103" s="108"/>
      <c r="BH103" s="108"/>
      <c r="BI103" s="108"/>
      <c r="BJ103" s="108"/>
      <c r="BK103" s="108"/>
      <c r="BL103" s="108"/>
      <c r="BM103" s="108"/>
      <c r="BN103" s="108"/>
      <c r="BO103" s="108"/>
      <c r="BP103" s="108"/>
      <c r="BQ103" s="108"/>
      <c r="BR103" s="108"/>
      <c r="BS103" s="108"/>
      <c r="BT103" s="108"/>
      <c r="BU103" s="108"/>
      <c r="BV103" s="108"/>
      <c r="BW103" s="108"/>
      <c r="BX103" s="108"/>
    </row>
    <row r="104" spans="1:76" ht="12.75" customHeight="1" x14ac:dyDescent="0.25">
      <c r="A104" s="490"/>
      <c r="B104" s="490"/>
      <c r="C104" s="490"/>
      <c r="D104" s="108"/>
      <c r="E104" s="108"/>
      <c r="F104" s="108"/>
      <c r="G104" s="108"/>
      <c r="H104" s="108"/>
      <c r="I104" s="108"/>
      <c r="J104" s="108"/>
      <c r="K104" s="108"/>
      <c r="L104" s="108"/>
      <c r="M104" s="108"/>
      <c r="N104" s="108"/>
      <c r="O104" s="108"/>
      <c r="P104" s="108"/>
      <c r="Q104" s="108"/>
      <c r="R104" s="108"/>
      <c r="S104" s="108"/>
      <c r="T104" s="108"/>
      <c r="U104" s="108"/>
      <c r="V104" s="108"/>
      <c r="W104" s="108"/>
      <c r="X104" s="108"/>
      <c r="Y104" s="108"/>
      <c r="Z104" s="108"/>
      <c r="AA104" s="108"/>
      <c r="AB104" s="108"/>
      <c r="AC104" s="108"/>
      <c r="AD104" s="108"/>
      <c r="AE104" s="108"/>
      <c r="AF104" s="108"/>
      <c r="AG104" s="108"/>
      <c r="AH104" s="108"/>
      <c r="AI104" s="108"/>
      <c r="AJ104" s="108"/>
      <c r="AK104" s="108"/>
      <c r="AL104" s="108"/>
      <c r="AM104" s="108"/>
      <c r="AN104" s="108"/>
      <c r="AO104" s="108"/>
      <c r="AP104" s="108"/>
      <c r="AQ104" s="108"/>
      <c r="AR104" s="108"/>
      <c r="AS104" s="108"/>
      <c r="AT104" s="108"/>
      <c r="AU104" s="108"/>
      <c r="AV104" s="108"/>
      <c r="AW104" s="108"/>
      <c r="AX104" s="108"/>
      <c r="AY104" s="108"/>
      <c r="AZ104" s="108"/>
      <c r="BA104" s="108"/>
      <c r="BB104" s="108"/>
      <c r="BC104" s="108"/>
      <c r="BD104" s="108"/>
      <c r="BE104" s="108"/>
      <c r="BF104" s="108"/>
      <c r="BG104" s="108"/>
      <c r="BH104" s="108"/>
      <c r="BI104" s="108"/>
      <c r="BJ104" s="108"/>
      <c r="BK104" s="108"/>
      <c r="BL104" s="108"/>
      <c r="BM104" s="108"/>
      <c r="BN104" s="108"/>
      <c r="BO104" s="108"/>
      <c r="BP104" s="108"/>
      <c r="BQ104" s="108"/>
      <c r="BR104" s="108"/>
      <c r="BS104" s="108"/>
      <c r="BT104" s="108"/>
      <c r="BU104" s="108"/>
      <c r="BV104" s="108"/>
      <c r="BW104" s="108"/>
      <c r="BX104" s="108"/>
    </row>
    <row r="105" spans="1:76" ht="12.75" customHeight="1" x14ac:dyDescent="0.25">
      <c r="A105" s="217"/>
      <c r="B105" s="217"/>
      <c r="C105" s="217"/>
      <c r="D105" s="108"/>
      <c r="E105" s="108"/>
      <c r="F105" s="108"/>
      <c r="G105" s="108"/>
      <c r="H105" s="108"/>
      <c r="I105" s="108"/>
      <c r="J105" s="108"/>
      <c r="K105" s="108"/>
      <c r="L105" s="108"/>
      <c r="M105" s="108"/>
      <c r="N105" s="108"/>
      <c r="O105" s="108"/>
      <c r="P105" s="108"/>
      <c r="Q105" s="108"/>
      <c r="R105" s="108"/>
      <c r="S105" s="108"/>
      <c r="T105" s="108"/>
      <c r="U105" s="108"/>
      <c r="V105" s="108"/>
      <c r="W105" s="108"/>
      <c r="X105" s="108"/>
      <c r="Y105" s="108"/>
      <c r="Z105" s="108"/>
      <c r="AA105" s="108"/>
      <c r="AB105" s="108"/>
      <c r="AC105" s="108"/>
      <c r="AD105" s="108"/>
      <c r="AE105" s="108"/>
      <c r="AF105" s="108"/>
      <c r="AG105" s="108"/>
      <c r="AH105" s="108"/>
      <c r="AI105" s="108"/>
      <c r="AJ105" s="108"/>
      <c r="AK105" s="108"/>
      <c r="AL105" s="108"/>
      <c r="AM105" s="108"/>
      <c r="AN105" s="108"/>
      <c r="AO105" s="108"/>
      <c r="AP105" s="108"/>
      <c r="AQ105" s="108"/>
      <c r="AR105" s="108"/>
      <c r="AS105" s="108"/>
      <c r="AT105" s="108"/>
      <c r="AU105" s="108"/>
      <c r="AV105" s="108"/>
      <c r="AW105" s="108"/>
      <c r="AX105" s="108"/>
      <c r="AY105" s="108"/>
      <c r="AZ105" s="108"/>
      <c r="BA105" s="108"/>
      <c r="BB105" s="108"/>
      <c r="BC105" s="108"/>
      <c r="BD105" s="108"/>
      <c r="BE105" s="108"/>
      <c r="BF105" s="108"/>
      <c r="BG105" s="108"/>
      <c r="BH105" s="108"/>
      <c r="BI105" s="108"/>
      <c r="BJ105" s="108"/>
      <c r="BK105" s="108"/>
      <c r="BL105" s="108"/>
      <c r="BM105" s="108"/>
      <c r="BN105" s="108"/>
      <c r="BO105" s="108"/>
      <c r="BP105" s="108"/>
      <c r="BQ105" s="108"/>
      <c r="BR105" s="108"/>
      <c r="BS105" s="108"/>
      <c r="BT105" s="108"/>
      <c r="BU105" s="108"/>
      <c r="BV105" s="108"/>
      <c r="BW105" s="108"/>
      <c r="BX105" s="108"/>
    </row>
    <row r="106" spans="1:76" ht="12.75" customHeight="1" x14ac:dyDescent="0.25">
      <c r="A106" s="184" t="s">
        <v>146</v>
      </c>
      <c r="C106" s="184"/>
      <c r="D106" s="108"/>
      <c r="E106" s="108"/>
      <c r="F106" s="108"/>
      <c r="G106" s="108"/>
      <c r="H106" s="108"/>
      <c r="I106" s="108"/>
      <c r="J106" s="108"/>
      <c r="K106" s="108"/>
      <c r="L106" s="108"/>
      <c r="M106" s="108"/>
      <c r="N106" s="108"/>
      <c r="O106" s="108"/>
      <c r="P106" s="108"/>
      <c r="Q106" s="108"/>
      <c r="R106" s="108"/>
      <c r="S106" s="108"/>
      <c r="T106" s="108"/>
      <c r="U106" s="108"/>
      <c r="V106" s="108"/>
      <c r="W106" s="108"/>
      <c r="X106" s="108"/>
      <c r="Y106" s="108"/>
      <c r="Z106" s="108"/>
      <c r="AA106" s="108"/>
      <c r="AB106" s="108"/>
      <c r="AC106" s="108"/>
      <c r="AD106" s="108"/>
      <c r="AE106" s="108"/>
      <c r="AF106" s="108"/>
      <c r="AG106" s="108"/>
      <c r="AH106" s="108"/>
      <c r="AI106" s="108"/>
      <c r="AJ106" s="108"/>
      <c r="AK106" s="108"/>
      <c r="AL106" s="108"/>
      <c r="AM106" s="108"/>
      <c r="AN106" s="108"/>
      <c r="AO106" s="108"/>
      <c r="AP106" s="108"/>
      <c r="AQ106" s="108"/>
      <c r="AR106" s="108"/>
      <c r="AS106" s="108"/>
      <c r="AT106" s="108"/>
      <c r="AU106" s="108"/>
      <c r="AV106" s="108"/>
      <c r="AW106" s="108"/>
      <c r="AX106" s="108"/>
      <c r="AY106" s="108"/>
      <c r="AZ106" s="108"/>
      <c r="BA106" s="108"/>
      <c r="BB106" s="108"/>
      <c r="BC106" s="108"/>
      <c r="BD106" s="108"/>
      <c r="BE106" s="108"/>
      <c r="BF106" s="108"/>
      <c r="BG106" s="108"/>
      <c r="BH106" s="108"/>
      <c r="BI106" s="108"/>
      <c r="BJ106" s="108"/>
      <c r="BK106" s="108"/>
      <c r="BL106" s="108"/>
      <c r="BM106" s="108"/>
      <c r="BN106" s="108"/>
      <c r="BO106" s="108"/>
      <c r="BP106" s="108"/>
      <c r="BQ106" s="108"/>
      <c r="BR106" s="108"/>
      <c r="BS106" s="108"/>
      <c r="BT106" s="108"/>
      <c r="BU106" s="108"/>
      <c r="BV106" s="108"/>
      <c r="BW106" s="108"/>
      <c r="BX106" s="108"/>
    </row>
    <row r="107" spans="1:76" ht="12.75" customHeight="1" x14ac:dyDescent="0.25">
      <c r="A107" s="184" t="s">
        <v>147</v>
      </c>
      <c r="C107" s="184"/>
      <c r="D107" s="108"/>
      <c r="E107" s="108"/>
      <c r="F107" s="108"/>
      <c r="G107" s="108"/>
      <c r="H107" s="108"/>
      <c r="I107" s="108"/>
      <c r="J107" s="108"/>
      <c r="K107" s="108"/>
      <c r="L107" s="108"/>
      <c r="M107" s="108"/>
      <c r="N107" s="108"/>
      <c r="O107" s="108"/>
      <c r="P107" s="108"/>
      <c r="Q107" s="108"/>
      <c r="R107" s="108"/>
      <c r="S107" s="108"/>
      <c r="T107" s="108"/>
      <c r="U107" s="108"/>
      <c r="V107" s="108"/>
      <c r="W107" s="108"/>
      <c r="X107" s="108"/>
      <c r="Y107" s="108"/>
      <c r="Z107" s="108"/>
      <c r="AA107" s="108"/>
      <c r="AB107" s="108"/>
      <c r="AC107" s="108"/>
      <c r="AD107" s="108"/>
      <c r="AE107" s="108"/>
      <c r="AF107" s="108"/>
      <c r="AG107" s="108"/>
      <c r="AH107" s="108"/>
      <c r="AI107" s="108"/>
      <c r="AJ107" s="108"/>
      <c r="AK107" s="108"/>
      <c r="AL107" s="108"/>
      <c r="AM107" s="108"/>
      <c r="AN107" s="108"/>
      <c r="AO107" s="108"/>
      <c r="AP107" s="108"/>
      <c r="AQ107" s="108"/>
      <c r="AR107" s="108"/>
      <c r="AS107" s="108"/>
      <c r="AT107" s="108"/>
      <c r="AU107" s="108"/>
      <c r="AV107" s="108"/>
      <c r="AW107" s="108"/>
      <c r="AX107" s="108"/>
      <c r="AY107" s="108"/>
      <c r="AZ107" s="108"/>
      <c r="BA107" s="108"/>
      <c r="BB107" s="108"/>
      <c r="BC107" s="108"/>
      <c r="BD107" s="108"/>
      <c r="BE107" s="108"/>
      <c r="BF107" s="108"/>
      <c r="BG107" s="108"/>
      <c r="BH107" s="108"/>
      <c r="BI107" s="108"/>
      <c r="BJ107" s="108"/>
      <c r="BK107" s="108"/>
      <c r="BL107" s="108"/>
      <c r="BM107" s="108"/>
      <c r="BN107" s="108"/>
      <c r="BO107" s="108"/>
      <c r="BP107" s="108"/>
      <c r="BQ107" s="108"/>
      <c r="BR107" s="108"/>
      <c r="BS107" s="108"/>
      <c r="BT107" s="108"/>
      <c r="BU107" s="108"/>
      <c r="BV107" s="108"/>
      <c r="BW107" s="108"/>
      <c r="BX107" s="108"/>
    </row>
    <row r="108" spans="1:76" ht="12.75" customHeight="1" x14ac:dyDescent="0.25">
      <c r="A108" s="185" t="s">
        <v>422</v>
      </c>
      <c r="C108" s="184"/>
      <c r="D108" s="108"/>
      <c r="E108" s="108"/>
      <c r="F108" s="108"/>
      <c r="G108" s="108"/>
      <c r="H108" s="108"/>
      <c r="I108" s="108"/>
      <c r="J108" s="108"/>
      <c r="K108" s="108"/>
      <c r="L108" s="108"/>
      <c r="M108" s="108"/>
      <c r="N108" s="108"/>
      <c r="O108" s="108"/>
      <c r="P108" s="108"/>
      <c r="Q108" s="108"/>
      <c r="R108" s="108"/>
      <c r="S108" s="108"/>
      <c r="T108" s="108"/>
      <c r="U108" s="108"/>
      <c r="V108" s="108"/>
      <c r="W108" s="108"/>
      <c r="X108" s="108"/>
      <c r="Y108" s="108"/>
      <c r="Z108" s="108"/>
      <c r="AA108" s="108"/>
      <c r="AB108" s="108"/>
      <c r="AC108" s="108"/>
      <c r="AD108" s="108"/>
      <c r="AE108" s="108"/>
      <c r="AF108" s="108"/>
      <c r="AG108" s="108"/>
      <c r="AH108" s="108"/>
      <c r="AI108" s="108"/>
      <c r="AJ108" s="108"/>
      <c r="AK108" s="108"/>
      <c r="AL108" s="108"/>
      <c r="AM108" s="108"/>
      <c r="AN108" s="108"/>
      <c r="AO108" s="108"/>
      <c r="AP108" s="108"/>
      <c r="AQ108" s="108"/>
      <c r="AR108" s="108"/>
      <c r="AS108" s="108"/>
      <c r="AT108" s="108"/>
      <c r="AU108" s="108"/>
      <c r="AV108" s="108"/>
      <c r="AW108" s="108"/>
      <c r="AX108" s="108"/>
      <c r="AY108" s="108"/>
      <c r="AZ108" s="108"/>
      <c r="BA108" s="108"/>
      <c r="BB108" s="108"/>
      <c r="BC108" s="108"/>
      <c r="BD108" s="108"/>
      <c r="BE108" s="108"/>
      <c r="BF108" s="108"/>
      <c r="BG108" s="108"/>
      <c r="BH108" s="108"/>
      <c r="BI108" s="108"/>
      <c r="BJ108" s="108"/>
      <c r="BK108" s="108"/>
      <c r="BL108" s="108"/>
      <c r="BM108" s="108"/>
      <c r="BN108" s="108"/>
      <c r="BO108" s="108"/>
      <c r="BP108" s="108"/>
      <c r="BQ108" s="108"/>
      <c r="BR108" s="108"/>
      <c r="BS108" s="108"/>
      <c r="BT108" s="108"/>
      <c r="BU108" s="108"/>
      <c r="BV108" s="108"/>
      <c r="BW108" s="108"/>
      <c r="BX108" s="108"/>
    </row>
    <row r="110" spans="1:76" ht="13.5" x14ac:dyDescent="0.25">
      <c r="A110" s="184" t="s">
        <v>501</v>
      </c>
    </row>
  </sheetData>
  <mergeCells count="3">
    <mergeCell ref="A1:C2"/>
    <mergeCell ref="A5:A8"/>
    <mergeCell ref="A103:C104"/>
  </mergeCells>
  <conditionalFormatting sqref="D8:BX8">
    <cfRule type="cellIs" dxfId="10" priority="1" stopIfTrue="1" operator="lessThan">
      <formula>#REF!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5"/>
  <sheetViews>
    <sheetView showGridLines="0" zoomScaleNormal="100" workbookViewId="0">
      <pane xSplit="3" ySplit="8" topLeftCell="D9" activePane="bottomRight" state="frozen"/>
      <selection pane="topRight" activeCell="D1" sqref="D1"/>
      <selection pane="bottomLeft" activeCell="A9" sqref="A9"/>
      <selection pane="bottomRight" sqref="A1:C2"/>
    </sheetView>
  </sheetViews>
  <sheetFormatPr baseColWidth="10" defaultColWidth="12.85546875" defaultRowHeight="12.75" x14ac:dyDescent="0.2"/>
  <cols>
    <col min="1" max="1" width="12.85546875" style="107"/>
    <col min="2" max="2" width="46.7109375" style="107" customWidth="1"/>
    <col min="3" max="3" width="12.85546875" style="107" customWidth="1"/>
    <col min="4" max="16384" width="12.85546875" style="107"/>
  </cols>
  <sheetData>
    <row r="1" spans="1:73" x14ac:dyDescent="0.2">
      <c r="A1" s="480" t="s">
        <v>457</v>
      </c>
      <c r="B1" s="481"/>
      <c r="C1" s="482"/>
    </row>
    <row r="2" spans="1:73" ht="17.45" customHeight="1" x14ac:dyDescent="0.25">
      <c r="A2" s="483"/>
      <c r="B2" s="484"/>
      <c r="C2" s="485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  <c r="AI2" s="108"/>
      <c r="AJ2" s="108"/>
      <c r="AK2" s="108"/>
      <c r="AL2" s="108"/>
      <c r="AM2" s="108"/>
      <c r="AN2" s="108"/>
      <c r="AO2" s="108"/>
      <c r="AP2" s="108"/>
      <c r="AQ2" s="108"/>
      <c r="AR2" s="108"/>
      <c r="AS2" s="108"/>
      <c r="AT2" s="108"/>
      <c r="AU2" s="108"/>
      <c r="AV2" s="108"/>
      <c r="AW2" s="108"/>
      <c r="AX2" s="108"/>
      <c r="AY2" s="108"/>
      <c r="AZ2" s="108"/>
      <c r="BA2" s="108"/>
      <c r="BB2" s="108"/>
      <c r="BC2" s="108"/>
      <c r="BD2" s="108"/>
      <c r="BE2" s="108"/>
      <c r="BF2" s="108"/>
      <c r="BG2" s="108"/>
      <c r="BH2" s="108"/>
      <c r="BI2" s="108"/>
      <c r="BJ2" s="108"/>
      <c r="BK2" s="108"/>
      <c r="BL2" s="108"/>
      <c r="BM2" s="108"/>
      <c r="BN2" s="108"/>
      <c r="BO2" s="108"/>
      <c r="BP2" s="108"/>
      <c r="BQ2" s="108"/>
      <c r="BR2" s="108"/>
      <c r="BS2" s="108"/>
      <c r="BT2" s="108"/>
      <c r="BU2" s="108"/>
    </row>
    <row r="3" spans="1:73" s="118" customFormat="1" ht="87.75" customHeight="1" x14ac:dyDescent="0.25">
      <c r="A3" s="109"/>
      <c r="B3" s="110"/>
      <c r="C3" s="111"/>
      <c r="D3" s="112" t="s">
        <v>0</v>
      </c>
      <c r="E3" s="113" t="s">
        <v>1</v>
      </c>
      <c r="F3" s="112" t="s">
        <v>2</v>
      </c>
      <c r="G3" s="114" t="s">
        <v>3</v>
      </c>
      <c r="H3" s="115" t="s">
        <v>4</v>
      </c>
      <c r="I3" s="116" t="s">
        <v>5</v>
      </c>
      <c r="J3" s="112" t="s">
        <v>6</v>
      </c>
      <c r="K3" s="114" t="s">
        <v>7</v>
      </c>
      <c r="L3" s="115" t="s">
        <v>8</v>
      </c>
      <c r="M3" s="115" t="s">
        <v>9</v>
      </c>
      <c r="N3" s="112" t="s">
        <v>10</v>
      </c>
      <c r="O3" s="112" t="s">
        <v>11</v>
      </c>
      <c r="P3" s="116" t="s">
        <v>12</v>
      </c>
      <c r="Q3" s="112" t="s">
        <v>13</v>
      </c>
      <c r="R3" s="114" t="s">
        <v>14</v>
      </c>
      <c r="S3" s="115" t="s">
        <v>15</v>
      </c>
      <c r="T3" s="112" t="s">
        <v>16</v>
      </c>
      <c r="U3" s="112" t="s">
        <v>17</v>
      </c>
      <c r="V3" s="112" t="s">
        <v>18</v>
      </c>
      <c r="W3" s="112" t="s">
        <v>19</v>
      </c>
      <c r="X3" s="112" t="s">
        <v>20</v>
      </c>
      <c r="Y3" s="113" t="s">
        <v>21</v>
      </c>
      <c r="Z3" s="112" t="s">
        <v>22</v>
      </c>
      <c r="AA3" s="114" t="s">
        <v>23</v>
      </c>
      <c r="AB3" s="115" t="s">
        <v>24</v>
      </c>
      <c r="AC3" s="115" t="s">
        <v>25</v>
      </c>
      <c r="AD3" s="115" t="s">
        <v>26</v>
      </c>
      <c r="AE3" s="115" t="s">
        <v>27</v>
      </c>
      <c r="AF3" s="115" t="s">
        <v>28</v>
      </c>
      <c r="AG3" s="115" t="s">
        <v>29</v>
      </c>
      <c r="AH3" s="112" t="s">
        <v>30</v>
      </c>
      <c r="AI3" s="112" t="s">
        <v>31</v>
      </c>
      <c r="AJ3" s="112" t="s">
        <v>32</v>
      </c>
      <c r="AK3" s="113" t="s">
        <v>33</v>
      </c>
      <c r="AL3" s="112" t="s">
        <v>34</v>
      </c>
      <c r="AM3" s="114" t="s">
        <v>35</v>
      </c>
      <c r="AN3" s="115" t="s">
        <v>36</v>
      </c>
      <c r="AO3" s="115" t="s">
        <v>37</v>
      </c>
      <c r="AP3" s="115" t="s">
        <v>38</v>
      </c>
      <c r="AQ3" s="115" t="s">
        <v>39</v>
      </c>
      <c r="AR3" s="115" t="s">
        <v>40</v>
      </c>
      <c r="AS3" s="115" t="s">
        <v>41</v>
      </c>
      <c r="AT3" s="112" t="s">
        <v>42</v>
      </c>
      <c r="AU3" s="112" t="s">
        <v>43</v>
      </c>
      <c r="AV3" s="112" t="s">
        <v>44</v>
      </c>
      <c r="AW3" s="112" t="s">
        <v>45</v>
      </c>
      <c r="AX3" s="114" t="s">
        <v>46</v>
      </c>
      <c r="AY3" s="115" t="s">
        <v>47</v>
      </c>
      <c r="AZ3" s="115" t="s">
        <v>48</v>
      </c>
      <c r="BA3" s="115" t="s">
        <v>49</v>
      </c>
      <c r="BB3" s="115" t="s">
        <v>50</v>
      </c>
      <c r="BC3" s="115" t="s">
        <v>51</v>
      </c>
      <c r="BD3" s="116" t="s">
        <v>52</v>
      </c>
      <c r="BE3" s="112" t="s">
        <v>53</v>
      </c>
      <c r="BF3" s="117" t="s">
        <v>54</v>
      </c>
      <c r="BG3" s="113" t="s">
        <v>55</v>
      </c>
      <c r="BH3" s="112" t="s">
        <v>56</v>
      </c>
      <c r="BI3" s="114" t="s">
        <v>57</v>
      </c>
      <c r="BJ3" s="115" t="s">
        <v>58</v>
      </c>
      <c r="BK3" s="113" t="s">
        <v>59</v>
      </c>
      <c r="BL3" s="112" t="s">
        <v>60</v>
      </c>
      <c r="BM3" s="114" t="s">
        <v>61</v>
      </c>
      <c r="BN3" s="115" t="s">
        <v>62</v>
      </c>
      <c r="BO3" s="115" t="s">
        <v>63</v>
      </c>
      <c r="BP3" s="115" t="s">
        <v>64</v>
      </c>
      <c r="BQ3" s="112" t="s">
        <v>65</v>
      </c>
      <c r="BR3" s="112" t="s">
        <v>66</v>
      </c>
      <c r="BS3" s="112" t="s">
        <v>67</v>
      </c>
      <c r="BT3" s="112" t="s">
        <v>68</v>
      </c>
      <c r="BU3" s="112" t="s">
        <v>69</v>
      </c>
    </row>
    <row r="4" spans="1:73" s="118" customFormat="1" ht="25.5" x14ac:dyDescent="0.25">
      <c r="A4" s="119"/>
      <c r="B4" s="120"/>
      <c r="C4" s="121"/>
      <c r="D4" s="122" t="s">
        <v>70</v>
      </c>
      <c r="E4" s="123" t="s">
        <v>71</v>
      </c>
      <c r="F4" s="124" t="s">
        <v>72</v>
      </c>
      <c r="G4" s="125" t="s">
        <v>73</v>
      </c>
      <c r="H4" s="122" t="s">
        <v>74</v>
      </c>
      <c r="I4" s="123" t="s">
        <v>75</v>
      </c>
      <c r="J4" s="124" t="s">
        <v>76</v>
      </c>
      <c r="K4" s="125" t="s">
        <v>77</v>
      </c>
      <c r="L4" s="122" t="s">
        <v>78</v>
      </c>
      <c r="M4" s="122" t="s">
        <v>79</v>
      </c>
      <c r="N4" s="122" t="s">
        <v>80</v>
      </c>
      <c r="O4" s="122" t="s">
        <v>81</v>
      </c>
      <c r="P4" s="123" t="s">
        <v>82</v>
      </c>
      <c r="Q4" s="124" t="s">
        <v>83</v>
      </c>
      <c r="R4" s="125" t="s">
        <v>84</v>
      </c>
      <c r="S4" s="122" t="s">
        <v>85</v>
      </c>
      <c r="T4" s="122" t="s">
        <v>86</v>
      </c>
      <c r="U4" s="122" t="s">
        <v>87</v>
      </c>
      <c r="V4" s="122" t="s">
        <v>88</v>
      </c>
      <c r="W4" s="122" t="s">
        <v>89</v>
      </c>
      <c r="X4" s="122" t="s">
        <v>90</v>
      </c>
      <c r="Y4" s="123" t="s">
        <v>91</v>
      </c>
      <c r="Z4" s="124" t="s">
        <v>92</v>
      </c>
      <c r="AA4" s="125" t="s">
        <v>93</v>
      </c>
      <c r="AB4" s="124" t="s">
        <v>94</v>
      </c>
      <c r="AC4" s="122" t="s">
        <v>95</v>
      </c>
      <c r="AD4" s="122" t="s">
        <v>96</v>
      </c>
      <c r="AE4" s="122" t="s">
        <v>97</v>
      </c>
      <c r="AF4" s="122" t="s">
        <v>98</v>
      </c>
      <c r="AG4" s="122" t="s">
        <v>99</v>
      </c>
      <c r="AH4" s="122" t="s">
        <v>100</v>
      </c>
      <c r="AI4" s="122" t="s">
        <v>101</v>
      </c>
      <c r="AJ4" s="122" t="s">
        <v>102</v>
      </c>
      <c r="AK4" s="123" t="s">
        <v>103</v>
      </c>
      <c r="AL4" s="124" t="s">
        <v>104</v>
      </c>
      <c r="AM4" s="125" t="s">
        <v>105</v>
      </c>
      <c r="AN4" s="122" t="s">
        <v>106</v>
      </c>
      <c r="AO4" s="122" t="s">
        <v>107</v>
      </c>
      <c r="AP4" s="122" t="s">
        <v>108</v>
      </c>
      <c r="AQ4" s="122" t="s">
        <v>109</v>
      </c>
      <c r="AR4" s="122" t="s">
        <v>110</v>
      </c>
      <c r="AS4" s="122" t="s">
        <v>111</v>
      </c>
      <c r="AT4" s="122" t="s">
        <v>112</v>
      </c>
      <c r="AU4" s="122" t="s">
        <v>113</v>
      </c>
      <c r="AV4" s="123" t="s">
        <v>114</v>
      </c>
      <c r="AW4" s="124" t="s">
        <v>115</v>
      </c>
      <c r="AX4" s="125" t="s">
        <v>116</v>
      </c>
      <c r="AY4" s="122" t="s">
        <v>117</v>
      </c>
      <c r="AZ4" s="122" t="s">
        <v>118</v>
      </c>
      <c r="BA4" s="122" t="s">
        <v>119</v>
      </c>
      <c r="BB4" s="122" t="s">
        <v>120</v>
      </c>
      <c r="BC4" s="122" t="s">
        <v>121</v>
      </c>
      <c r="BD4" s="123" t="s">
        <v>122</v>
      </c>
      <c r="BE4" s="124" t="s">
        <v>123</v>
      </c>
      <c r="BF4" s="125" t="s">
        <v>124</v>
      </c>
      <c r="BG4" s="123" t="s">
        <v>125</v>
      </c>
      <c r="BH4" s="124" t="s">
        <v>126</v>
      </c>
      <c r="BI4" s="125" t="s">
        <v>127</v>
      </c>
      <c r="BJ4" s="122" t="s">
        <v>128</v>
      </c>
      <c r="BK4" s="123" t="s">
        <v>129</v>
      </c>
      <c r="BL4" s="124" t="s">
        <v>130</v>
      </c>
      <c r="BM4" s="125" t="s">
        <v>131</v>
      </c>
      <c r="BN4" s="122" t="s">
        <v>132</v>
      </c>
      <c r="BO4" s="122" t="s">
        <v>133</v>
      </c>
      <c r="BP4" s="122" t="s">
        <v>134</v>
      </c>
      <c r="BQ4" s="122" t="s">
        <v>135</v>
      </c>
      <c r="BR4" s="122" t="s">
        <v>136</v>
      </c>
      <c r="BS4" s="122" t="s">
        <v>137</v>
      </c>
      <c r="BT4" s="122" t="s">
        <v>138</v>
      </c>
      <c r="BU4" s="122" t="s">
        <v>139</v>
      </c>
    </row>
    <row r="5" spans="1:73" s="130" customFormat="1" ht="12.75" customHeight="1" x14ac:dyDescent="0.2">
      <c r="A5" s="486" t="s">
        <v>140</v>
      </c>
      <c r="B5" s="126" t="s">
        <v>141</v>
      </c>
      <c r="C5" s="127"/>
      <c r="D5" s="128">
        <v>112873</v>
      </c>
      <c r="E5" s="128">
        <v>750941</v>
      </c>
      <c r="F5" s="128">
        <v>348</v>
      </c>
      <c r="G5" s="128">
        <v>85</v>
      </c>
      <c r="H5" s="128">
        <v>161</v>
      </c>
      <c r="I5" s="128">
        <v>99</v>
      </c>
      <c r="J5" s="128">
        <v>214.24000000000004</v>
      </c>
      <c r="K5" s="128">
        <v>192.4</v>
      </c>
      <c r="L5" s="128">
        <v>12.04</v>
      </c>
      <c r="M5" s="128">
        <v>9.7999999999999989</v>
      </c>
      <c r="N5" s="128">
        <v>74</v>
      </c>
      <c r="O5" s="128">
        <v>31363</v>
      </c>
      <c r="P5" s="128">
        <v>26960</v>
      </c>
      <c r="Q5" s="128">
        <v>3316</v>
      </c>
      <c r="R5" s="128">
        <v>999</v>
      </c>
      <c r="S5" s="128">
        <v>88</v>
      </c>
      <c r="T5" s="128">
        <v>13126.5</v>
      </c>
      <c r="U5" s="128">
        <v>2574.5</v>
      </c>
      <c r="V5" s="128">
        <v>1744894</v>
      </c>
      <c r="W5" s="128">
        <v>146019</v>
      </c>
      <c r="X5" s="128">
        <v>63370</v>
      </c>
      <c r="Y5" s="128">
        <v>344401</v>
      </c>
      <c r="Z5" s="128">
        <v>28071668</v>
      </c>
      <c r="AA5" s="128">
        <v>17295281</v>
      </c>
      <c r="AB5" s="128">
        <v>10776387</v>
      </c>
      <c r="AC5" s="128">
        <v>1180043</v>
      </c>
      <c r="AD5" s="128">
        <v>851117</v>
      </c>
      <c r="AE5" s="128">
        <v>698232</v>
      </c>
      <c r="AF5" s="128">
        <v>6002873</v>
      </c>
      <c r="AG5" s="128">
        <v>1793074</v>
      </c>
      <c r="AH5" s="128">
        <v>15064947</v>
      </c>
      <c r="AI5" s="128">
        <v>115000</v>
      </c>
      <c r="AJ5" s="128">
        <v>15000</v>
      </c>
      <c r="AK5" s="128">
        <v>518268</v>
      </c>
      <c r="AL5" s="128">
        <v>2254128</v>
      </c>
      <c r="AM5" s="128">
        <v>2060092</v>
      </c>
      <c r="AN5" s="128">
        <v>15429</v>
      </c>
      <c r="AO5" s="128">
        <v>5284</v>
      </c>
      <c r="AP5" s="128">
        <v>6268</v>
      </c>
      <c r="AQ5" s="128">
        <v>1855</v>
      </c>
      <c r="AR5" s="128">
        <v>153471</v>
      </c>
      <c r="AS5" s="128">
        <v>11729</v>
      </c>
      <c r="AT5" s="128">
        <v>373964</v>
      </c>
      <c r="AU5" s="128">
        <v>2603</v>
      </c>
      <c r="AV5" s="128">
        <v>203391</v>
      </c>
      <c r="AW5" s="128">
        <v>119063</v>
      </c>
      <c r="AX5" s="128">
        <v>101106</v>
      </c>
      <c r="AY5" s="128">
        <v>522</v>
      </c>
      <c r="AZ5" s="128">
        <v>236</v>
      </c>
      <c r="BA5" s="128">
        <v>9</v>
      </c>
      <c r="BB5" s="128">
        <v>3</v>
      </c>
      <c r="BC5" s="128">
        <v>13361</v>
      </c>
      <c r="BD5" s="128">
        <v>3826</v>
      </c>
      <c r="BE5" s="128">
        <v>54803</v>
      </c>
      <c r="BF5" s="128">
        <v>189</v>
      </c>
      <c r="BG5" s="128">
        <v>2397</v>
      </c>
      <c r="BH5" s="128">
        <v>1461881</v>
      </c>
      <c r="BI5" s="128">
        <v>99191</v>
      </c>
      <c r="BJ5" s="128">
        <v>108867</v>
      </c>
      <c r="BK5" s="128">
        <v>4820</v>
      </c>
      <c r="BL5" s="128">
        <v>4597</v>
      </c>
      <c r="BM5" s="128">
        <v>407</v>
      </c>
      <c r="BN5" s="128">
        <v>15</v>
      </c>
      <c r="BO5" s="128">
        <v>150</v>
      </c>
      <c r="BP5" s="128">
        <v>4025</v>
      </c>
      <c r="BQ5" s="128">
        <v>38977</v>
      </c>
      <c r="BR5" s="128">
        <v>8559</v>
      </c>
      <c r="BS5" s="128">
        <v>1087741</v>
      </c>
      <c r="BT5" s="128">
        <v>132080</v>
      </c>
      <c r="BU5" s="128">
        <v>31705</v>
      </c>
    </row>
    <row r="6" spans="1:73" s="134" customFormat="1" ht="12.75" customHeight="1" x14ac:dyDescent="0.2">
      <c r="A6" s="487"/>
      <c r="B6" s="131" t="s">
        <v>152</v>
      </c>
      <c r="C6" s="132">
        <v>61</v>
      </c>
      <c r="D6" s="132">
        <v>61</v>
      </c>
      <c r="E6" s="132">
        <v>61</v>
      </c>
      <c r="F6" s="132">
        <v>61</v>
      </c>
      <c r="G6" s="132">
        <v>61</v>
      </c>
      <c r="H6" s="132">
        <v>61</v>
      </c>
      <c r="I6" s="132">
        <v>61</v>
      </c>
      <c r="J6" s="132">
        <v>61</v>
      </c>
      <c r="K6" s="132">
        <v>61</v>
      </c>
      <c r="L6" s="132">
        <v>61</v>
      </c>
      <c r="M6" s="132">
        <v>61</v>
      </c>
      <c r="N6" s="132">
        <v>61</v>
      </c>
      <c r="O6" s="132">
        <v>61</v>
      </c>
      <c r="P6" s="132">
        <v>61</v>
      </c>
      <c r="Q6" s="132">
        <v>61</v>
      </c>
      <c r="R6" s="132">
        <v>61</v>
      </c>
      <c r="S6" s="132">
        <v>61</v>
      </c>
      <c r="T6" s="132">
        <v>61</v>
      </c>
      <c r="U6" s="132">
        <v>61</v>
      </c>
      <c r="V6" s="132">
        <v>61</v>
      </c>
      <c r="W6" s="132">
        <v>61</v>
      </c>
      <c r="X6" s="132">
        <v>61</v>
      </c>
      <c r="Y6" s="132">
        <v>61</v>
      </c>
      <c r="Z6" s="132">
        <v>61</v>
      </c>
      <c r="AA6" s="132">
        <v>61</v>
      </c>
      <c r="AB6" s="132">
        <v>61</v>
      </c>
      <c r="AC6" s="132">
        <v>61</v>
      </c>
      <c r="AD6" s="132">
        <v>61</v>
      </c>
      <c r="AE6" s="132">
        <v>61</v>
      </c>
      <c r="AF6" s="132">
        <v>61</v>
      </c>
      <c r="AG6" s="132">
        <v>61</v>
      </c>
      <c r="AH6" s="132">
        <v>61</v>
      </c>
      <c r="AI6" s="132">
        <v>61</v>
      </c>
      <c r="AJ6" s="132">
        <v>61</v>
      </c>
      <c r="AK6" s="132">
        <v>61</v>
      </c>
      <c r="AL6" s="132">
        <v>61</v>
      </c>
      <c r="AM6" s="132">
        <v>61</v>
      </c>
      <c r="AN6" s="132">
        <v>61</v>
      </c>
      <c r="AO6" s="132">
        <v>61</v>
      </c>
      <c r="AP6" s="132">
        <v>61</v>
      </c>
      <c r="AQ6" s="132">
        <v>61</v>
      </c>
      <c r="AR6" s="132">
        <v>61</v>
      </c>
      <c r="AS6" s="132">
        <v>61</v>
      </c>
      <c r="AT6" s="132">
        <v>61</v>
      </c>
      <c r="AU6" s="132">
        <v>61</v>
      </c>
      <c r="AV6" s="132">
        <v>61</v>
      </c>
      <c r="AW6" s="132">
        <v>61</v>
      </c>
      <c r="AX6" s="132">
        <v>61</v>
      </c>
      <c r="AY6" s="132">
        <v>61</v>
      </c>
      <c r="AZ6" s="132">
        <v>61</v>
      </c>
      <c r="BA6" s="132">
        <v>61</v>
      </c>
      <c r="BB6" s="132">
        <v>61</v>
      </c>
      <c r="BC6" s="132">
        <v>61</v>
      </c>
      <c r="BD6" s="132">
        <v>61</v>
      </c>
      <c r="BE6" s="132">
        <v>61</v>
      </c>
      <c r="BF6" s="132">
        <v>61</v>
      </c>
      <c r="BG6" s="132">
        <v>61</v>
      </c>
      <c r="BH6" s="132">
        <v>61</v>
      </c>
      <c r="BI6" s="132">
        <v>61</v>
      </c>
      <c r="BJ6" s="132">
        <v>61</v>
      </c>
      <c r="BK6" s="132">
        <v>61</v>
      </c>
      <c r="BL6" s="132">
        <v>61</v>
      </c>
      <c r="BM6" s="132">
        <v>61</v>
      </c>
      <c r="BN6" s="132">
        <v>61</v>
      </c>
      <c r="BO6" s="132">
        <v>61</v>
      </c>
      <c r="BP6" s="132">
        <v>61</v>
      </c>
      <c r="BQ6" s="132">
        <v>61</v>
      </c>
      <c r="BR6" s="132">
        <v>61</v>
      </c>
      <c r="BS6" s="132">
        <v>61</v>
      </c>
      <c r="BT6" s="132">
        <v>61</v>
      </c>
      <c r="BU6" s="132">
        <v>61</v>
      </c>
    </row>
    <row r="7" spans="1:73" s="134" customFormat="1" ht="12.75" customHeight="1" x14ac:dyDescent="0.2">
      <c r="A7" s="487"/>
      <c r="B7" s="135" t="s">
        <v>153</v>
      </c>
      <c r="C7" s="136">
        <v>58</v>
      </c>
      <c r="D7" s="137">
        <v>56</v>
      </c>
      <c r="E7" s="137">
        <v>22</v>
      </c>
      <c r="F7" s="137">
        <v>58</v>
      </c>
      <c r="G7" s="137">
        <v>58</v>
      </c>
      <c r="H7" s="137">
        <v>58</v>
      </c>
      <c r="I7" s="137">
        <v>58</v>
      </c>
      <c r="J7" s="137">
        <v>58</v>
      </c>
      <c r="K7" s="137">
        <v>58</v>
      </c>
      <c r="L7" s="137">
        <v>56</v>
      </c>
      <c r="M7" s="137">
        <v>56</v>
      </c>
      <c r="N7" s="137">
        <v>58</v>
      </c>
      <c r="O7" s="137">
        <v>57</v>
      </c>
      <c r="P7" s="137">
        <v>57</v>
      </c>
      <c r="Q7" s="137">
        <v>57</v>
      </c>
      <c r="R7" s="137">
        <v>57</v>
      </c>
      <c r="S7" s="137">
        <v>57</v>
      </c>
      <c r="T7" s="137">
        <v>57</v>
      </c>
      <c r="U7" s="137">
        <v>56</v>
      </c>
      <c r="V7" s="137">
        <v>56</v>
      </c>
      <c r="W7" s="137">
        <v>51</v>
      </c>
      <c r="X7" s="137">
        <v>52</v>
      </c>
      <c r="Y7" s="137">
        <v>53</v>
      </c>
      <c r="Z7" s="137">
        <v>46</v>
      </c>
      <c r="AA7" s="137">
        <v>31</v>
      </c>
      <c r="AB7" s="137">
        <v>46</v>
      </c>
      <c r="AC7" s="137">
        <v>30</v>
      </c>
      <c r="AD7" s="137">
        <v>8</v>
      </c>
      <c r="AE7" s="137">
        <v>28</v>
      </c>
      <c r="AF7" s="137">
        <v>46</v>
      </c>
      <c r="AG7" s="137">
        <v>34</v>
      </c>
      <c r="AH7" s="137">
        <v>30</v>
      </c>
      <c r="AI7" s="137">
        <v>31</v>
      </c>
      <c r="AJ7" s="137">
        <v>35</v>
      </c>
      <c r="AK7" s="137">
        <v>42</v>
      </c>
      <c r="AL7" s="137">
        <v>56</v>
      </c>
      <c r="AM7" s="137">
        <v>56</v>
      </c>
      <c r="AN7" s="137">
        <v>50</v>
      </c>
      <c r="AO7" s="137">
        <v>52</v>
      </c>
      <c r="AP7" s="137">
        <v>52</v>
      </c>
      <c r="AQ7" s="137">
        <v>53</v>
      </c>
      <c r="AR7" s="137">
        <v>55</v>
      </c>
      <c r="AS7" s="137">
        <v>51</v>
      </c>
      <c r="AT7" s="137">
        <v>41</v>
      </c>
      <c r="AU7" s="137">
        <v>39</v>
      </c>
      <c r="AV7" s="137">
        <v>40</v>
      </c>
      <c r="AW7" s="137">
        <v>57</v>
      </c>
      <c r="AX7" s="137">
        <v>56</v>
      </c>
      <c r="AY7" s="137">
        <v>53</v>
      </c>
      <c r="AZ7" s="137">
        <v>52</v>
      </c>
      <c r="BA7" s="137">
        <v>52</v>
      </c>
      <c r="BB7" s="137">
        <v>53</v>
      </c>
      <c r="BC7" s="137">
        <v>55</v>
      </c>
      <c r="BD7" s="137">
        <v>52</v>
      </c>
      <c r="BE7" s="137">
        <v>44</v>
      </c>
      <c r="BF7" s="137">
        <v>54</v>
      </c>
      <c r="BG7" s="137">
        <v>55</v>
      </c>
      <c r="BH7" s="137">
        <v>56</v>
      </c>
      <c r="BI7" s="137">
        <v>54</v>
      </c>
      <c r="BJ7" s="137">
        <v>52</v>
      </c>
      <c r="BK7" s="137">
        <v>45</v>
      </c>
      <c r="BL7" s="137">
        <v>58</v>
      </c>
      <c r="BM7" s="137">
        <v>50</v>
      </c>
      <c r="BN7" s="137">
        <v>50</v>
      </c>
      <c r="BO7" s="137">
        <v>45</v>
      </c>
      <c r="BP7" s="137">
        <v>45</v>
      </c>
      <c r="BQ7" s="137">
        <v>41</v>
      </c>
      <c r="BR7" s="137">
        <v>31</v>
      </c>
      <c r="BS7" s="137">
        <v>17</v>
      </c>
      <c r="BT7" s="137">
        <v>8</v>
      </c>
      <c r="BU7" s="137">
        <v>9</v>
      </c>
    </row>
    <row r="8" spans="1:73" s="134" customFormat="1" ht="12.75" customHeight="1" x14ac:dyDescent="0.2">
      <c r="A8" s="488"/>
      <c r="B8" s="138" t="s">
        <v>142</v>
      </c>
      <c r="C8" s="139">
        <v>0.95081967213114749</v>
      </c>
      <c r="D8" s="140">
        <v>0.91803278688524592</v>
      </c>
      <c r="E8" s="140">
        <v>0.36065573770491804</v>
      </c>
      <c r="F8" s="140">
        <v>0.95081967213114749</v>
      </c>
      <c r="G8" s="140">
        <v>0.95081967213114749</v>
      </c>
      <c r="H8" s="140">
        <v>0.95081967213114749</v>
      </c>
      <c r="I8" s="140">
        <v>0.95081967213114749</v>
      </c>
      <c r="J8" s="140">
        <v>0.95081967213114749</v>
      </c>
      <c r="K8" s="140">
        <v>0.95081967213114749</v>
      </c>
      <c r="L8" s="140">
        <v>0.91803278688524592</v>
      </c>
      <c r="M8" s="140">
        <v>0.91803278688524592</v>
      </c>
      <c r="N8" s="140">
        <v>0.95081967213114749</v>
      </c>
      <c r="O8" s="140">
        <v>0.93442622950819676</v>
      </c>
      <c r="P8" s="140">
        <v>0.93442622950819676</v>
      </c>
      <c r="Q8" s="140">
        <v>0.93442622950819676</v>
      </c>
      <c r="R8" s="140">
        <v>0.93442622950819676</v>
      </c>
      <c r="S8" s="140">
        <v>0.93442622950819676</v>
      </c>
      <c r="T8" s="140">
        <v>0.93442622950819676</v>
      </c>
      <c r="U8" s="140">
        <v>0.91803278688524592</v>
      </c>
      <c r="V8" s="140">
        <v>0.91803278688524592</v>
      </c>
      <c r="W8" s="140">
        <v>0.83606557377049184</v>
      </c>
      <c r="X8" s="140">
        <v>0.85245901639344257</v>
      </c>
      <c r="Y8" s="140">
        <v>0.86885245901639341</v>
      </c>
      <c r="Z8" s="140">
        <v>0.75409836065573765</v>
      </c>
      <c r="AA8" s="140">
        <v>0.50819672131147542</v>
      </c>
      <c r="AB8" s="140">
        <v>0.75409836065573765</v>
      </c>
      <c r="AC8" s="140">
        <v>0.49180327868852458</v>
      </c>
      <c r="AD8" s="140">
        <v>0.13114754098360656</v>
      </c>
      <c r="AE8" s="140">
        <v>0.45901639344262296</v>
      </c>
      <c r="AF8" s="140">
        <v>0.75409836065573765</v>
      </c>
      <c r="AG8" s="140">
        <v>0.55737704918032782</v>
      </c>
      <c r="AH8" s="140">
        <v>0.49180327868852458</v>
      </c>
      <c r="AI8" s="140">
        <v>0.50819672131147542</v>
      </c>
      <c r="AJ8" s="140">
        <v>0.57377049180327866</v>
      </c>
      <c r="AK8" s="140">
        <v>0.68852459016393441</v>
      </c>
      <c r="AL8" s="140">
        <v>0.91803278688524592</v>
      </c>
      <c r="AM8" s="140">
        <v>0.91803278688524592</v>
      </c>
      <c r="AN8" s="140">
        <v>0.81967213114754101</v>
      </c>
      <c r="AO8" s="140">
        <v>0.85245901639344257</v>
      </c>
      <c r="AP8" s="140">
        <v>0.85245901639344257</v>
      </c>
      <c r="AQ8" s="140">
        <v>0.86885245901639341</v>
      </c>
      <c r="AR8" s="140">
        <v>0.90163934426229508</v>
      </c>
      <c r="AS8" s="140">
        <v>0.83606557377049184</v>
      </c>
      <c r="AT8" s="140">
        <v>0.67213114754098358</v>
      </c>
      <c r="AU8" s="140">
        <v>0.63934426229508201</v>
      </c>
      <c r="AV8" s="140">
        <v>0.65573770491803274</v>
      </c>
      <c r="AW8" s="140">
        <v>0.93442622950819676</v>
      </c>
      <c r="AX8" s="140">
        <v>0.91803278688524592</v>
      </c>
      <c r="AY8" s="140">
        <v>0.86885245901639341</v>
      </c>
      <c r="AZ8" s="140">
        <v>0.85245901639344257</v>
      </c>
      <c r="BA8" s="140">
        <v>0.85245901639344257</v>
      </c>
      <c r="BB8" s="140">
        <v>0.86885245901639341</v>
      </c>
      <c r="BC8" s="140">
        <v>0.90163934426229508</v>
      </c>
      <c r="BD8" s="140">
        <v>0.85245901639344257</v>
      </c>
      <c r="BE8" s="140">
        <v>0.72131147540983609</v>
      </c>
      <c r="BF8" s="140">
        <v>0.88524590163934425</v>
      </c>
      <c r="BG8" s="140">
        <v>0.90163934426229508</v>
      </c>
      <c r="BH8" s="140">
        <v>0.91803278688524592</v>
      </c>
      <c r="BI8" s="140">
        <v>0.88524590163934425</v>
      </c>
      <c r="BJ8" s="140">
        <v>0.85245901639344257</v>
      </c>
      <c r="BK8" s="140">
        <v>0.73770491803278693</v>
      </c>
      <c r="BL8" s="140">
        <v>0.95081967213114749</v>
      </c>
      <c r="BM8" s="140">
        <v>0.81967213114754101</v>
      </c>
      <c r="BN8" s="140">
        <v>0.81967213114754101</v>
      </c>
      <c r="BO8" s="140">
        <v>0.73770491803278693</v>
      </c>
      <c r="BP8" s="140">
        <v>0.73770491803278693</v>
      </c>
      <c r="BQ8" s="140">
        <v>0.67213114754098358</v>
      </c>
      <c r="BR8" s="140">
        <v>0.50819672131147542</v>
      </c>
      <c r="BS8" s="140">
        <v>0.27868852459016391</v>
      </c>
      <c r="BT8" s="140">
        <v>0.13114754098360656</v>
      </c>
      <c r="BU8" s="140">
        <v>0.14754098360655737</v>
      </c>
    </row>
    <row r="9" spans="1:73" s="134" customFormat="1" ht="12.75" customHeight="1" x14ac:dyDescent="0.2">
      <c r="A9" s="141" t="s">
        <v>300</v>
      </c>
      <c r="B9" s="142" t="s">
        <v>458</v>
      </c>
      <c r="C9" s="191"/>
      <c r="D9" s="144">
        <v>1148</v>
      </c>
      <c r="E9" s="192" t="s">
        <v>301</v>
      </c>
      <c r="F9" s="144">
        <v>3</v>
      </c>
      <c r="G9" s="144">
        <v>0</v>
      </c>
      <c r="H9" s="144">
        <v>3</v>
      </c>
      <c r="I9" s="144">
        <v>0</v>
      </c>
      <c r="J9" s="145">
        <v>1.8</v>
      </c>
      <c r="K9" s="146">
        <v>1.8</v>
      </c>
      <c r="L9" s="146">
        <v>0</v>
      </c>
      <c r="M9" s="146">
        <v>0</v>
      </c>
      <c r="N9" s="147">
        <v>2</v>
      </c>
      <c r="O9" s="147">
        <v>308</v>
      </c>
      <c r="P9" s="147">
        <v>283</v>
      </c>
      <c r="Q9" s="147">
        <v>48</v>
      </c>
      <c r="R9" s="147">
        <v>4</v>
      </c>
      <c r="S9" s="147">
        <v>0</v>
      </c>
      <c r="T9" s="146">
        <v>243</v>
      </c>
      <c r="U9" s="146">
        <v>47</v>
      </c>
      <c r="V9" s="147">
        <v>14880</v>
      </c>
      <c r="W9" s="147">
        <v>200</v>
      </c>
      <c r="X9" s="147">
        <v>0</v>
      </c>
      <c r="Y9" s="147">
        <v>0</v>
      </c>
      <c r="Z9" s="147">
        <v>319869</v>
      </c>
      <c r="AA9" s="147">
        <v>182471</v>
      </c>
      <c r="AB9" s="147">
        <v>137398</v>
      </c>
      <c r="AC9" s="147">
        <v>17741</v>
      </c>
      <c r="AD9" s="193" t="s">
        <v>301</v>
      </c>
      <c r="AE9" s="147">
        <v>39342</v>
      </c>
      <c r="AF9" s="147">
        <v>80315</v>
      </c>
      <c r="AG9" s="147">
        <v>42069</v>
      </c>
      <c r="AH9" s="147">
        <v>318856</v>
      </c>
      <c r="AI9" s="147">
        <v>0</v>
      </c>
      <c r="AJ9" s="147">
        <v>0</v>
      </c>
      <c r="AK9" s="147">
        <v>1014</v>
      </c>
      <c r="AL9" s="147">
        <v>15351</v>
      </c>
      <c r="AM9" s="147">
        <v>15097</v>
      </c>
      <c r="AN9" s="147">
        <v>0</v>
      </c>
      <c r="AO9" s="147">
        <v>0</v>
      </c>
      <c r="AP9" s="147">
        <v>0</v>
      </c>
      <c r="AQ9" s="147">
        <v>0</v>
      </c>
      <c r="AR9" s="147">
        <v>254</v>
      </c>
      <c r="AS9" s="147">
        <v>0</v>
      </c>
      <c r="AT9" s="147">
        <v>10</v>
      </c>
      <c r="AU9" s="147">
        <v>0</v>
      </c>
      <c r="AV9" s="147">
        <v>3253</v>
      </c>
      <c r="AW9" s="147">
        <v>1052</v>
      </c>
      <c r="AX9" s="147">
        <v>1040</v>
      </c>
      <c r="AY9" s="147">
        <v>0</v>
      </c>
      <c r="AZ9" s="147">
        <v>0</v>
      </c>
      <c r="BA9" s="147">
        <v>0</v>
      </c>
      <c r="BB9" s="147">
        <v>0</v>
      </c>
      <c r="BC9" s="147">
        <v>12</v>
      </c>
      <c r="BD9" s="147">
        <v>0</v>
      </c>
      <c r="BE9" s="147">
        <v>478</v>
      </c>
      <c r="BF9" s="147">
        <v>0</v>
      </c>
      <c r="BG9" s="147">
        <v>16</v>
      </c>
      <c r="BH9" s="147">
        <v>9767</v>
      </c>
      <c r="BI9" s="147">
        <v>1116</v>
      </c>
      <c r="BJ9" s="147">
        <v>1082</v>
      </c>
      <c r="BK9" s="147">
        <v>36</v>
      </c>
      <c r="BL9" s="147">
        <v>0</v>
      </c>
      <c r="BM9" s="147">
        <v>0</v>
      </c>
      <c r="BN9" s="147">
        <v>0</v>
      </c>
      <c r="BO9" s="147">
        <v>0</v>
      </c>
      <c r="BP9" s="147">
        <v>0</v>
      </c>
      <c r="BQ9" s="147">
        <v>0</v>
      </c>
      <c r="BR9" s="147">
        <v>88</v>
      </c>
      <c r="BS9" s="193" t="s">
        <v>301</v>
      </c>
      <c r="BT9" s="193" t="s">
        <v>301</v>
      </c>
      <c r="BU9" s="193" t="s">
        <v>301</v>
      </c>
    </row>
    <row r="10" spans="1:73" s="134" customFormat="1" ht="12.75" customHeight="1" x14ac:dyDescent="0.2">
      <c r="A10" s="148" t="s">
        <v>302</v>
      </c>
      <c r="B10" s="149" t="s">
        <v>425</v>
      </c>
      <c r="C10" s="194"/>
      <c r="D10" s="151">
        <v>972</v>
      </c>
      <c r="E10" s="195" t="s">
        <v>301</v>
      </c>
      <c r="F10" s="151">
        <v>3</v>
      </c>
      <c r="G10" s="151">
        <v>0</v>
      </c>
      <c r="H10" s="151">
        <v>1</v>
      </c>
      <c r="I10" s="151">
        <v>2</v>
      </c>
      <c r="J10" s="152">
        <v>1.5</v>
      </c>
      <c r="K10" s="153">
        <v>1.5</v>
      </c>
      <c r="L10" s="153">
        <v>0</v>
      </c>
      <c r="M10" s="153">
        <v>0</v>
      </c>
      <c r="N10" s="154">
        <v>1</v>
      </c>
      <c r="O10" s="154">
        <v>249</v>
      </c>
      <c r="P10" s="154">
        <v>244</v>
      </c>
      <c r="Q10" s="154">
        <v>30</v>
      </c>
      <c r="R10" s="154">
        <v>4</v>
      </c>
      <c r="S10" s="154">
        <v>0</v>
      </c>
      <c r="T10" s="153">
        <v>244</v>
      </c>
      <c r="U10" s="153">
        <v>39</v>
      </c>
      <c r="V10" s="154">
        <v>10080</v>
      </c>
      <c r="W10" s="154">
        <v>90</v>
      </c>
      <c r="X10" s="154">
        <v>0</v>
      </c>
      <c r="Y10" s="154">
        <v>0</v>
      </c>
      <c r="Z10" s="154">
        <v>245576</v>
      </c>
      <c r="AA10" s="154">
        <v>148508</v>
      </c>
      <c r="AB10" s="154">
        <v>97068</v>
      </c>
      <c r="AC10" s="154">
        <v>17873</v>
      </c>
      <c r="AD10" s="196" t="s">
        <v>301</v>
      </c>
      <c r="AE10" s="154">
        <v>11570</v>
      </c>
      <c r="AF10" s="154">
        <v>67625</v>
      </c>
      <c r="AG10" s="154">
        <v>24785</v>
      </c>
      <c r="AH10" s="154">
        <v>207579</v>
      </c>
      <c r="AI10" s="154">
        <v>0</v>
      </c>
      <c r="AJ10" s="154">
        <v>0</v>
      </c>
      <c r="AK10" s="154">
        <v>0</v>
      </c>
      <c r="AL10" s="154">
        <v>10231</v>
      </c>
      <c r="AM10" s="154">
        <v>10083</v>
      </c>
      <c r="AN10" s="154">
        <v>0</v>
      </c>
      <c r="AO10" s="154">
        <v>2</v>
      </c>
      <c r="AP10" s="154">
        <v>0</v>
      </c>
      <c r="AQ10" s="154">
        <v>0</v>
      </c>
      <c r="AR10" s="154">
        <v>146</v>
      </c>
      <c r="AS10" s="154">
        <v>0</v>
      </c>
      <c r="AT10" s="154">
        <v>0</v>
      </c>
      <c r="AU10" s="196" t="s">
        <v>301</v>
      </c>
      <c r="AV10" s="154">
        <v>3256</v>
      </c>
      <c r="AW10" s="154">
        <v>415</v>
      </c>
      <c r="AX10" s="154">
        <v>413</v>
      </c>
      <c r="AY10" s="154">
        <v>0</v>
      </c>
      <c r="AZ10" s="154">
        <v>0</v>
      </c>
      <c r="BA10" s="154">
        <v>0</v>
      </c>
      <c r="BB10" s="154">
        <v>0</v>
      </c>
      <c r="BC10" s="154">
        <v>2</v>
      </c>
      <c r="BD10" s="154">
        <v>0</v>
      </c>
      <c r="BE10" s="154">
        <v>167</v>
      </c>
      <c r="BF10" s="154">
        <v>0</v>
      </c>
      <c r="BG10" s="154">
        <v>7</v>
      </c>
      <c r="BH10" s="154">
        <v>12647</v>
      </c>
      <c r="BI10" s="154">
        <v>1457</v>
      </c>
      <c r="BJ10" s="154">
        <v>2918</v>
      </c>
      <c r="BK10" s="154">
        <v>1</v>
      </c>
      <c r="BL10" s="154">
        <v>0</v>
      </c>
      <c r="BM10" s="154">
        <v>0</v>
      </c>
      <c r="BN10" s="154">
        <v>0</v>
      </c>
      <c r="BO10" s="196" t="s">
        <v>301</v>
      </c>
      <c r="BP10" s="154">
        <v>0</v>
      </c>
      <c r="BQ10" s="154">
        <v>0</v>
      </c>
      <c r="BR10" s="196" t="s">
        <v>301</v>
      </c>
      <c r="BS10" s="196" t="s">
        <v>301</v>
      </c>
      <c r="BT10" s="196" t="s">
        <v>301</v>
      </c>
      <c r="BU10" s="196" t="s">
        <v>301</v>
      </c>
    </row>
    <row r="11" spans="1:73" s="134" customFormat="1" ht="12.75" customHeight="1" x14ac:dyDescent="0.2">
      <c r="A11" s="155" t="s">
        <v>303</v>
      </c>
      <c r="B11" s="156" t="s">
        <v>426</v>
      </c>
      <c r="C11" s="197"/>
      <c r="D11" s="158">
        <v>744</v>
      </c>
      <c r="E11" s="198" t="s">
        <v>301</v>
      </c>
      <c r="F11" s="158">
        <v>3</v>
      </c>
      <c r="G11" s="158">
        <v>0</v>
      </c>
      <c r="H11" s="158">
        <v>1</v>
      </c>
      <c r="I11" s="158">
        <v>2</v>
      </c>
      <c r="J11" s="159">
        <v>0.9</v>
      </c>
      <c r="K11" s="160">
        <v>0.9</v>
      </c>
      <c r="L11" s="160">
        <v>0</v>
      </c>
      <c r="M11" s="160">
        <v>0</v>
      </c>
      <c r="N11" s="161">
        <v>1</v>
      </c>
      <c r="O11" s="161">
        <v>295</v>
      </c>
      <c r="P11" s="161">
        <v>277</v>
      </c>
      <c r="Q11" s="161">
        <v>28</v>
      </c>
      <c r="R11" s="161">
        <v>14</v>
      </c>
      <c r="S11" s="161">
        <v>0</v>
      </c>
      <c r="T11" s="160">
        <v>178</v>
      </c>
      <c r="U11" s="160">
        <v>33</v>
      </c>
      <c r="V11" s="161">
        <v>10619</v>
      </c>
      <c r="W11" s="161">
        <v>0</v>
      </c>
      <c r="X11" s="161">
        <v>0</v>
      </c>
      <c r="Y11" s="161">
        <v>0</v>
      </c>
      <c r="Z11" s="161">
        <v>162618</v>
      </c>
      <c r="AA11" s="161">
        <v>117374</v>
      </c>
      <c r="AB11" s="161">
        <v>45244</v>
      </c>
      <c r="AC11" s="161">
        <v>17051</v>
      </c>
      <c r="AD11" s="199" t="s">
        <v>301</v>
      </c>
      <c r="AE11" s="161">
        <v>6299</v>
      </c>
      <c r="AF11" s="161">
        <v>21894</v>
      </c>
      <c r="AG11" s="199" t="s">
        <v>301</v>
      </c>
      <c r="AH11" s="161">
        <v>157566</v>
      </c>
      <c r="AI11" s="161">
        <v>0</v>
      </c>
      <c r="AJ11" s="161">
        <v>0</v>
      </c>
      <c r="AK11" s="161">
        <v>5052</v>
      </c>
      <c r="AL11" s="161">
        <v>10766</v>
      </c>
      <c r="AM11" s="161">
        <v>10619</v>
      </c>
      <c r="AN11" s="161">
        <v>0</v>
      </c>
      <c r="AO11" s="161">
        <v>2</v>
      </c>
      <c r="AP11" s="161">
        <v>0</v>
      </c>
      <c r="AQ11" s="161">
        <v>0</v>
      </c>
      <c r="AR11" s="161">
        <v>145</v>
      </c>
      <c r="AS11" s="199" t="s">
        <v>301</v>
      </c>
      <c r="AT11" s="161">
        <v>0</v>
      </c>
      <c r="AU11" s="199" t="s">
        <v>301</v>
      </c>
      <c r="AV11" s="161">
        <v>10</v>
      </c>
      <c r="AW11" s="161">
        <v>937</v>
      </c>
      <c r="AX11" s="161">
        <v>932</v>
      </c>
      <c r="AY11" s="161">
        <v>0</v>
      </c>
      <c r="AZ11" s="161">
        <v>0</v>
      </c>
      <c r="BA11" s="161">
        <v>0</v>
      </c>
      <c r="BB11" s="161">
        <v>0</v>
      </c>
      <c r="BC11" s="161">
        <v>5</v>
      </c>
      <c r="BD11" s="161">
        <v>0</v>
      </c>
      <c r="BE11" s="161">
        <v>124</v>
      </c>
      <c r="BF11" s="161">
        <v>0</v>
      </c>
      <c r="BG11" s="161">
        <v>9</v>
      </c>
      <c r="BH11" s="161">
        <v>4800</v>
      </c>
      <c r="BI11" s="161">
        <v>936</v>
      </c>
      <c r="BJ11" s="161">
        <v>1273</v>
      </c>
      <c r="BK11" s="161">
        <v>0</v>
      </c>
      <c r="BL11" s="161">
        <v>0</v>
      </c>
      <c r="BM11" s="161">
        <v>0</v>
      </c>
      <c r="BN11" s="161">
        <v>0</v>
      </c>
      <c r="BO11" s="161">
        <v>0</v>
      </c>
      <c r="BP11" s="161">
        <v>0</v>
      </c>
      <c r="BQ11" s="161">
        <v>0</v>
      </c>
      <c r="BR11" s="161">
        <v>30</v>
      </c>
      <c r="BS11" s="199" t="s">
        <v>301</v>
      </c>
      <c r="BT11" s="199" t="s">
        <v>301</v>
      </c>
      <c r="BU11" s="199" t="s">
        <v>301</v>
      </c>
    </row>
    <row r="12" spans="1:73" s="134" customFormat="1" ht="12.75" customHeight="1" x14ac:dyDescent="0.2">
      <c r="A12" s="155" t="s">
        <v>304</v>
      </c>
      <c r="B12" s="156" t="s">
        <v>427</v>
      </c>
      <c r="C12" s="197"/>
      <c r="D12" s="158">
        <v>1977</v>
      </c>
      <c r="E12" s="198" t="s">
        <v>301</v>
      </c>
      <c r="F12" s="158">
        <v>3</v>
      </c>
      <c r="G12" s="158">
        <v>0</v>
      </c>
      <c r="H12" s="158">
        <v>3</v>
      </c>
      <c r="I12" s="158">
        <v>0</v>
      </c>
      <c r="J12" s="159">
        <v>1.7</v>
      </c>
      <c r="K12" s="160">
        <v>1.7</v>
      </c>
      <c r="L12" s="160">
        <v>0</v>
      </c>
      <c r="M12" s="160">
        <v>0</v>
      </c>
      <c r="N12" s="161">
        <v>1</v>
      </c>
      <c r="O12" s="161">
        <v>206</v>
      </c>
      <c r="P12" s="161">
        <v>189</v>
      </c>
      <c r="Q12" s="161">
        <v>19</v>
      </c>
      <c r="R12" s="161">
        <v>10</v>
      </c>
      <c r="S12" s="161">
        <v>0</v>
      </c>
      <c r="T12" s="160">
        <v>220</v>
      </c>
      <c r="U12" s="160">
        <v>21</v>
      </c>
      <c r="V12" s="161">
        <v>14852</v>
      </c>
      <c r="W12" s="161">
        <v>523</v>
      </c>
      <c r="X12" s="161">
        <v>0</v>
      </c>
      <c r="Y12" s="161">
        <v>0</v>
      </c>
      <c r="Z12" s="161">
        <v>327193</v>
      </c>
      <c r="AA12" s="161">
        <v>162938</v>
      </c>
      <c r="AB12" s="161">
        <v>164255</v>
      </c>
      <c r="AC12" s="161">
        <v>16184</v>
      </c>
      <c r="AD12" s="199" t="s">
        <v>301</v>
      </c>
      <c r="AE12" s="161">
        <v>22053</v>
      </c>
      <c r="AF12" s="161">
        <v>126018</v>
      </c>
      <c r="AG12" s="161">
        <v>25980</v>
      </c>
      <c r="AH12" s="161">
        <v>311909</v>
      </c>
      <c r="AI12" s="161">
        <v>0</v>
      </c>
      <c r="AJ12" s="161">
        <v>0</v>
      </c>
      <c r="AK12" s="161">
        <v>15285</v>
      </c>
      <c r="AL12" s="161">
        <v>14853</v>
      </c>
      <c r="AM12" s="161">
        <v>14753</v>
      </c>
      <c r="AN12" s="161">
        <v>0</v>
      </c>
      <c r="AO12" s="161">
        <v>2</v>
      </c>
      <c r="AP12" s="161">
        <v>1</v>
      </c>
      <c r="AQ12" s="161">
        <v>0</v>
      </c>
      <c r="AR12" s="161">
        <v>67</v>
      </c>
      <c r="AS12" s="161">
        <v>30</v>
      </c>
      <c r="AT12" s="161">
        <v>11</v>
      </c>
      <c r="AU12" s="161">
        <v>0</v>
      </c>
      <c r="AV12" s="161">
        <v>2</v>
      </c>
      <c r="AW12" s="161">
        <v>1478</v>
      </c>
      <c r="AX12" s="161">
        <v>1464</v>
      </c>
      <c r="AY12" s="161">
        <v>0</v>
      </c>
      <c r="AZ12" s="161">
        <v>0</v>
      </c>
      <c r="BA12" s="161">
        <v>0</v>
      </c>
      <c r="BB12" s="161">
        <v>0</v>
      </c>
      <c r="BC12" s="161">
        <v>4</v>
      </c>
      <c r="BD12" s="161">
        <v>10</v>
      </c>
      <c r="BE12" s="199" t="s">
        <v>301</v>
      </c>
      <c r="BF12" s="199" t="s">
        <v>301</v>
      </c>
      <c r="BG12" s="199" t="s">
        <v>301</v>
      </c>
      <c r="BH12" s="161">
        <v>11602</v>
      </c>
      <c r="BI12" s="161">
        <v>151</v>
      </c>
      <c r="BJ12" s="161">
        <v>0</v>
      </c>
      <c r="BK12" s="199" t="s">
        <v>301</v>
      </c>
      <c r="BL12" s="161">
        <v>0</v>
      </c>
      <c r="BM12" s="161">
        <v>0</v>
      </c>
      <c r="BN12" s="161">
        <v>0</v>
      </c>
      <c r="BO12" s="161">
        <v>0</v>
      </c>
      <c r="BP12" s="199" t="s">
        <v>301</v>
      </c>
      <c r="BQ12" s="161">
        <v>0</v>
      </c>
      <c r="BR12" s="199" t="s">
        <v>301</v>
      </c>
      <c r="BS12" s="199" t="s">
        <v>301</v>
      </c>
      <c r="BT12" s="199" t="s">
        <v>301</v>
      </c>
      <c r="BU12" s="199" t="s">
        <v>301</v>
      </c>
    </row>
    <row r="13" spans="1:73" s="134" customFormat="1" ht="12.75" customHeight="1" x14ac:dyDescent="0.2">
      <c r="A13" s="155" t="s">
        <v>305</v>
      </c>
      <c r="B13" s="156" t="s">
        <v>172</v>
      </c>
      <c r="C13" s="197"/>
      <c r="D13" s="158">
        <v>1763</v>
      </c>
      <c r="E13" s="158">
        <v>13286</v>
      </c>
      <c r="F13" s="158">
        <v>3</v>
      </c>
      <c r="G13" s="158">
        <v>0</v>
      </c>
      <c r="H13" s="158">
        <v>3</v>
      </c>
      <c r="I13" s="158">
        <v>0</v>
      </c>
      <c r="J13" s="159">
        <v>2.2999999999999998</v>
      </c>
      <c r="K13" s="160">
        <v>2.2999999999999998</v>
      </c>
      <c r="L13" s="160">
        <v>0</v>
      </c>
      <c r="M13" s="160">
        <v>0</v>
      </c>
      <c r="N13" s="161">
        <v>1</v>
      </c>
      <c r="O13" s="161">
        <v>173</v>
      </c>
      <c r="P13" s="161">
        <v>151</v>
      </c>
      <c r="Q13" s="161">
        <v>13</v>
      </c>
      <c r="R13" s="161">
        <v>7</v>
      </c>
      <c r="S13" s="161">
        <v>1</v>
      </c>
      <c r="T13" s="160">
        <v>239</v>
      </c>
      <c r="U13" s="160">
        <v>41</v>
      </c>
      <c r="V13" s="161">
        <v>15369</v>
      </c>
      <c r="W13" s="161">
        <v>929</v>
      </c>
      <c r="X13" s="161">
        <v>183</v>
      </c>
      <c r="Y13" s="161">
        <v>880</v>
      </c>
      <c r="Z13" s="161">
        <v>429387</v>
      </c>
      <c r="AA13" s="161">
        <v>272591</v>
      </c>
      <c r="AB13" s="161">
        <v>156796</v>
      </c>
      <c r="AC13" s="161">
        <v>21347</v>
      </c>
      <c r="AD13" s="199" t="s">
        <v>301</v>
      </c>
      <c r="AE13" s="161">
        <v>31664</v>
      </c>
      <c r="AF13" s="161">
        <v>103785</v>
      </c>
      <c r="AG13" s="161">
        <v>75873</v>
      </c>
      <c r="AH13" s="161">
        <v>417867</v>
      </c>
      <c r="AI13" s="161">
        <v>0</v>
      </c>
      <c r="AJ13" s="161">
        <v>0</v>
      </c>
      <c r="AK13" s="161">
        <v>11521</v>
      </c>
      <c r="AL13" s="161">
        <v>16339</v>
      </c>
      <c r="AM13" s="161">
        <v>15184</v>
      </c>
      <c r="AN13" s="161">
        <v>0</v>
      </c>
      <c r="AO13" s="161">
        <v>0</v>
      </c>
      <c r="AP13" s="161">
        <v>0</v>
      </c>
      <c r="AQ13" s="161">
        <v>0</v>
      </c>
      <c r="AR13" s="161">
        <v>1032</v>
      </c>
      <c r="AS13" s="161">
        <v>123</v>
      </c>
      <c r="AT13" s="161">
        <v>12278</v>
      </c>
      <c r="AU13" s="161">
        <v>55</v>
      </c>
      <c r="AV13" s="161">
        <v>69</v>
      </c>
      <c r="AW13" s="161">
        <v>1374</v>
      </c>
      <c r="AX13" s="161">
        <v>1321</v>
      </c>
      <c r="AY13" s="161">
        <v>0</v>
      </c>
      <c r="AZ13" s="161">
        <v>0</v>
      </c>
      <c r="BA13" s="161">
        <v>0</v>
      </c>
      <c r="BB13" s="161">
        <v>0</v>
      </c>
      <c r="BC13" s="161">
        <v>51</v>
      </c>
      <c r="BD13" s="161">
        <v>2</v>
      </c>
      <c r="BE13" s="161">
        <v>3</v>
      </c>
      <c r="BF13" s="161">
        <v>4</v>
      </c>
      <c r="BG13" s="161">
        <v>40</v>
      </c>
      <c r="BH13" s="161">
        <v>14026</v>
      </c>
      <c r="BI13" s="161">
        <v>104</v>
      </c>
      <c r="BJ13" s="161">
        <v>0</v>
      </c>
      <c r="BK13" s="161">
        <v>397</v>
      </c>
      <c r="BL13" s="161">
        <v>25</v>
      </c>
      <c r="BM13" s="161">
        <v>0</v>
      </c>
      <c r="BN13" s="161">
        <v>0</v>
      </c>
      <c r="BO13" s="161">
        <v>0</v>
      </c>
      <c r="BP13" s="161">
        <v>25</v>
      </c>
      <c r="BQ13" s="161">
        <v>0</v>
      </c>
      <c r="BR13" s="161">
        <v>190</v>
      </c>
      <c r="BS13" s="161">
        <v>14627</v>
      </c>
      <c r="BT13" s="199" t="s">
        <v>301</v>
      </c>
      <c r="BU13" s="199" t="s">
        <v>301</v>
      </c>
    </row>
    <row r="14" spans="1:73" s="134" customFormat="1" ht="12.75" customHeight="1" x14ac:dyDescent="0.2">
      <c r="A14" s="155" t="s">
        <v>306</v>
      </c>
      <c r="B14" s="156" t="s">
        <v>173</v>
      </c>
      <c r="C14" s="197"/>
      <c r="D14" s="158">
        <v>2716</v>
      </c>
      <c r="E14" s="198" t="s">
        <v>301</v>
      </c>
      <c r="F14" s="158">
        <v>4</v>
      </c>
      <c r="G14" s="158">
        <v>0</v>
      </c>
      <c r="H14" s="158">
        <v>4</v>
      </c>
      <c r="I14" s="158">
        <v>0</v>
      </c>
      <c r="J14" s="159">
        <v>2.5</v>
      </c>
      <c r="K14" s="160">
        <v>2.5</v>
      </c>
      <c r="L14" s="160">
        <v>0</v>
      </c>
      <c r="M14" s="160">
        <v>0</v>
      </c>
      <c r="N14" s="161">
        <v>1</v>
      </c>
      <c r="O14" s="161">
        <v>385</v>
      </c>
      <c r="P14" s="161">
        <v>362</v>
      </c>
      <c r="Q14" s="161">
        <v>24</v>
      </c>
      <c r="R14" s="161">
        <v>5</v>
      </c>
      <c r="S14" s="161">
        <v>0</v>
      </c>
      <c r="T14" s="160">
        <v>235</v>
      </c>
      <c r="U14" s="160">
        <v>40</v>
      </c>
      <c r="V14" s="161">
        <v>20821</v>
      </c>
      <c r="W14" s="161">
        <v>1621</v>
      </c>
      <c r="X14" s="161">
        <v>0</v>
      </c>
      <c r="Y14" s="161">
        <v>38</v>
      </c>
      <c r="Z14" s="161">
        <v>281500</v>
      </c>
      <c r="AA14" s="161">
        <v>146032</v>
      </c>
      <c r="AB14" s="161">
        <v>135468</v>
      </c>
      <c r="AC14" s="161">
        <v>19428</v>
      </c>
      <c r="AD14" s="199" t="s">
        <v>301</v>
      </c>
      <c r="AE14" s="161">
        <v>9018</v>
      </c>
      <c r="AF14" s="161">
        <v>107022</v>
      </c>
      <c r="AG14" s="161">
        <v>29355</v>
      </c>
      <c r="AH14" s="161">
        <v>261275</v>
      </c>
      <c r="AI14" s="161">
        <v>0</v>
      </c>
      <c r="AJ14" s="161">
        <v>0</v>
      </c>
      <c r="AK14" s="161">
        <v>20225</v>
      </c>
      <c r="AL14" s="161">
        <v>22480</v>
      </c>
      <c r="AM14" s="161">
        <v>21680</v>
      </c>
      <c r="AN14" s="161">
        <v>0</v>
      </c>
      <c r="AO14" s="161">
        <v>0</v>
      </c>
      <c r="AP14" s="161">
        <v>0</v>
      </c>
      <c r="AQ14" s="161">
        <v>0</v>
      </c>
      <c r="AR14" s="161">
        <v>755</v>
      </c>
      <c r="AS14" s="161">
        <v>45</v>
      </c>
      <c r="AT14" s="199" t="s">
        <v>301</v>
      </c>
      <c r="AU14" s="199" t="s">
        <v>301</v>
      </c>
      <c r="AV14" s="199" t="s">
        <v>301</v>
      </c>
      <c r="AW14" s="161">
        <v>1111</v>
      </c>
      <c r="AX14" s="161">
        <v>1046</v>
      </c>
      <c r="AY14" s="161">
        <v>0</v>
      </c>
      <c r="AZ14" s="161">
        <v>0</v>
      </c>
      <c r="BA14" s="161">
        <v>0</v>
      </c>
      <c r="BB14" s="161">
        <v>0</v>
      </c>
      <c r="BC14" s="161">
        <v>65</v>
      </c>
      <c r="BD14" s="161">
        <v>0</v>
      </c>
      <c r="BE14" s="161">
        <v>250</v>
      </c>
      <c r="BF14" s="161">
        <v>0</v>
      </c>
      <c r="BG14" s="161">
        <v>12</v>
      </c>
      <c r="BH14" s="161">
        <v>30208</v>
      </c>
      <c r="BI14" s="161">
        <v>215</v>
      </c>
      <c r="BJ14" s="161">
        <v>0</v>
      </c>
      <c r="BK14" s="161">
        <v>65</v>
      </c>
      <c r="BL14" s="161">
        <v>0</v>
      </c>
      <c r="BM14" s="161">
        <v>0</v>
      </c>
      <c r="BN14" s="161">
        <v>0</v>
      </c>
      <c r="BO14" s="161">
        <v>0</v>
      </c>
      <c r="BP14" s="161">
        <v>0</v>
      </c>
      <c r="BQ14" s="161">
        <v>0</v>
      </c>
      <c r="BR14" s="199" t="s">
        <v>301</v>
      </c>
      <c r="BS14" s="161">
        <v>11948</v>
      </c>
      <c r="BT14" s="161">
        <v>1223</v>
      </c>
      <c r="BU14" s="161">
        <v>90</v>
      </c>
    </row>
    <row r="15" spans="1:73" s="134" customFormat="1" ht="12.75" customHeight="1" x14ac:dyDescent="0.2">
      <c r="A15" s="155" t="s">
        <v>307</v>
      </c>
      <c r="B15" s="156" t="s">
        <v>459</v>
      </c>
      <c r="C15" s="197"/>
      <c r="D15" s="158">
        <v>1023</v>
      </c>
      <c r="E15" s="158">
        <v>24378</v>
      </c>
      <c r="F15" s="158">
        <v>5</v>
      </c>
      <c r="G15" s="158">
        <v>0</v>
      </c>
      <c r="H15" s="158">
        <v>2</v>
      </c>
      <c r="I15" s="158">
        <v>3</v>
      </c>
      <c r="J15" s="159">
        <v>1.8</v>
      </c>
      <c r="K15" s="160">
        <v>1.6</v>
      </c>
      <c r="L15" s="160">
        <v>0.2</v>
      </c>
      <c r="M15" s="160">
        <v>0</v>
      </c>
      <c r="N15" s="161">
        <v>1</v>
      </c>
      <c r="O15" s="161">
        <v>312</v>
      </c>
      <c r="P15" s="161">
        <v>253</v>
      </c>
      <c r="Q15" s="161">
        <v>27</v>
      </c>
      <c r="R15" s="161">
        <v>3</v>
      </c>
      <c r="S15" s="161">
        <v>0</v>
      </c>
      <c r="T15" s="160">
        <v>217</v>
      </c>
      <c r="U15" s="160">
        <v>35</v>
      </c>
      <c r="V15" s="161">
        <v>29551</v>
      </c>
      <c r="W15" s="161" t="s">
        <v>357</v>
      </c>
      <c r="X15" s="161">
        <v>0</v>
      </c>
      <c r="Y15" s="161">
        <v>0</v>
      </c>
      <c r="Z15" s="161">
        <v>288478</v>
      </c>
      <c r="AA15" s="161">
        <v>176835</v>
      </c>
      <c r="AB15" s="161">
        <v>111643</v>
      </c>
      <c r="AC15" s="161">
        <v>17447</v>
      </c>
      <c r="AD15" s="199" t="s">
        <v>301</v>
      </c>
      <c r="AE15" s="161">
        <v>19005</v>
      </c>
      <c r="AF15" s="161">
        <v>75191</v>
      </c>
      <c r="AG15" s="199" t="s">
        <v>301</v>
      </c>
      <c r="AH15" s="161">
        <v>254744</v>
      </c>
      <c r="AI15" s="161">
        <v>0</v>
      </c>
      <c r="AJ15" s="161">
        <v>0</v>
      </c>
      <c r="AK15" s="161">
        <v>9910</v>
      </c>
      <c r="AL15" s="161">
        <v>35523</v>
      </c>
      <c r="AM15" s="161">
        <v>31690</v>
      </c>
      <c r="AN15" s="161">
        <v>0</v>
      </c>
      <c r="AO15" s="161">
        <v>0</v>
      </c>
      <c r="AP15" s="161">
        <v>0</v>
      </c>
      <c r="AQ15" s="161">
        <v>0</v>
      </c>
      <c r="AR15" s="161">
        <v>3540</v>
      </c>
      <c r="AS15" s="161">
        <v>293</v>
      </c>
      <c r="AT15" s="161">
        <v>14</v>
      </c>
      <c r="AU15" s="161">
        <v>267</v>
      </c>
      <c r="AV15" s="161">
        <v>0</v>
      </c>
      <c r="AW15" s="161">
        <v>2394</v>
      </c>
      <c r="AX15" s="161">
        <v>2170</v>
      </c>
      <c r="AY15" s="161">
        <v>0</v>
      </c>
      <c r="AZ15" s="161">
        <v>0</v>
      </c>
      <c r="BA15" s="161">
        <v>0</v>
      </c>
      <c r="BB15" s="161">
        <v>0</v>
      </c>
      <c r="BC15" s="161">
        <v>220</v>
      </c>
      <c r="BD15" s="161">
        <v>4</v>
      </c>
      <c r="BE15" s="161">
        <v>13</v>
      </c>
      <c r="BF15" s="161">
        <v>2</v>
      </c>
      <c r="BG15" s="161">
        <v>10</v>
      </c>
      <c r="BH15" s="161">
        <v>26859</v>
      </c>
      <c r="BI15" s="199" t="s">
        <v>301</v>
      </c>
      <c r="BJ15" s="199" t="s">
        <v>301</v>
      </c>
      <c r="BK15" s="199" t="s">
        <v>301</v>
      </c>
      <c r="BL15" s="161">
        <v>0</v>
      </c>
      <c r="BM15" s="199" t="s">
        <v>301</v>
      </c>
      <c r="BN15" s="199" t="s">
        <v>301</v>
      </c>
      <c r="BO15" s="199" t="s">
        <v>301</v>
      </c>
      <c r="BP15" s="199" t="s">
        <v>301</v>
      </c>
      <c r="BQ15" s="199" t="s">
        <v>301</v>
      </c>
      <c r="BR15" s="199" t="s">
        <v>301</v>
      </c>
      <c r="BS15" s="199" t="s">
        <v>301</v>
      </c>
      <c r="BT15" s="199" t="s">
        <v>301</v>
      </c>
      <c r="BU15" s="199" t="s">
        <v>301</v>
      </c>
    </row>
    <row r="16" spans="1:73" s="134" customFormat="1" ht="12.75" customHeight="1" x14ac:dyDescent="0.2">
      <c r="A16" s="155" t="s">
        <v>308</v>
      </c>
      <c r="B16" s="156" t="s">
        <v>460</v>
      </c>
      <c r="C16" s="197"/>
      <c r="D16" s="158">
        <v>1006</v>
      </c>
      <c r="E16" s="158">
        <v>34473</v>
      </c>
      <c r="F16" s="158">
        <v>7</v>
      </c>
      <c r="G16" s="158">
        <v>0</v>
      </c>
      <c r="H16" s="158">
        <v>5</v>
      </c>
      <c r="I16" s="158">
        <v>2</v>
      </c>
      <c r="J16" s="159">
        <v>3.8</v>
      </c>
      <c r="K16" s="160">
        <v>3.2</v>
      </c>
      <c r="L16" s="160">
        <v>0.6</v>
      </c>
      <c r="M16" s="160">
        <v>0</v>
      </c>
      <c r="N16" s="161">
        <v>1</v>
      </c>
      <c r="O16" s="161">
        <v>680</v>
      </c>
      <c r="P16" s="161">
        <v>500</v>
      </c>
      <c r="Q16" s="161">
        <v>24</v>
      </c>
      <c r="R16" s="161">
        <v>10</v>
      </c>
      <c r="S16" s="161">
        <v>4</v>
      </c>
      <c r="T16" s="160">
        <v>220</v>
      </c>
      <c r="U16" s="160">
        <v>40</v>
      </c>
      <c r="V16" s="161">
        <v>40706</v>
      </c>
      <c r="W16" s="161">
        <v>3495</v>
      </c>
      <c r="X16" s="161">
        <v>0</v>
      </c>
      <c r="Y16" s="161">
        <v>24400</v>
      </c>
      <c r="Z16" s="161">
        <v>451472</v>
      </c>
      <c r="AA16" s="161">
        <v>350914</v>
      </c>
      <c r="AB16" s="161">
        <v>100558</v>
      </c>
      <c r="AC16" s="161">
        <v>24934</v>
      </c>
      <c r="AD16" s="199" t="s">
        <v>301</v>
      </c>
      <c r="AE16" s="161">
        <v>15359</v>
      </c>
      <c r="AF16" s="161">
        <v>60265</v>
      </c>
      <c r="AG16" s="199" t="s">
        <v>301</v>
      </c>
      <c r="AH16" s="161">
        <v>439515</v>
      </c>
      <c r="AI16" s="161">
        <v>0</v>
      </c>
      <c r="AJ16" s="161">
        <v>0</v>
      </c>
      <c r="AK16" s="161">
        <v>11967</v>
      </c>
      <c r="AL16" s="161">
        <v>69776</v>
      </c>
      <c r="AM16" s="161">
        <v>63070</v>
      </c>
      <c r="AN16" s="161">
        <v>1000</v>
      </c>
      <c r="AO16" s="161">
        <v>1</v>
      </c>
      <c r="AP16" s="161">
        <v>100</v>
      </c>
      <c r="AQ16" s="161">
        <v>500</v>
      </c>
      <c r="AR16" s="161">
        <v>4829</v>
      </c>
      <c r="AS16" s="161">
        <v>276</v>
      </c>
      <c r="AT16" s="199" t="s">
        <v>301</v>
      </c>
      <c r="AU16" s="199" t="s">
        <v>301</v>
      </c>
      <c r="AV16" s="199" t="s">
        <v>301</v>
      </c>
      <c r="AW16" s="161">
        <v>2318</v>
      </c>
      <c r="AX16" s="161">
        <v>2136</v>
      </c>
      <c r="AY16" s="161">
        <v>0</v>
      </c>
      <c r="AZ16" s="161">
        <v>0</v>
      </c>
      <c r="BA16" s="161">
        <v>0</v>
      </c>
      <c r="BB16" s="161">
        <v>0</v>
      </c>
      <c r="BC16" s="161">
        <v>167</v>
      </c>
      <c r="BD16" s="161">
        <v>15</v>
      </c>
      <c r="BE16" s="161">
        <v>18</v>
      </c>
      <c r="BF16" s="161">
        <v>0</v>
      </c>
      <c r="BG16" s="161">
        <v>9</v>
      </c>
      <c r="BH16" s="161">
        <v>21676</v>
      </c>
      <c r="BI16" s="161">
        <v>758</v>
      </c>
      <c r="BJ16" s="161">
        <v>0</v>
      </c>
      <c r="BK16" s="161">
        <v>0</v>
      </c>
      <c r="BL16" s="161">
        <v>99</v>
      </c>
      <c r="BM16" s="161">
        <v>9</v>
      </c>
      <c r="BN16" s="161">
        <v>0</v>
      </c>
      <c r="BO16" s="161">
        <v>0</v>
      </c>
      <c r="BP16" s="161">
        <v>90</v>
      </c>
      <c r="BQ16" s="199" t="s">
        <v>301</v>
      </c>
      <c r="BR16" s="199" t="s">
        <v>301</v>
      </c>
      <c r="BS16" s="199" t="s">
        <v>301</v>
      </c>
      <c r="BT16" s="199" t="s">
        <v>301</v>
      </c>
      <c r="BU16" s="199" t="s">
        <v>301</v>
      </c>
    </row>
    <row r="17" spans="1:73" s="134" customFormat="1" ht="12.75" customHeight="1" x14ac:dyDescent="0.2">
      <c r="A17" s="155" t="s">
        <v>309</v>
      </c>
      <c r="B17" s="156" t="s">
        <v>430</v>
      </c>
      <c r="C17" s="197"/>
      <c r="D17" s="158">
        <v>1021</v>
      </c>
      <c r="E17" s="158">
        <v>24520</v>
      </c>
      <c r="F17" s="158">
        <v>3</v>
      </c>
      <c r="G17" s="158">
        <v>1</v>
      </c>
      <c r="H17" s="158">
        <v>2</v>
      </c>
      <c r="I17" s="158">
        <v>0</v>
      </c>
      <c r="J17" s="159">
        <v>2.4</v>
      </c>
      <c r="K17" s="160">
        <v>2.4</v>
      </c>
      <c r="L17" s="160">
        <v>0</v>
      </c>
      <c r="M17" s="160">
        <v>0</v>
      </c>
      <c r="N17" s="161">
        <v>1</v>
      </c>
      <c r="O17" s="161">
        <v>456</v>
      </c>
      <c r="P17" s="161">
        <v>408</v>
      </c>
      <c r="Q17" s="161">
        <v>44</v>
      </c>
      <c r="R17" s="161">
        <v>3</v>
      </c>
      <c r="S17" s="161">
        <v>1</v>
      </c>
      <c r="T17" s="160">
        <v>242</v>
      </c>
      <c r="U17" s="160">
        <v>45</v>
      </c>
      <c r="V17" s="161">
        <v>17138</v>
      </c>
      <c r="W17" s="161">
        <v>0</v>
      </c>
      <c r="X17" s="161">
        <v>0</v>
      </c>
      <c r="Y17" s="161">
        <v>0</v>
      </c>
      <c r="Z17" s="161">
        <v>444199</v>
      </c>
      <c r="AA17" s="161">
        <v>312256</v>
      </c>
      <c r="AB17" s="161">
        <v>131943</v>
      </c>
      <c r="AC17" s="161">
        <v>23376</v>
      </c>
      <c r="AD17" s="199" t="s">
        <v>301</v>
      </c>
      <c r="AE17" s="161">
        <v>13821</v>
      </c>
      <c r="AF17" s="161">
        <v>94746</v>
      </c>
      <c r="AG17" s="199" t="s">
        <v>301</v>
      </c>
      <c r="AH17" s="161">
        <v>444165</v>
      </c>
      <c r="AI17" s="161">
        <v>0</v>
      </c>
      <c r="AJ17" s="161">
        <v>0</v>
      </c>
      <c r="AK17" s="161">
        <v>35</v>
      </c>
      <c r="AL17" s="161">
        <v>17138</v>
      </c>
      <c r="AM17" s="161">
        <v>16894</v>
      </c>
      <c r="AN17" s="161">
        <v>0</v>
      </c>
      <c r="AO17" s="161">
        <v>58</v>
      </c>
      <c r="AP17" s="161">
        <v>0</v>
      </c>
      <c r="AQ17" s="161">
        <v>0</v>
      </c>
      <c r="AR17" s="161">
        <v>169</v>
      </c>
      <c r="AS17" s="161">
        <v>17</v>
      </c>
      <c r="AT17" s="161">
        <v>7</v>
      </c>
      <c r="AU17" s="161">
        <v>0</v>
      </c>
      <c r="AV17" s="161">
        <v>148</v>
      </c>
      <c r="AW17" s="161">
        <v>3176</v>
      </c>
      <c r="AX17" s="161">
        <v>3149</v>
      </c>
      <c r="AY17" s="161">
        <v>0</v>
      </c>
      <c r="AZ17" s="161">
        <v>2</v>
      </c>
      <c r="BA17" s="161">
        <v>0</v>
      </c>
      <c r="BB17" s="161">
        <v>0</v>
      </c>
      <c r="BC17" s="161">
        <v>23</v>
      </c>
      <c r="BD17" s="161">
        <v>2</v>
      </c>
      <c r="BE17" s="161">
        <v>140</v>
      </c>
      <c r="BF17" s="161">
        <v>0</v>
      </c>
      <c r="BG17" s="161">
        <v>31</v>
      </c>
      <c r="BH17" s="161">
        <v>7478</v>
      </c>
      <c r="BI17" s="161">
        <v>1029</v>
      </c>
      <c r="BJ17" s="161">
        <v>2364</v>
      </c>
      <c r="BK17" s="161">
        <v>3</v>
      </c>
      <c r="BL17" s="161">
        <v>0</v>
      </c>
      <c r="BM17" s="161">
        <v>0</v>
      </c>
      <c r="BN17" s="161">
        <v>0</v>
      </c>
      <c r="BO17" s="161">
        <v>0</v>
      </c>
      <c r="BP17" s="161">
        <v>0</v>
      </c>
      <c r="BQ17" s="161">
        <v>0</v>
      </c>
      <c r="BR17" s="161">
        <v>90</v>
      </c>
      <c r="BS17" s="199" t="s">
        <v>301</v>
      </c>
      <c r="BT17" s="199" t="s">
        <v>301</v>
      </c>
      <c r="BU17" s="199" t="s">
        <v>301</v>
      </c>
    </row>
    <row r="18" spans="1:73" s="134" customFormat="1" ht="12.75" customHeight="1" x14ac:dyDescent="0.2">
      <c r="A18" s="162" t="s">
        <v>310</v>
      </c>
      <c r="B18" s="163" t="s">
        <v>431</v>
      </c>
      <c r="C18" s="200"/>
      <c r="D18" s="165">
        <v>1383</v>
      </c>
      <c r="E18" s="201" t="s">
        <v>301</v>
      </c>
      <c r="F18" s="165">
        <v>4</v>
      </c>
      <c r="G18" s="165">
        <v>3</v>
      </c>
      <c r="H18" s="165">
        <v>1</v>
      </c>
      <c r="I18" s="165">
        <v>0</v>
      </c>
      <c r="J18" s="166">
        <v>4</v>
      </c>
      <c r="K18" s="167">
        <v>4</v>
      </c>
      <c r="L18" s="167">
        <v>0</v>
      </c>
      <c r="M18" s="167">
        <v>0</v>
      </c>
      <c r="N18" s="168">
        <v>1</v>
      </c>
      <c r="O18" s="168">
        <v>600</v>
      </c>
      <c r="P18" s="168">
        <v>350</v>
      </c>
      <c r="Q18" s="168">
        <v>26</v>
      </c>
      <c r="R18" s="168">
        <v>4</v>
      </c>
      <c r="S18" s="168">
        <v>4</v>
      </c>
      <c r="T18" s="167">
        <v>250</v>
      </c>
      <c r="U18" s="167">
        <v>40</v>
      </c>
      <c r="V18" s="168">
        <v>15762</v>
      </c>
      <c r="W18" s="168">
        <v>290</v>
      </c>
      <c r="X18" s="168">
        <v>0</v>
      </c>
      <c r="Y18" s="168">
        <v>20217</v>
      </c>
      <c r="Z18" s="168">
        <v>433000</v>
      </c>
      <c r="AA18" s="168">
        <v>300000</v>
      </c>
      <c r="AB18" s="168">
        <v>133000</v>
      </c>
      <c r="AC18" s="168">
        <v>0</v>
      </c>
      <c r="AD18" s="202" t="s">
        <v>301</v>
      </c>
      <c r="AE18" s="168">
        <v>0</v>
      </c>
      <c r="AF18" s="168">
        <v>133000</v>
      </c>
      <c r="AG18" s="168">
        <v>32000</v>
      </c>
      <c r="AH18" s="168">
        <v>433000</v>
      </c>
      <c r="AI18" s="168">
        <v>0</v>
      </c>
      <c r="AJ18" s="168">
        <v>0</v>
      </c>
      <c r="AK18" s="168">
        <v>10600</v>
      </c>
      <c r="AL18" s="168">
        <v>40352</v>
      </c>
      <c r="AM18" s="168">
        <v>38004</v>
      </c>
      <c r="AN18" s="168">
        <v>0</v>
      </c>
      <c r="AO18" s="168">
        <v>0</v>
      </c>
      <c r="AP18" s="168">
        <v>0</v>
      </c>
      <c r="AQ18" s="168">
        <v>1200</v>
      </c>
      <c r="AR18" s="168">
        <v>955</v>
      </c>
      <c r="AS18" s="168">
        <v>193</v>
      </c>
      <c r="AT18" s="168">
        <v>35</v>
      </c>
      <c r="AU18" s="168">
        <v>0</v>
      </c>
      <c r="AV18" s="168">
        <v>1</v>
      </c>
      <c r="AW18" s="168">
        <v>2</v>
      </c>
      <c r="AX18" s="202" t="s">
        <v>301</v>
      </c>
      <c r="AY18" s="168">
        <v>0</v>
      </c>
      <c r="AZ18" s="168">
        <v>0</v>
      </c>
      <c r="BA18" s="168">
        <v>0</v>
      </c>
      <c r="BB18" s="168">
        <v>2</v>
      </c>
      <c r="BC18" s="202" t="s">
        <v>301</v>
      </c>
      <c r="BD18" s="168">
        <v>0</v>
      </c>
      <c r="BE18" s="168">
        <v>15</v>
      </c>
      <c r="BF18" s="168">
        <v>1</v>
      </c>
      <c r="BG18" s="168">
        <v>110</v>
      </c>
      <c r="BH18" s="168">
        <v>8711</v>
      </c>
      <c r="BI18" s="168">
        <v>90</v>
      </c>
      <c r="BJ18" s="168">
        <v>80</v>
      </c>
      <c r="BK18" s="168">
        <v>1355</v>
      </c>
      <c r="BL18" s="168">
        <v>0</v>
      </c>
      <c r="BM18" s="168">
        <v>0</v>
      </c>
      <c r="BN18" s="168">
        <v>0</v>
      </c>
      <c r="BO18" s="168">
        <v>0</v>
      </c>
      <c r="BP18" s="168">
        <v>0</v>
      </c>
      <c r="BQ18" s="168">
        <v>712</v>
      </c>
      <c r="BR18" s="168">
        <v>70</v>
      </c>
      <c r="BS18" s="202" t="s">
        <v>301</v>
      </c>
      <c r="BT18" s="202" t="s">
        <v>301</v>
      </c>
      <c r="BU18" s="202" t="s">
        <v>301</v>
      </c>
    </row>
    <row r="19" spans="1:73" s="134" customFormat="1" ht="12.75" customHeight="1" x14ac:dyDescent="0.2">
      <c r="A19" s="122"/>
      <c r="B19" s="169" t="s">
        <v>154</v>
      </c>
      <c r="C19" s="203"/>
      <c r="D19" s="204">
        <v>13753</v>
      </c>
      <c r="E19" s="204">
        <v>96657</v>
      </c>
      <c r="F19" s="204">
        <v>38</v>
      </c>
      <c r="G19" s="204">
        <v>4</v>
      </c>
      <c r="H19" s="204">
        <v>25</v>
      </c>
      <c r="I19" s="204">
        <v>9</v>
      </c>
      <c r="J19" s="204">
        <v>22.7</v>
      </c>
      <c r="K19" s="204">
        <v>21.9</v>
      </c>
      <c r="L19" s="204">
        <v>0.8</v>
      </c>
      <c r="M19" s="204">
        <v>0</v>
      </c>
      <c r="N19" s="204">
        <v>11</v>
      </c>
      <c r="O19" s="204">
        <v>3664</v>
      </c>
      <c r="P19" s="204">
        <v>3017</v>
      </c>
      <c r="Q19" s="204">
        <v>283</v>
      </c>
      <c r="R19" s="204">
        <v>64</v>
      </c>
      <c r="S19" s="204">
        <v>10</v>
      </c>
      <c r="T19" s="204">
        <v>2288</v>
      </c>
      <c r="U19" s="204">
        <v>381</v>
      </c>
      <c r="V19" s="204">
        <v>189778</v>
      </c>
      <c r="W19" s="204">
        <v>7148</v>
      </c>
      <c r="X19" s="204">
        <v>183</v>
      </c>
      <c r="Y19" s="204">
        <v>45535</v>
      </c>
      <c r="Z19" s="204">
        <v>3383292</v>
      </c>
      <c r="AA19" s="204">
        <v>2169919</v>
      </c>
      <c r="AB19" s="204">
        <v>1213373</v>
      </c>
      <c r="AC19" s="204">
        <v>175381</v>
      </c>
      <c r="AD19" s="204">
        <v>0</v>
      </c>
      <c r="AE19" s="204">
        <v>168131</v>
      </c>
      <c r="AF19" s="204">
        <v>869861</v>
      </c>
      <c r="AG19" s="204">
        <v>230062</v>
      </c>
      <c r="AH19" s="204">
        <v>3246476</v>
      </c>
      <c r="AI19" s="204">
        <v>0</v>
      </c>
      <c r="AJ19" s="204">
        <v>0</v>
      </c>
      <c r="AK19" s="204">
        <v>85609</v>
      </c>
      <c r="AL19" s="204">
        <v>252809</v>
      </c>
      <c r="AM19" s="204">
        <v>237074</v>
      </c>
      <c r="AN19" s="204">
        <v>1000</v>
      </c>
      <c r="AO19" s="204">
        <v>65</v>
      </c>
      <c r="AP19" s="204">
        <v>101</v>
      </c>
      <c r="AQ19" s="204">
        <v>1700</v>
      </c>
      <c r="AR19" s="204">
        <v>11892</v>
      </c>
      <c r="AS19" s="204">
        <v>977</v>
      </c>
      <c r="AT19" s="204">
        <v>12355</v>
      </c>
      <c r="AU19" s="204">
        <v>322</v>
      </c>
      <c r="AV19" s="204">
        <v>6739</v>
      </c>
      <c r="AW19" s="204">
        <v>14257</v>
      </c>
      <c r="AX19" s="204">
        <v>13671</v>
      </c>
      <c r="AY19" s="204">
        <v>0</v>
      </c>
      <c r="AZ19" s="204">
        <v>2</v>
      </c>
      <c r="BA19" s="204">
        <v>0</v>
      </c>
      <c r="BB19" s="204">
        <v>2</v>
      </c>
      <c r="BC19" s="204">
        <v>549</v>
      </c>
      <c r="BD19" s="204">
        <v>33</v>
      </c>
      <c r="BE19" s="204">
        <v>1208</v>
      </c>
      <c r="BF19" s="204">
        <v>7</v>
      </c>
      <c r="BG19" s="204">
        <v>244</v>
      </c>
      <c r="BH19" s="204">
        <v>147774</v>
      </c>
      <c r="BI19" s="204">
        <v>5856</v>
      </c>
      <c r="BJ19" s="204">
        <v>7717</v>
      </c>
      <c r="BK19" s="204">
        <v>1857</v>
      </c>
      <c r="BL19" s="204">
        <v>124</v>
      </c>
      <c r="BM19" s="204">
        <v>9</v>
      </c>
      <c r="BN19" s="204">
        <v>0</v>
      </c>
      <c r="BO19" s="204">
        <v>0</v>
      </c>
      <c r="BP19" s="204">
        <v>115</v>
      </c>
      <c r="BQ19" s="204">
        <v>712</v>
      </c>
      <c r="BR19" s="204">
        <v>468</v>
      </c>
      <c r="BS19" s="204">
        <v>26575</v>
      </c>
      <c r="BT19" s="204">
        <v>1223</v>
      </c>
      <c r="BU19" s="204">
        <v>90</v>
      </c>
    </row>
    <row r="20" spans="1:73" s="134" customFormat="1" ht="12.75" customHeight="1" x14ac:dyDescent="0.2">
      <c r="A20" s="173"/>
      <c r="B20" s="135" t="s">
        <v>150</v>
      </c>
      <c r="C20" s="180">
        <v>10</v>
      </c>
      <c r="D20" s="180">
        <v>10</v>
      </c>
      <c r="E20" s="180">
        <v>10</v>
      </c>
      <c r="F20" s="180">
        <v>10</v>
      </c>
      <c r="G20" s="180">
        <v>10</v>
      </c>
      <c r="H20" s="180">
        <v>10</v>
      </c>
      <c r="I20" s="180">
        <v>10</v>
      </c>
      <c r="J20" s="180">
        <v>10</v>
      </c>
      <c r="K20" s="180">
        <v>10</v>
      </c>
      <c r="L20" s="180">
        <v>10</v>
      </c>
      <c r="M20" s="180">
        <v>10</v>
      </c>
      <c r="N20" s="180">
        <v>10</v>
      </c>
      <c r="O20" s="180">
        <v>10</v>
      </c>
      <c r="P20" s="180">
        <v>10</v>
      </c>
      <c r="Q20" s="180">
        <v>10</v>
      </c>
      <c r="R20" s="180">
        <v>10</v>
      </c>
      <c r="S20" s="180">
        <v>10</v>
      </c>
      <c r="T20" s="180">
        <v>10</v>
      </c>
      <c r="U20" s="180">
        <v>10</v>
      </c>
      <c r="V20" s="180">
        <v>10</v>
      </c>
      <c r="W20" s="180">
        <v>10</v>
      </c>
      <c r="X20" s="180">
        <v>10</v>
      </c>
      <c r="Y20" s="180">
        <v>10</v>
      </c>
      <c r="Z20" s="180">
        <v>10</v>
      </c>
      <c r="AA20" s="180">
        <v>10</v>
      </c>
      <c r="AB20" s="180">
        <v>10</v>
      </c>
      <c r="AC20" s="180">
        <v>10</v>
      </c>
      <c r="AD20" s="180">
        <v>10</v>
      </c>
      <c r="AE20" s="180">
        <v>10</v>
      </c>
      <c r="AF20" s="180">
        <v>10</v>
      </c>
      <c r="AG20" s="180">
        <v>10</v>
      </c>
      <c r="AH20" s="180">
        <v>10</v>
      </c>
      <c r="AI20" s="180">
        <v>10</v>
      </c>
      <c r="AJ20" s="180">
        <v>10</v>
      </c>
      <c r="AK20" s="180">
        <v>10</v>
      </c>
      <c r="AL20" s="180">
        <v>10</v>
      </c>
      <c r="AM20" s="180">
        <v>10</v>
      </c>
      <c r="AN20" s="180">
        <v>10</v>
      </c>
      <c r="AO20" s="180">
        <v>10</v>
      </c>
      <c r="AP20" s="180">
        <v>10</v>
      </c>
      <c r="AQ20" s="180">
        <v>10</v>
      </c>
      <c r="AR20" s="180">
        <v>10</v>
      </c>
      <c r="AS20" s="180">
        <v>10</v>
      </c>
      <c r="AT20" s="180">
        <v>10</v>
      </c>
      <c r="AU20" s="180">
        <v>10</v>
      </c>
      <c r="AV20" s="180">
        <v>10</v>
      </c>
      <c r="AW20" s="180">
        <v>10</v>
      </c>
      <c r="AX20" s="180">
        <v>10</v>
      </c>
      <c r="AY20" s="180">
        <v>10</v>
      </c>
      <c r="AZ20" s="180">
        <v>10</v>
      </c>
      <c r="BA20" s="180">
        <v>10</v>
      </c>
      <c r="BB20" s="180">
        <v>10</v>
      </c>
      <c r="BC20" s="180">
        <v>10</v>
      </c>
      <c r="BD20" s="180">
        <v>10</v>
      </c>
      <c r="BE20" s="180">
        <v>10</v>
      </c>
      <c r="BF20" s="180">
        <v>10</v>
      </c>
      <c r="BG20" s="180">
        <v>10</v>
      </c>
      <c r="BH20" s="180">
        <v>10</v>
      </c>
      <c r="BI20" s="180">
        <v>10</v>
      </c>
      <c r="BJ20" s="180">
        <v>10</v>
      </c>
      <c r="BK20" s="180">
        <v>10</v>
      </c>
      <c r="BL20" s="180">
        <v>10</v>
      </c>
      <c r="BM20" s="180">
        <v>10</v>
      </c>
      <c r="BN20" s="180">
        <v>10</v>
      </c>
      <c r="BO20" s="180">
        <v>10</v>
      </c>
      <c r="BP20" s="180">
        <v>10</v>
      </c>
      <c r="BQ20" s="180">
        <v>10</v>
      </c>
      <c r="BR20" s="180">
        <v>10</v>
      </c>
      <c r="BS20" s="180">
        <v>10</v>
      </c>
      <c r="BT20" s="180">
        <v>10</v>
      </c>
      <c r="BU20" s="180">
        <v>10</v>
      </c>
    </row>
    <row r="21" spans="1:73" s="134" customFormat="1" ht="12.75" customHeight="1" x14ac:dyDescent="0.2">
      <c r="A21" s="173"/>
      <c r="B21" s="135" t="s">
        <v>151</v>
      </c>
      <c r="C21" s="205">
        <v>10</v>
      </c>
      <c r="D21" s="205">
        <v>10</v>
      </c>
      <c r="E21" s="205">
        <v>4</v>
      </c>
      <c r="F21" s="205">
        <v>10</v>
      </c>
      <c r="G21" s="205">
        <v>10</v>
      </c>
      <c r="H21" s="205">
        <v>10</v>
      </c>
      <c r="I21" s="205">
        <v>10</v>
      </c>
      <c r="J21" s="205">
        <v>10</v>
      </c>
      <c r="K21" s="205">
        <v>10</v>
      </c>
      <c r="L21" s="205">
        <v>10</v>
      </c>
      <c r="M21" s="205">
        <v>10</v>
      </c>
      <c r="N21" s="205">
        <v>10</v>
      </c>
      <c r="O21" s="205">
        <v>10</v>
      </c>
      <c r="P21" s="205">
        <v>10</v>
      </c>
      <c r="Q21" s="205">
        <v>10</v>
      </c>
      <c r="R21" s="205">
        <v>10</v>
      </c>
      <c r="S21" s="205">
        <v>10</v>
      </c>
      <c r="T21" s="205">
        <v>10</v>
      </c>
      <c r="U21" s="205">
        <v>10</v>
      </c>
      <c r="V21" s="205">
        <v>10</v>
      </c>
      <c r="W21" s="205">
        <v>10</v>
      </c>
      <c r="X21" s="205">
        <v>10</v>
      </c>
      <c r="Y21" s="205">
        <v>10</v>
      </c>
      <c r="Z21" s="205">
        <v>10</v>
      </c>
      <c r="AA21" s="205">
        <v>10</v>
      </c>
      <c r="AB21" s="205">
        <v>10</v>
      </c>
      <c r="AC21" s="205">
        <v>10</v>
      </c>
      <c r="AD21" s="205">
        <v>0</v>
      </c>
      <c r="AE21" s="205">
        <v>10</v>
      </c>
      <c r="AF21" s="205">
        <v>10</v>
      </c>
      <c r="AG21" s="205">
        <v>6</v>
      </c>
      <c r="AH21" s="205">
        <v>10</v>
      </c>
      <c r="AI21" s="205">
        <v>10</v>
      </c>
      <c r="AJ21" s="205">
        <v>10</v>
      </c>
      <c r="AK21" s="205">
        <v>10</v>
      </c>
      <c r="AL21" s="205">
        <v>10</v>
      </c>
      <c r="AM21" s="205">
        <v>10</v>
      </c>
      <c r="AN21" s="205">
        <v>10</v>
      </c>
      <c r="AO21" s="205">
        <v>10</v>
      </c>
      <c r="AP21" s="205">
        <v>10</v>
      </c>
      <c r="AQ21" s="205">
        <v>10</v>
      </c>
      <c r="AR21" s="205">
        <v>10</v>
      </c>
      <c r="AS21" s="205">
        <v>9</v>
      </c>
      <c r="AT21" s="205">
        <v>8</v>
      </c>
      <c r="AU21" s="205">
        <v>6</v>
      </c>
      <c r="AV21" s="205">
        <v>8</v>
      </c>
      <c r="AW21" s="205">
        <v>10</v>
      </c>
      <c r="AX21" s="205">
        <v>9</v>
      </c>
      <c r="AY21" s="205">
        <v>10</v>
      </c>
      <c r="AZ21" s="205">
        <v>10</v>
      </c>
      <c r="BA21" s="205">
        <v>10</v>
      </c>
      <c r="BB21" s="205">
        <v>10</v>
      </c>
      <c r="BC21" s="205">
        <v>9</v>
      </c>
      <c r="BD21" s="205">
        <v>10</v>
      </c>
      <c r="BE21" s="205">
        <v>9</v>
      </c>
      <c r="BF21" s="205">
        <v>9</v>
      </c>
      <c r="BG21" s="205">
        <v>9</v>
      </c>
      <c r="BH21" s="205">
        <v>10</v>
      </c>
      <c r="BI21" s="205">
        <v>9</v>
      </c>
      <c r="BJ21" s="205">
        <v>9</v>
      </c>
      <c r="BK21" s="205">
        <v>8</v>
      </c>
      <c r="BL21" s="205">
        <v>10</v>
      </c>
      <c r="BM21" s="205">
        <v>9</v>
      </c>
      <c r="BN21" s="205">
        <v>9</v>
      </c>
      <c r="BO21" s="205">
        <v>8</v>
      </c>
      <c r="BP21" s="205">
        <v>8</v>
      </c>
      <c r="BQ21" s="205">
        <v>8</v>
      </c>
      <c r="BR21" s="205">
        <v>5</v>
      </c>
      <c r="BS21" s="205">
        <v>2</v>
      </c>
      <c r="BT21" s="205">
        <v>1</v>
      </c>
      <c r="BU21" s="205">
        <v>1</v>
      </c>
    </row>
    <row r="22" spans="1:73" s="134" customFormat="1" ht="12.75" customHeight="1" x14ac:dyDescent="0.2">
      <c r="A22" s="174"/>
      <c r="B22" s="138" t="s">
        <v>149</v>
      </c>
      <c r="C22" s="139">
        <v>1</v>
      </c>
      <c r="D22" s="139">
        <v>1</v>
      </c>
      <c r="E22" s="139">
        <v>0.4</v>
      </c>
      <c r="F22" s="139">
        <v>1</v>
      </c>
      <c r="G22" s="139">
        <v>1</v>
      </c>
      <c r="H22" s="139">
        <v>1</v>
      </c>
      <c r="I22" s="139">
        <v>1</v>
      </c>
      <c r="J22" s="139">
        <v>1</v>
      </c>
      <c r="K22" s="139">
        <v>1</v>
      </c>
      <c r="L22" s="139">
        <v>1</v>
      </c>
      <c r="M22" s="139">
        <v>1</v>
      </c>
      <c r="N22" s="139">
        <v>1</v>
      </c>
      <c r="O22" s="139">
        <v>1</v>
      </c>
      <c r="P22" s="139">
        <v>1</v>
      </c>
      <c r="Q22" s="139">
        <v>1</v>
      </c>
      <c r="R22" s="139">
        <v>1</v>
      </c>
      <c r="S22" s="139">
        <v>1</v>
      </c>
      <c r="T22" s="139">
        <v>1</v>
      </c>
      <c r="U22" s="139">
        <v>1</v>
      </c>
      <c r="V22" s="139">
        <v>1</v>
      </c>
      <c r="W22" s="139">
        <v>1</v>
      </c>
      <c r="X22" s="139">
        <v>1</v>
      </c>
      <c r="Y22" s="139">
        <v>1</v>
      </c>
      <c r="Z22" s="139">
        <v>1</v>
      </c>
      <c r="AA22" s="139">
        <v>1</v>
      </c>
      <c r="AB22" s="139">
        <v>1</v>
      </c>
      <c r="AC22" s="139">
        <v>1</v>
      </c>
      <c r="AD22" s="139">
        <v>0</v>
      </c>
      <c r="AE22" s="139">
        <v>1</v>
      </c>
      <c r="AF22" s="139">
        <v>1</v>
      </c>
      <c r="AG22" s="139">
        <v>0.6</v>
      </c>
      <c r="AH22" s="139">
        <v>1</v>
      </c>
      <c r="AI22" s="139">
        <v>1</v>
      </c>
      <c r="AJ22" s="139">
        <v>1</v>
      </c>
      <c r="AK22" s="139">
        <v>1</v>
      </c>
      <c r="AL22" s="139">
        <v>1</v>
      </c>
      <c r="AM22" s="139">
        <v>1</v>
      </c>
      <c r="AN22" s="139">
        <v>1</v>
      </c>
      <c r="AO22" s="139">
        <v>1</v>
      </c>
      <c r="AP22" s="139">
        <v>1</v>
      </c>
      <c r="AQ22" s="139">
        <v>1</v>
      </c>
      <c r="AR22" s="139">
        <v>1</v>
      </c>
      <c r="AS22" s="139">
        <v>0.9</v>
      </c>
      <c r="AT22" s="139">
        <v>0.8</v>
      </c>
      <c r="AU22" s="139">
        <v>0.6</v>
      </c>
      <c r="AV22" s="139">
        <v>0.8</v>
      </c>
      <c r="AW22" s="139">
        <v>1</v>
      </c>
      <c r="AX22" s="139">
        <v>0.9</v>
      </c>
      <c r="AY22" s="139">
        <v>1</v>
      </c>
      <c r="AZ22" s="139">
        <v>1</v>
      </c>
      <c r="BA22" s="139">
        <v>1</v>
      </c>
      <c r="BB22" s="139">
        <v>1</v>
      </c>
      <c r="BC22" s="139">
        <v>0.9</v>
      </c>
      <c r="BD22" s="139">
        <v>1</v>
      </c>
      <c r="BE22" s="139">
        <v>0.9</v>
      </c>
      <c r="BF22" s="139">
        <v>0.9</v>
      </c>
      <c r="BG22" s="139">
        <v>0.9</v>
      </c>
      <c r="BH22" s="139">
        <v>1</v>
      </c>
      <c r="BI22" s="139">
        <v>0.9</v>
      </c>
      <c r="BJ22" s="139">
        <v>0.9</v>
      </c>
      <c r="BK22" s="139">
        <v>0.8</v>
      </c>
      <c r="BL22" s="139">
        <v>1</v>
      </c>
      <c r="BM22" s="139">
        <v>0.9</v>
      </c>
      <c r="BN22" s="139">
        <v>0.9</v>
      </c>
      <c r="BO22" s="139">
        <v>0.8</v>
      </c>
      <c r="BP22" s="139">
        <v>0.8</v>
      </c>
      <c r="BQ22" s="139">
        <v>0.8</v>
      </c>
      <c r="BR22" s="139">
        <v>0.5</v>
      </c>
      <c r="BS22" s="139">
        <v>0.2</v>
      </c>
      <c r="BT22" s="139">
        <v>0.1</v>
      </c>
      <c r="BU22" s="139">
        <v>0.1</v>
      </c>
    </row>
    <row r="23" spans="1:73" s="134" customFormat="1" ht="12.75" customHeight="1" x14ac:dyDescent="0.2">
      <c r="A23" s="155" t="s">
        <v>311</v>
      </c>
      <c r="B23" s="156" t="s">
        <v>461</v>
      </c>
      <c r="C23" s="197"/>
      <c r="D23" s="158">
        <v>2972</v>
      </c>
      <c r="E23" s="198" t="s">
        <v>301</v>
      </c>
      <c r="F23" s="158">
        <v>10</v>
      </c>
      <c r="G23" s="158">
        <v>7</v>
      </c>
      <c r="H23" s="158">
        <v>1</v>
      </c>
      <c r="I23" s="158">
        <v>2</v>
      </c>
      <c r="J23" s="159">
        <v>7.5</v>
      </c>
      <c r="K23" s="160">
        <v>6.5</v>
      </c>
      <c r="L23" s="160">
        <v>0</v>
      </c>
      <c r="M23" s="160">
        <v>1</v>
      </c>
      <c r="N23" s="161">
        <v>5</v>
      </c>
      <c r="O23" s="161">
        <v>817</v>
      </c>
      <c r="P23" s="161">
        <v>767</v>
      </c>
      <c r="Q23" s="161">
        <v>146</v>
      </c>
      <c r="R23" s="161">
        <v>16</v>
      </c>
      <c r="S23" s="161">
        <v>0</v>
      </c>
      <c r="T23" s="160">
        <v>280</v>
      </c>
      <c r="U23" s="160">
        <v>48</v>
      </c>
      <c r="V23" s="161">
        <v>74994</v>
      </c>
      <c r="W23" s="161">
        <v>2164</v>
      </c>
      <c r="X23" s="161">
        <v>26998</v>
      </c>
      <c r="Y23" s="161">
        <v>4229</v>
      </c>
      <c r="Z23" s="161">
        <v>161476</v>
      </c>
      <c r="AA23" s="199" t="s">
        <v>301</v>
      </c>
      <c r="AB23" s="161">
        <v>161476</v>
      </c>
      <c r="AC23" s="199" t="s">
        <v>301</v>
      </c>
      <c r="AD23" s="199" t="s">
        <v>301</v>
      </c>
      <c r="AE23" s="199" t="s">
        <v>301</v>
      </c>
      <c r="AF23" s="161">
        <v>161476</v>
      </c>
      <c r="AG23" s="161">
        <v>116719</v>
      </c>
      <c r="AH23" s="161">
        <v>0</v>
      </c>
      <c r="AI23" s="161">
        <v>0</v>
      </c>
      <c r="AJ23" s="161">
        <v>0</v>
      </c>
      <c r="AK23" s="199" t="s">
        <v>301</v>
      </c>
      <c r="AL23" s="161">
        <v>165206</v>
      </c>
      <c r="AM23" s="161">
        <v>146646</v>
      </c>
      <c r="AN23" s="161">
        <v>5534</v>
      </c>
      <c r="AO23" s="161">
        <v>462</v>
      </c>
      <c r="AP23" s="161">
        <v>4904</v>
      </c>
      <c r="AQ23" s="161">
        <v>0</v>
      </c>
      <c r="AR23" s="161">
        <v>6837</v>
      </c>
      <c r="AS23" s="161">
        <v>823</v>
      </c>
      <c r="AT23" s="161">
        <v>80</v>
      </c>
      <c r="AU23" s="161">
        <v>935</v>
      </c>
      <c r="AV23" s="161">
        <v>140</v>
      </c>
      <c r="AW23" s="161">
        <v>4686</v>
      </c>
      <c r="AX23" s="161">
        <v>4392</v>
      </c>
      <c r="AY23" s="161">
        <v>131</v>
      </c>
      <c r="AZ23" s="161">
        <v>0</v>
      </c>
      <c r="BA23" s="161">
        <v>0</v>
      </c>
      <c r="BB23" s="161">
        <v>0</v>
      </c>
      <c r="BC23" s="161">
        <v>113</v>
      </c>
      <c r="BD23" s="161">
        <v>50</v>
      </c>
      <c r="BE23" s="161">
        <v>40</v>
      </c>
      <c r="BF23" s="161">
        <v>1</v>
      </c>
      <c r="BG23" s="161">
        <v>22</v>
      </c>
      <c r="BH23" s="161">
        <v>22587</v>
      </c>
      <c r="BI23" s="161">
        <v>1987</v>
      </c>
      <c r="BJ23" s="161">
        <v>1330</v>
      </c>
      <c r="BK23" s="161">
        <v>243</v>
      </c>
      <c r="BL23" s="161">
        <v>100</v>
      </c>
      <c r="BM23" s="161">
        <v>100</v>
      </c>
      <c r="BN23" s="161">
        <v>0</v>
      </c>
      <c r="BO23" s="161">
        <v>0</v>
      </c>
      <c r="BP23" s="161">
        <v>0</v>
      </c>
      <c r="BQ23" s="199" t="s">
        <v>301</v>
      </c>
      <c r="BR23" s="161">
        <v>590</v>
      </c>
      <c r="BS23" s="161">
        <v>18324</v>
      </c>
      <c r="BT23" s="199" t="s">
        <v>301</v>
      </c>
      <c r="BU23" s="199" t="s">
        <v>301</v>
      </c>
    </row>
    <row r="24" spans="1:73" s="134" customFormat="1" ht="12.75" customHeight="1" x14ac:dyDescent="0.2">
      <c r="A24" s="122"/>
      <c r="B24" s="169" t="s">
        <v>155</v>
      </c>
      <c r="C24" s="170"/>
      <c r="D24" s="171">
        <v>2972</v>
      </c>
      <c r="E24" s="171" t="s">
        <v>301</v>
      </c>
      <c r="F24" s="171">
        <v>10</v>
      </c>
      <c r="G24" s="171">
        <v>7</v>
      </c>
      <c r="H24" s="171">
        <v>1</v>
      </c>
      <c r="I24" s="171">
        <v>2</v>
      </c>
      <c r="J24" s="171">
        <v>7.5</v>
      </c>
      <c r="K24" s="171">
        <v>6.5</v>
      </c>
      <c r="L24" s="171">
        <v>0</v>
      </c>
      <c r="M24" s="171">
        <v>1</v>
      </c>
      <c r="N24" s="171">
        <v>5</v>
      </c>
      <c r="O24" s="171">
        <v>817</v>
      </c>
      <c r="P24" s="171">
        <v>767</v>
      </c>
      <c r="Q24" s="171">
        <v>146</v>
      </c>
      <c r="R24" s="171">
        <v>16</v>
      </c>
      <c r="S24" s="171">
        <v>0</v>
      </c>
      <c r="T24" s="171">
        <v>280</v>
      </c>
      <c r="U24" s="171">
        <v>48</v>
      </c>
      <c r="V24" s="171">
        <v>74994</v>
      </c>
      <c r="W24" s="171">
        <v>2164</v>
      </c>
      <c r="X24" s="171">
        <v>26998</v>
      </c>
      <c r="Y24" s="171">
        <v>4229</v>
      </c>
      <c r="Z24" s="171">
        <v>161476</v>
      </c>
      <c r="AA24" s="171" t="s">
        <v>301</v>
      </c>
      <c r="AB24" s="171">
        <v>161476</v>
      </c>
      <c r="AC24" s="171" t="s">
        <v>301</v>
      </c>
      <c r="AD24" s="171" t="s">
        <v>301</v>
      </c>
      <c r="AE24" s="171" t="s">
        <v>301</v>
      </c>
      <c r="AF24" s="171">
        <v>161476</v>
      </c>
      <c r="AG24" s="171">
        <v>116719</v>
      </c>
      <c r="AH24" s="171">
        <v>0</v>
      </c>
      <c r="AI24" s="171">
        <v>0</v>
      </c>
      <c r="AJ24" s="171">
        <v>0</v>
      </c>
      <c r="AK24" s="171" t="s">
        <v>301</v>
      </c>
      <c r="AL24" s="171">
        <v>165206</v>
      </c>
      <c r="AM24" s="171">
        <v>146646</v>
      </c>
      <c r="AN24" s="171">
        <v>5534</v>
      </c>
      <c r="AO24" s="171">
        <v>462</v>
      </c>
      <c r="AP24" s="171">
        <v>4904</v>
      </c>
      <c r="AQ24" s="171">
        <v>0</v>
      </c>
      <c r="AR24" s="171">
        <v>6837</v>
      </c>
      <c r="AS24" s="171">
        <v>823</v>
      </c>
      <c r="AT24" s="171">
        <v>80</v>
      </c>
      <c r="AU24" s="171">
        <v>935</v>
      </c>
      <c r="AV24" s="171">
        <v>140</v>
      </c>
      <c r="AW24" s="171">
        <v>4686</v>
      </c>
      <c r="AX24" s="171">
        <v>4392</v>
      </c>
      <c r="AY24" s="171">
        <v>131</v>
      </c>
      <c r="AZ24" s="171">
        <v>0</v>
      </c>
      <c r="BA24" s="171">
        <v>0</v>
      </c>
      <c r="BB24" s="171">
        <v>0</v>
      </c>
      <c r="BC24" s="171">
        <v>113</v>
      </c>
      <c r="BD24" s="171">
        <v>50</v>
      </c>
      <c r="BE24" s="171">
        <v>40</v>
      </c>
      <c r="BF24" s="171">
        <v>1</v>
      </c>
      <c r="BG24" s="171">
        <v>22</v>
      </c>
      <c r="BH24" s="171">
        <v>22587</v>
      </c>
      <c r="BI24" s="171">
        <v>1987</v>
      </c>
      <c r="BJ24" s="171">
        <v>1330</v>
      </c>
      <c r="BK24" s="171">
        <v>243</v>
      </c>
      <c r="BL24" s="171">
        <v>100</v>
      </c>
      <c r="BM24" s="171">
        <v>100</v>
      </c>
      <c r="BN24" s="171">
        <v>0</v>
      </c>
      <c r="BO24" s="171">
        <v>0</v>
      </c>
      <c r="BP24" s="171">
        <v>0</v>
      </c>
      <c r="BQ24" s="171" t="s">
        <v>301</v>
      </c>
      <c r="BR24" s="171">
        <v>590</v>
      </c>
      <c r="BS24" s="171">
        <v>18324</v>
      </c>
      <c r="BT24" s="171" t="s">
        <v>301</v>
      </c>
      <c r="BU24" s="171" t="s">
        <v>301</v>
      </c>
    </row>
    <row r="25" spans="1:73" s="134" customFormat="1" ht="12.75" customHeight="1" x14ac:dyDescent="0.2">
      <c r="A25" s="173"/>
      <c r="B25" s="135" t="s">
        <v>150</v>
      </c>
      <c r="C25" s="136">
        <v>1</v>
      </c>
      <c r="D25" s="136">
        <v>1</v>
      </c>
      <c r="E25" s="136">
        <v>1</v>
      </c>
      <c r="F25" s="136">
        <v>1</v>
      </c>
      <c r="G25" s="136">
        <v>1</v>
      </c>
      <c r="H25" s="136">
        <v>1</v>
      </c>
      <c r="I25" s="136">
        <v>1</v>
      </c>
      <c r="J25" s="136">
        <v>1</v>
      </c>
      <c r="K25" s="136">
        <v>1</v>
      </c>
      <c r="L25" s="136">
        <v>1</v>
      </c>
      <c r="M25" s="136">
        <v>1</v>
      </c>
      <c r="N25" s="136">
        <v>1</v>
      </c>
      <c r="O25" s="136">
        <v>1</v>
      </c>
      <c r="P25" s="136">
        <v>1</v>
      </c>
      <c r="Q25" s="136">
        <v>1</v>
      </c>
      <c r="R25" s="136">
        <v>1</v>
      </c>
      <c r="S25" s="136">
        <v>1</v>
      </c>
      <c r="T25" s="136">
        <v>1</v>
      </c>
      <c r="U25" s="136">
        <v>1</v>
      </c>
      <c r="V25" s="136">
        <v>1</v>
      </c>
      <c r="W25" s="136">
        <v>1</v>
      </c>
      <c r="X25" s="136">
        <v>1</v>
      </c>
      <c r="Y25" s="136">
        <v>1</v>
      </c>
      <c r="Z25" s="136">
        <v>1</v>
      </c>
      <c r="AA25" s="136">
        <v>1</v>
      </c>
      <c r="AB25" s="136">
        <v>1</v>
      </c>
      <c r="AC25" s="136">
        <v>1</v>
      </c>
      <c r="AD25" s="136">
        <v>1</v>
      </c>
      <c r="AE25" s="136">
        <v>1</v>
      </c>
      <c r="AF25" s="136">
        <v>1</v>
      </c>
      <c r="AG25" s="136">
        <v>1</v>
      </c>
      <c r="AH25" s="136">
        <v>1</v>
      </c>
      <c r="AI25" s="136">
        <v>1</v>
      </c>
      <c r="AJ25" s="136">
        <v>1</v>
      </c>
      <c r="AK25" s="136">
        <v>1</v>
      </c>
      <c r="AL25" s="136">
        <v>1</v>
      </c>
      <c r="AM25" s="136">
        <v>1</v>
      </c>
      <c r="AN25" s="136">
        <v>1</v>
      </c>
      <c r="AO25" s="136">
        <v>1</v>
      </c>
      <c r="AP25" s="136">
        <v>1</v>
      </c>
      <c r="AQ25" s="136">
        <v>1</v>
      </c>
      <c r="AR25" s="136">
        <v>1</v>
      </c>
      <c r="AS25" s="136">
        <v>1</v>
      </c>
      <c r="AT25" s="136">
        <v>1</v>
      </c>
      <c r="AU25" s="136">
        <v>1</v>
      </c>
      <c r="AV25" s="136">
        <v>1</v>
      </c>
      <c r="AW25" s="136">
        <v>1</v>
      </c>
      <c r="AX25" s="136">
        <v>1</v>
      </c>
      <c r="AY25" s="136">
        <v>1</v>
      </c>
      <c r="AZ25" s="136">
        <v>1</v>
      </c>
      <c r="BA25" s="136">
        <v>1</v>
      </c>
      <c r="BB25" s="136">
        <v>1</v>
      </c>
      <c r="BC25" s="136">
        <v>1</v>
      </c>
      <c r="BD25" s="136">
        <v>1</v>
      </c>
      <c r="BE25" s="136">
        <v>1</v>
      </c>
      <c r="BF25" s="136">
        <v>1</v>
      </c>
      <c r="BG25" s="136">
        <v>1</v>
      </c>
      <c r="BH25" s="136">
        <v>1</v>
      </c>
      <c r="BI25" s="136">
        <v>1</v>
      </c>
      <c r="BJ25" s="136">
        <v>1</v>
      </c>
      <c r="BK25" s="136">
        <v>1</v>
      </c>
      <c r="BL25" s="136">
        <v>1</v>
      </c>
      <c r="BM25" s="136">
        <v>1</v>
      </c>
      <c r="BN25" s="136">
        <v>1</v>
      </c>
      <c r="BO25" s="136">
        <v>1</v>
      </c>
      <c r="BP25" s="136">
        <v>1</v>
      </c>
      <c r="BQ25" s="136">
        <v>1</v>
      </c>
      <c r="BR25" s="136">
        <v>1</v>
      </c>
      <c r="BS25" s="136">
        <v>1</v>
      </c>
      <c r="BT25" s="136">
        <v>1</v>
      </c>
      <c r="BU25" s="136">
        <v>1</v>
      </c>
    </row>
    <row r="26" spans="1:73" s="134" customFormat="1" ht="12.75" customHeight="1" x14ac:dyDescent="0.2">
      <c r="A26" s="173"/>
      <c r="B26" s="135" t="s">
        <v>151</v>
      </c>
      <c r="C26" s="136">
        <v>1</v>
      </c>
      <c r="D26" s="136">
        <v>1</v>
      </c>
      <c r="E26" s="136">
        <v>0</v>
      </c>
      <c r="F26" s="136">
        <v>1</v>
      </c>
      <c r="G26" s="136">
        <v>1</v>
      </c>
      <c r="H26" s="136">
        <v>1</v>
      </c>
      <c r="I26" s="136">
        <v>1</v>
      </c>
      <c r="J26" s="136">
        <v>1</v>
      </c>
      <c r="K26" s="136">
        <v>1</v>
      </c>
      <c r="L26" s="136">
        <v>1</v>
      </c>
      <c r="M26" s="136">
        <v>1</v>
      </c>
      <c r="N26" s="136">
        <v>1</v>
      </c>
      <c r="O26" s="136">
        <v>1</v>
      </c>
      <c r="P26" s="136">
        <v>1</v>
      </c>
      <c r="Q26" s="136">
        <v>1</v>
      </c>
      <c r="R26" s="136">
        <v>1</v>
      </c>
      <c r="S26" s="136">
        <v>1</v>
      </c>
      <c r="T26" s="136">
        <v>1</v>
      </c>
      <c r="U26" s="136">
        <v>1</v>
      </c>
      <c r="V26" s="136">
        <v>1</v>
      </c>
      <c r="W26" s="136">
        <v>1</v>
      </c>
      <c r="X26" s="136">
        <v>1</v>
      </c>
      <c r="Y26" s="136">
        <v>1</v>
      </c>
      <c r="Z26" s="136">
        <v>1</v>
      </c>
      <c r="AA26" s="136">
        <v>0</v>
      </c>
      <c r="AB26" s="136">
        <v>1</v>
      </c>
      <c r="AC26" s="136">
        <v>0</v>
      </c>
      <c r="AD26" s="136">
        <v>0</v>
      </c>
      <c r="AE26" s="136">
        <v>0</v>
      </c>
      <c r="AF26" s="136">
        <v>1</v>
      </c>
      <c r="AG26" s="136">
        <v>1</v>
      </c>
      <c r="AH26" s="136">
        <v>1</v>
      </c>
      <c r="AI26" s="136">
        <v>1</v>
      </c>
      <c r="AJ26" s="136">
        <v>1</v>
      </c>
      <c r="AK26" s="136">
        <v>0</v>
      </c>
      <c r="AL26" s="136">
        <v>1</v>
      </c>
      <c r="AM26" s="136">
        <v>1</v>
      </c>
      <c r="AN26" s="136">
        <v>1</v>
      </c>
      <c r="AO26" s="136">
        <v>1</v>
      </c>
      <c r="AP26" s="136">
        <v>1</v>
      </c>
      <c r="AQ26" s="136">
        <v>1</v>
      </c>
      <c r="AR26" s="136">
        <v>1</v>
      </c>
      <c r="AS26" s="136">
        <v>1</v>
      </c>
      <c r="AT26" s="136">
        <v>1</v>
      </c>
      <c r="AU26" s="136">
        <v>1</v>
      </c>
      <c r="AV26" s="136">
        <v>1</v>
      </c>
      <c r="AW26" s="136">
        <v>1</v>
      </c>
      <c r="AX26" s="136">
        <v>1</v>
      </c>
      <c r="AY26" s="136">
        <v>1</v>
      </c>
      <c r="AZ26" s="136">
        <v>1</v>
      </c>
      <c r="BA26" s="136">
        <v>1</v>
      </c>
      <c r="BB26" s="136">
        <v>1</v>
      </c>
      <c r="BC26" s="136">
        <v>1</v>
      </c>
      <c r="BD26" s="136">
        <v>1</v>
      </c>
      <c r="BE26" s="136">
        <v>1</v>
      </c>
      <c r="BF26" s="136">
        <v>1</v>
      </c>
      <c r="BG26" s="136">
        <v>1</v>
      </c>
      <c r="BH26" s="136">
        <v>1</v>
      </c>
      <c r="BI26" s="136">
        <v>1</v>
      </c>
      <c r="BJ26" s="136">
        <v>1</v>
      </c>
      <c r="BK26" s="136">
        <v>1</v>
      </c>
      <c r="BL26" s="136">
        <v>1</v>
      </c>
      <c r="BM26" s="136">
        <v>1</v>
      </c>
      <c r="BN26" s="136">
        <v>1</v>
      </c>
      <c r="BO26" s="136">
        <v>1</v>
      </c>
      <c r="BP26" s="136">
        <v>1</v>
      </c>
      <c r="BQ26" s="136">
        <v>0</v>
      </c>
      <c r="BR26" s="136">
        <v>1</v>
      </c>
      <c r="BS26" s="136">
        <v>1</v>
      </c>
      <c r="BT26" s="136">
        <v>0</v>
      </c>
      <c r="BU26" s="136">
        <v>0</v>
      </c>
    </row>
    <row r="27" spans="1:73" s="134" customFormat="1" ht="12.75" customHeight="1" x14ac:dyDescent="0.2">
      <c r="A27" s="174"/>
      <c r="B27" s="138" t="s">
        <v>149</v>
      </c>
      <c r="C27" s="139">
        <v>1</v>
      </c>
      <c r="D27" s="139">
        <v>1</v>
      </c>
      <c r="E27" s="139">
        <v>0</v>
      </c>
      <c r="F27" s="139">
        <v>1</v>
      </c>
      <c r="G27" s="139">
        <v>1</v>
      </c>
      <c r="H27" s="139">
        <v>1</v>
      </c>
      <c r="I27" s="139">
        <v>1</v>
      </c>
      <c r="J27" s="139">
        <v>1</v>
      </c>
      <c r="K27" s="139">
        <v>1</v>
      </c>
      <c r="L27" s="139">
        <v>1</v>
      </c>
      <c r="M27" s="139">
        <v>1</v>
      </c>
      <c r="N27" s="139">
        <v>1</v>
      </c>
      <c r="O27" s="139">
        <v>1</v>
      </c>
      <c r="P27" s="139">
        <v>1</v>
      </c>
      <c r="Q27" s="139">
        <v>1</v>
      </c>
      <c r="R27" s="139">
        <v>1</v>
      </c>
      <c r="S27" s="139">
        <v>1</v>
      </c>
      <c r="T27" s="139">
        <v>1</v>
      </c>
      <c r="U27" s="139">
        <v>1</v>
      </c>
      <c r="V27" s="139">
        <v>1</v>
      </c>
      <c r="W27" s="139">
        <v>1</v>
      </c>
      <c r="X27" s="139">
        <v>1</v>
      </c>
      <c r="Y27" s="139">
        <v>1</v>
      </c>
      <c r="Z27" s="139">
        <v>1</v>
      </c>
      <c r="AA27" s="139">
        <v>0</v>
      </c>
      <c r="AB27" s="139">
        <v>1</v>
      </c>
      <c r="AC27" s="139">
        <v>0</v>
      </c>
      <c r="AD27" s="139">
        <v>0</v>
      </c>
      <c r="AE27" s="139">
        <v>0</v>
      </c>
      <c r="AF27" s="139">
        <v>1</v>
      </c>
      <c r="AG27" s="139">
        <v>1</v>
      </c>
      <c r="AH27" s="139">
        <v>1</v>
      </c>
      <c r="AI27" s="139">
        <v>1</v>
      </c>
      <c r="AJ27" s="139">
        <v>1</v>
      </c>
      <c r="AK27" s="139">
        <v>0</v>
      </c>
      <c r="AL27" s="139">
        <v>1</v>
      </c>
      <c r="AM27" s="139">
        <v>1</v>
      </c>
      <c r="AN27" s="139">
        <v>1</v>
      </c>
      <c r="AO27" s="139">
        <v>1</v>
      </c>
      <c r="AP27" s="139">
        <v>1</v>
      </c>
      <c r="AQ27" s="139">
        <v>1</v>
      </c>
      <c r="AR27" s="139">
        <v>1</v>
      </c>
      <c r="AS27" s="139">
        <v>1</v>
      </c>
      <c r="AT27" s="139">
        <v>1</v>
      </c>
      <c r="AU27" s="139">
        <v>1</v>
      </c>
      <c r="AV27" s="139">
        <v>1</v>
      </c>
      <c r="AW27" s="139">
        <v>1</v>
      </c>
      <c r="AX27" s="139">
        <v>1</v>
      </c>
      <c r="AY27" s="139">
        <v>1</v>
      </c>
      <c r="AZ27" s="139">
        <v>1</v>
      </c>
      <c r="BA27" s="139">
        <v>1</v>
      </c>
      <c r="BB27" s="139">
        <v>1</v>
      </c>
      <c r="BC27" s="139">
        <v>1</v>
      </c>
      <c r="BD27" s="139">
        <v>1</v>
      </c>
      <c r="BE27" s="139">
        <v>1</v>
      </c>
      <c r="BF27" s="139">
        <v>1</v>
      </c>
      <c r="BG27" s="139">
        <v>1</v>
      </c>
      <c r="BH27" s="139">
        <v>1</v>
      </c>
      <c r="BI27" s="139">
        <v>1</v>
      </c>
      <c r="BJ27" s="139">
        <v>1</v>
      </c>
      <c r="BK27" s="139">
        <v>1</v>
      </c>
      <c r="BL27" s="139">
        <v>1</v>
      </c>
      <c r="BM27" s="139">
        <v>1</v>
      </c>
      <c r="BN27" s="139">
        <v>1</v>
      </c>
      <c r="BO27" s="139">
        <v>1</v>
      </c>
      <c r="BP27" s="139">
        <v>1</v>
      </c>
      <c r="BQ27" s="139">
        <v>0</v>
      </c>
      <c r="BR27" s="139">
        <v>1</v>
      </c>
      <c r="BS27" s="139">
        <v>1</v>
      </c>
      <c r="BT27" s="139">
        <v>0</v>
      </c>
      <c r="BU27" s="139">
        <v>0</v>
      </c>
    </row>
    <row r="28" spans="1:73" s="134" customFormat="1" ht="12.75" customHeight="1" x14ac:dyDescent="0.2">
      <c r="A28" s="175" t="s">
        <v>312</v>
      </c>
      <c r="B28" s="156" t="s">
        <v>177</v>
      </c>
      <c r="C28" s="157"/>
      <c r="D28" s="176">
        <v>3209</v>
      </c>
      <c r="E28" s="176" t="s">
        <v>301</v>
      </c>
      <c r="F28" s="158">
        <v>5</v>
      </c>
      <c r="G28" s="158">
        <v>2</v>
      </c>
      <c r="H28" s="158">
        <v>3</v>
      </c>
      <c r="I28" s="158">
        <v>0</v>
      </c>
      <c r="J28" s="159">
        <v>3.8</v>
      </c>
      <c r="K28" s="160">
        <v>2.8</v>
      </c>
      <c r="L28" s="160">
        <v>0</v>
      </c>
      <c r="M28" s="160">
        <v>1</v>
      </c>
      <c r="N28" s="161">
        <v>2</v>
      </c>
      <c r="O28" s="161">
        <v>664</v>
      </c>
      <c r="P28" s="161">
        <v>616</v>
      </c>
      <c r="Q28" s="161">
        <v>86</v>
      </c>
      <c r="R28" s="161">
        <v>11</v>
      </c>
      <c r="S28" s="161">
        <v>0</v>
      </c>
      <c r="T28" s="160">
        <v>225</v>
      </c>
      <c r="U28" s="160">
        <v>67.5</v>
      </c>
      <c r="V28" s="161">
        <v>29730</v>
      </c>
      <c r="W28" s="161">
        <v>652</v>
      </c>
      <c r="X28" s="161">
        <v>0</v>
      </c>
      <c r="Y28" s="161">
        <v>2931</v>
      </c>
      <c r="Z28" s="161">
        <v>579165</v>
      </c>
      <c r="AA28" s="161">
        <v>330000</v>
      </c>
      <c r="AB28" s="161">
        <v>249165</v>
      </c>
      <c r="AC28" s="161">
        <v>29000</v>
      </c>
      <c r="AD28" s="161" t="s">
        <v>301</v>
      </c>
      <c r="AE28" s="161">
        <v>20060</v>
      </c>
      <c r="AF28" s="161">
        <v>200105</v>
      </c>
      <c r="AG28" s="161">
        <v>30000</v>
      </c>
      <c r="AH28" s="161" t="s">
        <v>301</v>
      </c>
      <c r="AI28" s="161" t="s">
        <v>301</v>
      </c>
      <c r="AJ28" s="161" t="s">
        <v>301</v>
      </c>
      <c r="AK28" s="161">
        <v>1960</v>
      </c>
      <c r="AL28" s="161">
        <v>26734</v>
      </c>
      <c r="AM28" s="161">
        <v>24722</v>
      </c>
      <c r="AN28" s="161">
        <v>0</v>
      </c>
      <c r="AO28" s="161">
        <v>340</v>
      </c>
      <c r="AP28" s="161">
        <v>0</v>
      </c>
      <c r="AQ28" s="161">
        <v>0</v>
      </c>
      <c r="AR28" s="161">
        <v>1672</v>
      </c>
      <c r="AS28" s="161">
        <v>0</v>
      </c>
      <c r="AT28" s="161">
        <v>12000</v>
      </c>
      <c r="AU28" s="161">
        <v>65</v>
      </c>
      <c r="AV28" s="161">
        <v>10100</v>
      </c>
      <c r="AW28" s="161">
        <v>1739</v>
      </c>
      <c r="AX28" s="161">
        <v>1679</v>
      </c>
      <c r="AY28" s="161">
        <v>0</v>
      </c>
      <c r="AZ28" s="161">
        <v>0</v>
      </c>
      <c r="BA28" s="161">
        <v>0</v>
      </c>
      <c r="BB28" s="161">
        <v>0</v>
      </c>
      <c r="BC28" s="161">
        <v>60</v>
      </c>
      <c r="BD28" s="161">
        <v>0</v>
      </c>
      <c r="BE28" s="161">
        <v>1660</v>
      </c>
      <c r="BF28" s="161">
        <v>34</v>
      </c>
      <c r="BG28" s="161">
        <v>98</v>
      </c>
      <c r="BH28" s="161">
        <v>37800</v>
      </c>
      <c r="BI28" s="161">
        <v>6168</v>
      </c>
      <c r="BJ28" s="161">
        <v>5382</v>
      </c>
      <c r="BK28" s="161">
        <v>0</v>
      </c>
      <c r="BL28" s="161">
        <v>0</v>
      </c>
      <c r="BM28" s="161">
        <v>0</v>
      </c>
      <c r="BN28" s="161">
        <v>0</v>
      </c>
      <c r="BO28" s="161" t="s">
        <v>301</v>
      </c>
      <c r="BP28" s="161">
        <v>0</v>
      </c>
      <c r="BQ28" s="161">
        <v>0</v>
      </c>
      <c r="BR28" s="161">
        <v>210</v>
      </c>
      <c r="BS28" s="161" t="s">
        <v>301</v>
      </c>
      <c r="BT28" s="161" t="s">
        <v>301</v>
      </c>
      <c r="BU28" s="161" t="s">
        <v>301</v>
      </c>
    </row>
    <row r="29" spans="1:73" s="134" customFormat="1" ht="12.75" customHeight="1" x14ac:dyDescent="0.2">
      <c r="A29" s="175" t="s">
        <v>313</v>
      </c>
      <c r="B29" s="156" t="s">
        <v>402</v>
      </c>
      <c r="C29" s="157"/>
      <c r="D29" s="176">
        <v>1044</v>
      </c>
      <c r="E29" s="176" t="s">
        <v>301</v>
      </c>
      <c r="F29" s="158">
        <v>8</v>
      </c>
      <c r="G29" s="158">
        <v>2</v>
      </c>
      <c r="H29" s="158">
        <v>4</v>
      </c>
      <c r="I29" s="158">
        <v>2</v>
      </c>
      <c r="J29" s="159">
        <v>5.2</v>
      </c>
      <c r="K29" s="160">
        <v>3.9</v>
      </c>
      <c r="L29" s="160">
        <v>0.3</v>
      </c>
      <c r="M29" s="160">
        <v>1</v>
      </c>
      <c r="N29" s="161">
        <v>1</v>
      </c>
      <c r="O29" s="161">
        <v>991</v>
      </c>
      <c r="P29" s="161">
        <v>805</v>
      </c>
      <c r="Q29" s="161">
        <v>102</v>
      </c>
      <c r="R29" s="161">
        <v>4</v>
      </c>
      <c r="S29" s="161">
        <v>0</v>
      </c>
      <c r="T29" s="160">
        <v>273</v>
      </c>
      <c r="U29" s="160">
        <v>68</v>
      </c>
      <c r="V29" s="161">
        <v>25939</v>
      </c>
      <c r="W29" s="161">
        <v>2444</v>
      </c>
      <c r="X29" s="161">
        <v>0</v>
      </c>
      <c r="Y29" s="161">
        <v>2118</v>
      </c>
      <c r="Z29" s="161">
        <v>789320</v>
      </c>
      <c r="AA29" s="161">
        <v>487211</v>
      </c>
      <c r="AB29" s="161">
        <v>302109</v>
      </c>
      <c r="AC29" s="161">
        <v>14449</v>
      </c>
      <c r="AD29" s="161" t="s">
        <v>301</v>
      </c>
      <c r="AE29" s="161">
        <v>35068</v>
      </c>
      <c r="AF29" s="161">
        <v>252592</v>
      </c>
      <c r="AG29" s="161">
        <v>41151</v>
      </c>
      <c r="AH29" s="161">
        <v>782299</v>
      </c>
      <c r="AI29" s="161">
        <v>0</v>
      </c>
      <c r="AJ29" s="161">
        <v>0</v>
      </c>
      <c r="AK29" s="161">
        <v>5534</v>
      </c>
      <c r="AL29" s="161">
        <v>30378</v>
      </c>
      <c r="AM29" s="161">
        <v>28496</v>
      </c>
      <c r="AN29" s="161">
        <v>0</v>
      </c>
      <c r="AO29" s="161">
        <v>0</v>
      </c>
      <c r="AP29" s="161">
        <v>0</v>
      </c>
      <c r="AQ29" s="161">
        <v>0</v>
      </c>
      <c r="AR29" s="161">
        <v>1874</v>
      </c>
      <c r="AS29" s="161">
        <v>8</v>
      </c>
      <c r="AT29" s="161">
        <v>12000</v>
      </c>
      <c r="AU29" s="161">
        <v>0</v>
      </c>
      <c r="AV29" s="161">
        <v>10165</v>
      </c>
      <c r="AW29" s="161">
        <v>4271</v>
      </c>
      <c r="AX29" s="161">
        <v>3955</v>
      </c>
      <c r="AY29" s="161">
        <v>0</v>
      </c>
      <c r="AZ29" s="161">
        <v>0</v>
      </c>
      <c r="BA29" s="161">
        <v>0</v>
      </c>
      <c r="BB29" s="161">
        <v>0</v>
      </c>
      <c r="BC29" s="161">
        <v>316</v>
      </c>
      <c r="BD29" s="161">
        <v>0</v>
      </c>
      <c r="BE29" s="161" t="s">
        <v>301</v>
      </c>
      <c r="BF29" s="161">
        <v>0</v>
      </c>
      <c r="BG29" s="161">
        <v>53</v>
      </c>
      <c r="BH29" s="161">
        <v>18832</v>
      </c>
      <c r="BI29" s="161" t="s">
        <v>301</v>
      </c>
      <c r="BJ29" s="161" t="s">
        <v>301</v>
      </c>
      <c r="BK29" s="161">
        <v>0</v>
      </c>
      <c r="BL29" s="161">
        <v>0</v>
      </c>
      <c r="BM29" s="161">
        <v>0</v>
      </c>
      <c r="BN29" s="161">
        <v>0</v>
      </c>
      <c r="BO29" s="161">
        <v>0</v>
      </c>
      <c r="BP29" s="161">
        <v>0</v>
      </c>
      <c r="BQ29" s="161">
        <v>0</v>
      </c>
      <c r="BR29" s="161" t="s">
        <v>301</v>
      </c>
      <c r="BS29" s="161" t="s">
        <v>301</v>
      </c>
      <c r="BT29" s="161" t="s">
        <v>301</v>
      </c>
      <c r="BU29" s="161" t="s">
        <v>301</v>
      </c>
    </row>
    <row r="30" spans="1:73" s="134" customFormat="1" ht="12.75" customHeight="1" x14ac:dyDescent="0.2">
      <c r="A30" s="155" t="s">
        <v>314</v>
      </c>
      <c r="B30" s="156" t="s">
        <v>179</v>
      </c>
      <c r="C30" s="157"/>
      <c r="D30" s="158">
        <v>1755</v>
      </c>
      <c r="E30" s="158">
        <v>20997</v>
      </c>
      <c r="F30" s="158">
        <v>5</v>
      </c>
      <c r="G30" s="158">
        <v>1</v>
      </c>
      <c r="H30" s="158">
        <v>3</v>
      </c>
      <c r="I30" s="158">
        <v>1</v>
      </c>
      <c r="J30" s="159">
        <v>3.2</v>
      </c>
      <c r="K30" s="160">
        <v>3.2</v>
      </c>
      <c r="L30" s="160">
        <v>0</v>
      </c>
      <c r="M30" s="160">
        <v>0</v>
      </c>
      <c r="N30" s="161">
        <v>1</v>
      </c>
      <c r="O30" s="161">
        <v>696</v>
      </c>
      <c r="P30" s="161">
        <v>606</v>
      </c>
      <c r="Q30" s="161">
        <v>72</v>
      </c>
      <c r="R30" s="161">
        <v>13</v>
      </c>
      <c r="S30" s="161">
        <v>0</v>
      </c>
      <c r="T30" s="160">
        <v>230</v>
      </c>
      <c r="U30" s="160">
        <v>45</v>
      </c>
      <c r="V30" s="161">
        <v>39000</v>
      </c>
      <c r="W30" s="161">
        <v>300</v>
      </c>
      <c r="X30" s="161">
        <v>0</v>
      </c>
      <c r="Y30" s="161">
        <v>1000</v>
      </c>
      <c r="Z30" s="161">
        <v>673733</v>
      </c>
      <c r="AA30" s="161">
        <v>394390</v>
      </c>
      <c r="AB30" s="161">
        <v>279343</v>
      </c>
      <c r="AC30" s="161">
        <v>22779</v>
      </c>
      <c r="AD30" s="161">
        <v>99249</v>
      </c>
      <c r="AE30" s="161">
        <v>25306</v>
      </c>
      <c r="AF30" s="161">
        <v>132009</v>
      </c>
      <c r="AG30" s="161">
        <v>49994</v>
      </c>
      <c r="AH30" s="161">
        <v>673733</v>
      </c>
      <c r="AI30" s="161">
        <v>0</v>
      </c>
      <c r="AJ30" s="161">
        <v>0</v>
      </c>
      <c r="AK30" s="161">
        <v>0</v>
      </c>
      <c r="AL30" s="161">
        <v>39193</v>
      </c>
      <c r="AM30" s="161">
        <v>37343</v>
      </c>
      <c r="AN30" s="161">
        <v>0</v>
      </c>
      <c r="AO30" s="161">
        <v>1352</v>
      </c>
      <c r="AP30" s="161">
        <v>0</v>
      </c>
      <c r="AQ30" s="161">
        <v>0</v>
      </c>
      <c r="AR30" s="161">
        <v>498</v>
      </c>
      <c r="AS30" s="161">
        <v>0</v>
      </c>
      <c r="AT30" s="161">
        <v>12000</v>
      </c>
      <c r="AU30" s="161">
        <v>0</v>
      </c>
      <c r="AV30" s="161">
        <v>10165</v>
      </c>
      <c r="AW30" s="161">
        <v>1351</v>
      </c>
      <c r="AX30" s="161">
        <v>1263</v>
      </c>
      <c r="AY30" s="161">
        <v>0</v>
      </c>
      <c r="AZ30" s="161">
        <v>25</v>
      </c>
      <c r="BA30" s="161">
        <v>0</v>
      </c>
      <c r="BB30" s="161">
        <v>0</v>
      </c>
      <c r="BC30" s="161">
        <v>63</v>
      </c>
      <c r="BD30" s="161">
        <v>0</v>
      </c>
      <c r="BE30" s="161">
        <v>500</v>
      </c>
      <c r="BF30" s="161">
        <v>3</v>
      </c>
      <c r="BG30" s="161">
        <v>22</v>
      </c>
      <c r="BH30" s="161">
        <v>18432</v>
      </c>
      <c r="BI30" s="161">
        <v>2564</v>
      </c>
      <c r="BJ30" s="161">
        <v>2592</v>
      </c>
      <c r="BK30" s="161">
        <v>0</v>
      </c>
      <c r="BL30" s="161">
        <v>0</v>
      </c>
      <c r="BM30" s="161">
        <v>0</v>
      </c>
      <c r="BN30" s="161">
        <v>0</v>
      </c>
      <c r="BO30" s="161" t="s">
        <v>301</v>
      </c>
      <c r="BP30" s="161" t="s">
        <v>301</v>
      </c>
      <c r="BQ30" s="161">
        <v>0</v>
      </c>
      <c r="BR30" s="161" t="s">
        <v>301</v>
      </c>
      <c r="BS30" s="161" t="s">
        <v>301</v>
      </c>
      <c r="BT30" s="161" t="s">
        <v>301</v>
      </c>
      <c r="BU30" s="161" t="s">
        <v>301</v>
      </c>
    </row>
    <row r="31" spans="1:73" s="134" customFormat="1" ht="12.75" customHeight="1" x14ac:dyDescent="0.2">
      <c r="A31" s="155" t="s">
        <v>315</v>
      </c>
      <c r="B31" s="156" t="s">
        <v>229</v>
      </c>
      <c r="C31" s="157"/>
      <c r="D31" s="158">
        <v>711</v>
      </c>
      <c r="E31" s="158" t="s">
        <v>301</v>
      </c>
      <c r="F31" s="158">
        <v>2</v>
      </c>
      <c r="G31" s="158">
        <v>0</v>
      </c>
      <c r="H31" s="158">
        <v>2</v>
      </c>
      <c r="I31" s="158">
        <v>0</v>
      </c>
      <c r="J31" s="159">
        <v>1.35</v>
      </c>
      <c r="K31" s="160">
        <v>1.35</v>
      </c>
      <c r="L31" s="160">
        <v>0</v>
      </c>
      <c r="M31" s="160">
        <v>0</v>
      </c>
      <c r="N31" s="161">
        <v>1</v>
      </c>
      <c r="O31" s="161">
        <v>320</v>
      </c>
      <c r="P31" s="161">
        <v>320</v>
      </c>
      <c r="Q31" s="161">
        <v>14</v>
      </c>
      <c r="R31" s="161">
        <v>2</v>
      </c>
      <c r="S31" s="161">
        <v>0</v>
      </c>
      <c r="T31" s="160">
        <v>240</v>
      </c>
      <c r="U31" s="160">
        <v>50</v>
      </c>
      <c r="V31" s="161">
        <v>24754</v>
      </c>
      <c r="W31" s="161">
        <v>3975</v>
      </c>
      <c r="X31" s="161">
        <v>0</v>
      </c>
      <c r="Y31" s="161">
        <v>521</v>
      </c>
      <c r="Z31" s="161">
        <v>281710</v>
      </c>
      <c r="AA31" s="161">
        <v>143000</v>
      </c>
      <c r="AB31" s="161">
        <v>138710</v>
      </c>
      <c r="AC31" s="161">
        <v>2158</v>
      </c>
      <c r="AD31" s="161" t="s">
        <v>301</v>
      </c>
      <c r="AE31" s="161">
        <v>17960</v>
      </c>
      <c r="AF31" s="161">
        <v>118592</v>
      </c>
      <c r="AG31" s="161">
        <v>27134</v>
      </c>
      <c r="AH31" s="161">
        <v>263750</v>
      </c>
      <c r="AI31" s="161">
        <v>0</v>
      </c>
      <c r="AJ31" s="161">
        <v>15000</v>
      </c>
      <c r="AK31" s="161">
        <v>1278</v>
      </c>
      <c r="AL31" s="161">
        <v>29765</v>
      </c>
      <c r="AM31" s="161">
        <v>28391</v>
      </c>
      <c r="AN31" s="161">
        <v>0</v>
      </c>
      <c r="AO31" s="161">
        <v>797</v>
      </c>
      <c r="AP31" s="161">
        <v>0</v>
      </c>
      <c r="AQ31" s="161">
        <v>0</v>
      </c>
      <c r="AR31" s="161">
        <v>577</v>
      </c>
      <c r="AS31" s="161">
        <v>0</v>
      </c>
      <c r="AT31" s="161">
        <v>12000</v>
      </c>
      <c r="AU31" s="161">
        <v>0</v>
      </c>
      <c r="AV31" s="161">
        <v>10165</v>
      </c>
      <c r="AW31" s="161">
        <v>931</v>
      </c>
      <c r="AX31" s="161">
        <v>810</v>
      </c>
      <c r="AY31" s="161">
        <v>0</v>
      </c>
      <c r="AZ31" s="161">
        <v>95</v>
      </c>
      <c r="BA31" s="161">
        <v>0</v>
      </c>
      <c r="BB31" s="161">
        <v>0</v>
      </c>
      <c r="BC31" s="161">
        <v>26</v>
      </c>
      <c r="BD31" s="161">
        <v>0</v>
      </c>
      <c r="BE31" s="161" t="s">
        <v>301</v>
      </c>
      <c r="BF31" s="161">
        <v>2</v>
      </c>
      <c r="BG31" s="161">
        <v>20</v>
      </c>
      <c r="BH31" s="161">
        <v>5596</v>
      </c>
      <c r="BI31" s="161">
        <v>1178</v>
      </c>
      <c r="BJ31" s="161">
        <v>815</v>
      </c>
      <c r="BK31" s="161">
        <v>0</v>
      </c>
      <c r="BL31" s="161">
        <v>0</v>
      </c>
      <c r="BM31" s="161">
        <v>0</v>
      </c>
      <c r="BN31" s="161">
        <v>0</v>
      </c>
      <c r="BO31" s="161" t="s">
        <v>301</v>
      </c>
      <c r="BP31" s="161" t="s">
        <v>301</v>
      </c>
      <c r="BQ31" s="161">
        <v>0</v>
      </c>
      <c r="BR31" s="161" t="s">
        <v>301</v>
      </c>
      <c r="BS31" s="161">
        <v>9948</v>
      </c>
      <c r="BT31" s="161" t="s">
        <v>301</v>
      </c>
      <c r="BU31" s="161" t="s">
        <v>301</v>
      </c>
    </row>
    <row r="32" spans="1:73" s="134" customFormat="1" ht="12.75" customHeight="1" x14ac:dyDescent="0.2">
      <c r="A32" s="122"/>
      <c r="B32" s="169" t="s">
        <v>156</v>
      </c>
      <c r="C32" s="170"/>
      <c r="D32" s="171">
        <v>6719</v>
      </c>
      <c r="E32" s="171">
        <v>20997</v>
      </c>
      <c r="F32" s="171">
        <v>20</v>
      </c>
      <c r="G32" s="171">
        <v>5</v>
      </c>
      <c r="H32" s="171">
        <v>12</v>
      </c>
      <c r="I32" s="171">
        <v>3</v>
      </c>
      <c r="J32" s="171">
        <v>13.549999999999999</v>
      </c>
      <c r="K32" s="171">
        <v>11.249999999999998</v>
      </c>
      <c r="L32" s="171">
        <v>0.3</v>
      </c>
      <c r="M32" s="171">
        <v>2</v>
      </c>
      <c r="N32" s="171">
        <v>5</v>
      </c>
      <c r="O32" s="171">
        <v>2671</v>
      </c>
      <c r="P32" s="171">
        <v>2347</v>
      </c>
      <c r="Q32" s="171">
        <v>274</v>
      </c>
      <c r="R32" s="171">
        <v>30</v>
      </c>
      <c r="S32" s="171">
        <v>0</v>
      </c>
      <c r="T32" s="171">
        <v>968</v>
      </c>
      <c r="U32" s="171">
        <v>230.5</v>
      </c>
      <c r="V32" s="171">
        <v>119423</v>
      </c>
      <c r="W32" s="171">
        <v>7371</v>
      </c>
      <c r="X32" s="171">
        <v>0</v>
      </c>
      <c r="Y32" s="171">
        <v>6570</v>
      </c>
      <c r="Z32" s="171">
        <v>2323928</v>
      </c>
      <c r="AA32" s="171">
        <v>1354601</v>
      </c>
      <c r="AB32" s="171">
        <v>969327</v>
      </c>
      <c r="AC32" s="171">
        <v>68386</v>
      </c>
      <c r="AD32" s="171">
        <v>99249</v>
      </c>
      <c r="AE32" s="171">
        <v>98394</v>
      </c>
      <c r="AF32" s="171">
        <v>703298</v>
      </c>
      <c r="AG32" s="171">
        <v>148279</v>
      </c>
      <c r="AH32" s="171">
        <v>1719782</v>
      </c>
      <c r="AI32" s="171">
        <v>0</v>
      </c>
      <c r="AJ32" s="171">
        <v>15000</v>
      </c>
      <c r="AK32" s="171">
        <v>8772</v>
      </c>
      <c r="AL32" s="171">
        <v>126070</v>
      </c>
      <c r="AM32" s="171">
        <v>118952</v>
      </c>
      <c r="AN32" s="171">
        <v>0</v>
      </c>
      <c r="AO32" s="171">
        <v>2489</v>
      </c>
      <c r="AP32" s="171">
        <v>0</v>
      </c>
      <c r="AQ32" s="171">
        <v>0</v>
      </c>
      <c r="AR32" s="171">
        <v>4621</v>
      </c>
      <c r="AS32" s="171">
        <v>8</v>
      </c>
      <c r="AT32" s="171">
        <v>48000</v>
      </c>
      <c r="AU32" s="171">
        <v>65</v>
      </c>
      <c r="AV32" s="171">
        <v>40595</v>
      </c>
      <c r="AW32" s="171">
        <v>8292</v>
      </c>
      <c r="AX32" s="171">
        <v>7707</v>
      </c>
      <c r="AY32" s="171">
        <v>0</v>
      </c>
      <c r="AZ32" s="171">
        <v>120</v>
      </c>
      <c r="BA32" s="171">
        <v>0</v>
      </c>
      <c r="BB32" s="171">
        <v>0</v>
      </c>
      <c r="BC32" s="171">
        <v>465</v>
      </c>
      <c r="BD32" s="171">
        <v>0</v>
      </c>
      <c r="BE32" s="171">
        <v>2160</v>
      </c>
      <c r="BF32" s="171">
        <v>39</v>
      </c>
      <c r="BG32" s="171">
        <v>193</v>
      </c>
      <c r="BH32" s="171">
        <v>80660</v>
      </c>
      <c r="BI32" s="171">
        <v>9910</v>
      </c>
      <c r="BJ32" s="171">
        <v>8789</v>
      </c>
      <c r="BK32" s="171">
        <v>0</v>
      </c>
      <c r="BL32" s="171">
        <v>0</v>
      </c>
      <c r="BM32" s="171">
        <v>0</v>
      </c>
      <c r="BN32" s="171">
        <v>0</v>
      </c>
      <c r="BO32" s="171">
        <v>0</v>
      </c>
      <c r="BP32" s="171">
        <v>0</v>
      </c>
      <c r="BQ32" s="171">
        <v>0</v>
      </c>
      <c r="BR32" s="171">
        <v>210</v>
      </c>
      <c r="BS32" s="171">
        <v>9948</v>
      </c>
      <c r="BT32" s="171" t="s">
        <v>357</v>
      </c>
      <c r="BU32" s="171" t="s">
        <v>357</v>
      </c>
    </row>
    <row r="33" spans="1:73" s="134" customFormat="1" ht="12.75" customHeight="1" x14ac:dyDescent="0.2">
      <c r="A33" s="173"/>
      <c r="B33" s="135" t="s">
        <v>150</v>
      </c>
      <c r="C33" s="136">
        <v>4</v>
      </c>
      <c r="D33" s="136">
        <v>4</v>
      </c>
      <c r="E33" s="136">
        <v>4</v>
      </c>
      <c r="F33" s="136">
        <v>4</v>
      </c>
      <c r="G33" s="136">
        <v>4</v>
      </c>
      <c r="H33" s="136">
        <v>4</v>
      </c>
      <c r="I33" s="136">
        <v>4</v>
      </c>
      <c r="J33" s="136">
        <v>4</v>
      </c>
      <c r="K33" s="136">
        <v>4</v>
      </c>
      <c r="L33" s="136">
        <v>4</v>
      </c>
      <c r="M33" s="136">
        <v>4</v>
      </c>
      <c r="N33" s="136">
        <v>4</v>
      </c>
      <c r="O33" s="136">
        <v>4</v>
      </c>
      <c r="P33" s="136">
        <v>4</v>
      </c>
      <c r="Q33" s="136">
        <v>4</v>
      </c>
      <c r="R33" s="136">
        <v>4</v>
      </c>
      <c r="S33" s="136">
        <v>4</v>
      </c>
      <c r="T33" s="136">
        <v>4</v>
      </c>
      <c r="U33" s="136">
        <v>4</v>
      </c>
      <c r="V33" s="136">
        <v>4</v>
      </c>
      <c r="W33" s="136">
        <v>4</v>
      </c>
      <c r="X33" s="136">
        <v>4</v>
      </c>
      <c r="Y33" s="136">
        <v>4</v>
      </c>
      <c r="Z33" s="136">
        <v>4</v>
      </c>
      <c r="AA33" s="136">
        <v>4</v>
      </c>
      <c r="AB33" s="136">
        <v>4</v>
      </c>
      <c r="AC33" s="136">
        <v>4</v>
      </c>
      <c r="AD33" s="136">
        <v>4</v>
      </c>
      <c r="AE33" s="136">
        <v>4</v>
      </c>
      <c r="AF33" s="136">
        <v>4</v>
      </c>
      <c r="AG33" s="136">
        <v>4</v>
      </c>
      <c r="AH33" s="136">
        <v>4</v>
      </c>
      <c r="AI33" s="136">
        <v>4</v>
      </c>
      <c r="AJ33" s="136">
        <v>4</v>
      </c>
      <c r="AK33" s="136">
        <v>4</v>
      </c>
      <c r="AL33" s="136">
        <v>4</v>
      </c>
      <c r="AM33" s="136">
        <v>4</v>
      </c>
      <c r="AN33" s="136">
        <v>4</v>
      </c>
      <c r="AO33" s="136">
        <v>4</v>
      </c>
      <c r="AP33" s="136">
        <v>4</v>
      </c>
      <c r="AQ33" s="136">
        <v>4</v>
      </c>
      <c r="AR33" s="136">
        <v>4</v>
      </c>
      <c r="AS33" s="136">
        <v>4</v>
      </c>
      <c r="AT33" s="136">
        <v>4</v>
      </c>
      <c r="AU33" s="136">
        <v>4</v>
      </c>
      <c r="AV33" s="136">
        <v>4</v>
      </c>
      <c r="AW33" s="136">
        <v>4</v>
      </c>
      <c r="AX33" s="136">
        <v>4</v>
      </c>
      <c r="AY33" s="136">
        <v>4</v>
      </c>
      <c r="AZ33" s="136">
        <v>4</v>
      </c>
      <c r="BA33" s="136">
        <v>4</v>
      </c>
      <c r="BB33" s="136">
        <v>4</v>
      </c>
      <c r="BC33" s="136">
        <v>4</v>
      </c>
      <c r="BD33" s="136">
        <v>4</v>
      </c>
      <c r="BE33" s="136">
        <v>4</v>
      </c>
      <c r="BF33" s="136">
        <v>4</v>
      </c>
      <c r="BG33" s="136">
        <v>4</v>
      </c>
      <c r="BH33" s="136">
        <v>4</v>
      </c>
      <c r="BI33" s="136">
        <v>4</v>
      </c>
      <c r="BJ33" s="136">
        <v>4</v>
      </c>
      <c r="BK33" s="136">
        <v>4</v>
      </c>
      <c r="BL33" s="136">
        <v>4</v>
      </c>
      <c r="BM33" s="136">
        <v>4</v>
      </c>
      <c r="BN33" s="136">
        <v>4</v>
      </c>
      <c r="BO33" s="136">
        <v>4</v>
      </c>
      <c r="BP33" s="136">
        <v>4</v>
      </c>
      <c r="BQ33" s="136">
        <v>4</v>
      </c>
      <c r="BR33" s="136">
        <v>4</v>
      </c>
      <c r="BS33" s="136">
        <v>4</v>
      </c>
      <c r="BT33" s="136">
        <v>4</v>
      </c>
      <c r="BU33" s="136">
        <v>4</v>
      </c>
    </row>
    <row r="34" spans="1:73" s="134" customFormat="1" ht="12.75" customHeight="1" x14ac:dyDescent="0.2">
      <c r="A34" s="173"/>
      <c r="B34" s="135" t="s">
        <v>151</v>
      </c>
      <c r="C34" s="136">
        <v>4</v>
      </c>
      <c r="D34" s="136">
        <v>4</v>
      </c>
      <c r="E34" s="136">
        <v>1</v>
      </c>
      <c r="F34" s="136">
        <v>4</v>
      </c>
      <c r="G34" s="136">
        <v>4</v>
      </c>
      <c r="H34" s="136">
        <v>4</v>
      </c>
      <c r="I34" s="136">
        <v>4</v>
      </c>
      <c r="J34" s="136">
        <v>4</v>
      </c>
      <c r="K34" s="136">
        <v>4</v>
      </c>
      <c r="L34" s="136">
        <v>4</v>
      </c>
      <c r="M34" s="136">
        <v>4</v>
      </c>
      <c r="N34" s="136">
        <v>4</v>
      </c>
      <c r="O34" s="136">
        <v>4</v>
      </c>
      <c r="P34" s="136">
        <v>4</v>
      </c>
      <c r="Q34" s="136">
        <v>4</v>
      </c>
      <c r="R34" s="136">
        <v>4</v>
      </c>
      <c r="S34" s="136">
        <v>4</v>
      </c>
      <c r="T34" s="136">
        <v>4</v>
      </c>
      <c r="U34" s="136">
        <v>4</v>
      </c>
      <c r="V34" s="136">
        <v>4</v>
      </c>
      <c r="W34" s="136">
        <v>4</v>
      </c>
      <c r="X34" s="136">
        <v>4</v>
      </c>
      <c r="Y34" s="136">
        <v>4</v>
      </c>
      <c r="Z34" s="136">
        <v>4</v>
      </c>
      <c r="AA34" s="136">
        <v>4</v>
      </c>
      <c r="AB34" s="136">
        <v>4</v>
      </c>
      <c r="AC34" s="136">
        <v>4</v>
      </c>
      <c r="AD34" s="136">
        <v>1</v>
      </c>
      <c r="AE34" s="136">
        <v>4</v>
      </c>
      <c r="AF34" s="136">
        <v>4</v>
      </c>
      <c r="AG34" s="136">
        <v>4</v>
      </c>
      <c r="AH34" s="136">
        <v>3</v>
      </c>
      <c r="AI34" s="136">
        <v>3</v>
      </c>
      <c r="AJ34" s="136">
        <v>3</v>
      </c>
      <c r="AK34" s="136">
        <v>4</v>
      </c>
      <c r="AL34" s="136">
        <v>4</v>
      </c>
      <c r="AM34" s="136">
        <v>4</v>
      </c>
      <c r="AN34" s="136">
        <v>4</v>
      </c>
      <c r="AO34" s="136">
        <v>4</v>
      </c>
      <c r="AP34" s="136">
        <v>4</v>
      </c>
      <c r="AQ34" s="136">
        <v>4</v>
      </c>
      <c r="AR34" s="136">
        <v>4</v>
      </c>
      <c r="AS34" s="136">
        <v>4</v>
      </c>
      <c r="AT34" s="136">
        <v>4</v>
      </c>
      <c r="AU34" s="136">
        <v>4</v>
      </c>
      <c r="AV34" s="136">
        <v>4</v>
      </c>
      <c r="AW34" s="136">
        <v>4</v>
      </c>
      <c r="AX34" s="136">
        <v>4</v>
      </c>
      <c r="AY34" s="136">
        <v>4</v>
      </c>
      <c r="AZ34" s="136">
        <v>4</v>
      </c>
      <c r="BA34" s="136">
        <v>4</v>
      </c>
      <c r="BB34" s="136">
        <v>4</v>
      </c>
      <c r="BC34" s="136">
        <v>4</v>
      </c>
      <c r="BD34" s="136">
        <v>4</v>
      </c>
      <c r="BE34" s="136">
        <v>2</v>
      </c>
      <c r="BF34" s="136">
        <v>4</v>
      </c>
      <c r="BG34" s="136">
        <v>4</v>
      </c>
      <c r="BH34" s="136">
        <v>4</v>
      </c>
      <c r="BI34" s="136">
        <v>3</v>
      </c>
      <c r="BJ34" s="136">
        <v>3</v>
      </c>
      <c r="BK34" s="136">
        <v>4</v>
      </c>
      <c r="BL34" s="136">
        <v>4</v>
      </c>
      <c r="BM34" s="136">
        <v>4</v>
      </c>
      <c r="BN34" s="136">
        <v>4</v>
      </c>
      <c r="BO34" s="136">
        <v>1</v>
      </c>
      <c r="BP34" s="136">
        <v>2</v>
      </c>
      <c r="BQ34" s="136">
        <v>4</v>
      </c>
      <c r="BR34" s="136">
        <v>1</v>
      </c>
      <c r="BS34" s="136">
        <v>1</v>
      </c>
      <c r="BT34" s="136">
        <v>0</v>
      </c>
      <c r="BU34" s="136">
        <v>0</v>
      </c>
    </row>
    <row r="35" spans="1:73" s="134" customFormat="1" ht="12.75" customHeight="1" x14ac:dyDescent="0.2">
      <c r="A35" s="174"/>
      <c r="B35" s="138" t="s">
        <v>149</v>
      </c>
      <c r="C35" s="139">
        <v>1</v>
      </c>
      <c r="D35" s="139">
        <v>1</v>
      </c>
      <c r="E35" s="139">
        <v>0.25</v>
      </c>
      <c r="F35" s="139">
        <v>1</v>
      </c>
      <c r="G35" s="139">
        <v>1</v>
      </c>
      <c r="H35" s="139">
        <v>1</v>
      </c>
      <c r="I35" s="139">
        <v>1</v>
      </c>
      <c r="J35" s="139">
        <v>1</v>
      </c>
      <c r="K35" s="139">
        <v>1</v>
      </c>
      <c r="L35" s="139">
        <v>1</v>
      </c>
      <c r="M35" s="139">
        <v>1</v>
      </c>
      <c r="N35" s="139">
        <v>1</v>
      </c>
      <c r="O35" s="139">
        <v>1</v>
      </c>
      <c r="P35" s="139">
        <v>1</v>
      </c>
      <c r="Q35" s="139">
        <v>1</v>
      </c>
      <c r="R35" s="139">
        <v>1</v>
      </c>
      <c r="S35" s="139">
        <v>1</v>
      </c>
      <c r="T35" s="139">
        <v>1</v>
      </c>
      <c r="U35" s="139">
        <v>1</v>
      </c>
      <c r="V35" s="139">
        <v>1</v>
      </c>
      <c r="W35" s="139">
        <v>1</v>
      </c>
      <c r="X35" s="139">
        <v>1</v>
      </c>
      <c r="Y35" s="139">
        <v>1</v>
      </c>
      <c r="Z35" s="139">
        <v>1</v>
      </c>
      <c r="AA35" s="139">
        <v>1</v>
      </c>
      <c r="AB35" s="139">
        <v>1</v>
      </c>
      <c r="AC35" s="139">
        <v>1</v>
      </c>
      <c r="AD35" s="139">
        <v>0.25</v>
      </c>
      <c r="AE35" s="139">
        <v>1</v>
      </c>
      <c r="AF35" s="139">
        <v>1</v>
      </c>
      <c r="AG35" s="139">
        <v>1</v>
      </c>
      <c r="AH35" s="139">
        <v>0.75</v>
      </c>
      <c r="AI35" s="139">
        <v>0.75</v>
      </c>
      <c r="AJ35" s="139">
        <v>0.75</v>
      </c>
      <c r="AK35" s="139">
        <v>1</v>
      </c>
      <c r="AL35" s="139">
        <v>1</v>
      </c>
      <c r="AM35" s="139">
        <v>1</v>
      </c>
      <c r="AN35" s="139">
        <v>1</v>
      </c>
      <c r="AO35" s="139">
        <v>1</v>
      </c>
      <c r="AP35" s="139">
        <v>1</v>
      </c>
      <c r="AQ35" s="139">
        <v>1</v>
      </c>
      <c r="AR35" s="139">
        <v>1</v>
      </c>
      <c r="AS35" s="139">
        <v>1</v>
      </c>
      <c r="AT35" s="139">
        <v>1</v>
      </c>
      <c r="AU35" s="139">
        <v>1</v>
      </c>
      <c r="AV35" s="139">
        <v>1</v>
      </c>
      <c r="AW35" s="139">
        <v>1</v>
      </c>
      <c r="AX35" s="139">
        <v>1</v>
      </c>
      <c r="AY35" s="139">
        <v>1</v>
      </c>
      <c r="AZ35" s="139">
        <v>1</v>
      </c>
      <c r="BA35" s="139">
        <v>1</v>
      </c>
      <c r="BB35" s="139">
        <v>1</v>
      </c>
      <c r="BC35" s="139">
        <v>1</v>
      </c>
      <c r="BD35" s="139">
        <v>1</v>
      </c>
      <c r="BE35" s="139">
        <v>0.5</v>
      </c>
      <c r="BF35" s="139">
        <v>1</v>
      </c>
      <c r="BG35" s="139">
        <v>1</v>
      </c>
      <c r="BH35" s="139">
        <v>1</v>
      </c>
      <c r="BI35" s="139">
        <v>0.75</v>
      </c>
      <c r="BJ35" s="139">
        <v>0.75</v>
      </c>
      <c r="BK35" s="139">
        <v>1</v>
      </c>
      <c r="BL35" s="139">
        <v>1</v>
      </c>
      <c r="BM35" s="139">
        <v>1</v>
      </c>
      <c r="BN35" s="139">
        <v>1</v>
      </c>
      <c r="BO35" s="139">
        <v>0.25</v>
      </c>
      <c r="BP35" s="139">
        <v>0.5</v>
      </c>
      <c r="BQ35" s="139">
        <v>1</v>
      </c>
      <c r="BR35" s="139">
        <v>0.25</v>
      </c>
      <c r="BS35" s="139">
        <v>0.25</v>
      </c>
      <c r="BT35" s="139">
        <v>0</v>
      </c>
      <c r="BU35" s="139">
        <v>0</v>
      </c>
    </row>
    <row r="36" spans="1:73" s="134" customFormat="1" ht="12.75" customHeight="1" x14ac:dyDescent="0.2">
      <c r="A36" s="175" t="s">
        <v>316</v>
      </c>
      <c r="B36" s="177" t="s">
        <v>432</v>
      </c>
      <c r="C36" s="157"/>
      <c r="D36" s="176">
        <v>2639</v>
      </c>
      <c r="E36" s="176">
        <v>29578</v>
      </c>
      <c r="F36" s="158">
        <v>4</v>
      </c>
      <c r="G36" s="158">
        <v>0</v>
      </c>
      <c r="H36" s="158">
        <v>4</v>
      </c>
      <c r="I36" s="158">
        <v>0</v>
      </c>
      <c r="J36" s="159">
        <v>2.29</v>
      </c>
      <c r="K36" s="160">
        <v>2.2000000000000002</v>
      </c>
      <c r="L36" s="160">
        <v>0.09</v>
      </c>
      <c r="M36" s="160">
        <v>0</v>
      </c>
      <c r="N36" s="161">
        <v>1</v>
      </c>
      <c r="O36" s="161">
        <v>345</v>
      </c>
      <c r="P36" s="161">
        <v>275</v>
      </c>
      <c r="Q36" s="161">
        <v>23</v>
      </c>
      <c r="R36" s="161">
        <v>4</v>
      </c>
      <c r="S36" s="161">
        <v>0</v>
      </c>
      <c r="T36" s="160">
        <v>255</v>
      </c>
      <c r="U36" s="160">
        <v>50</v>
      </c>
      <c r="V36" s="161">
        <v>39649</v>
      </c>
      <c r="W36" s="161">
        <v>1035</v>
      </c>
      <c r="X36" s="161">
        <v>0</v>
      </c>
      <c r="Y36" s="161">
        <v>12453</v>
      </c>
      <c r="Z36" s="161">
        <v>532992</v>
      </c>
      <c r="AA36" s="161">
        <v>228869</v>
      </c>
      <c r="AB36" s="161">
        <v>304123</v>
      </c>
      <c r="AC36" s="161">
        <v>7652</v>
      </c>
      <c r="AD36" s="161">
        <v>78857</v>
      </c>
      <c r="AE36" s="161">
        <v>52216</v>
      </c>
      <c r="AF36" s="161">
        <v>165398</v>
      </c>
      <c r="AG36" s="161">
        <v>29034</v>
      </c>
      <c r="AH36" s="161">
        <v>526611</v>
      </c>
      <c r="AI36" s="161">
        <v>0</v>
      </c>
      <c r="AJ36" s="161">
        <v>0</v>
      </c>
      <c r="AK36" s="161">
        <v>6382</v>
      </c>
      <c r="AL36" s="161">
        <v>47555</v>
      </c>
      <c r="AM36" s="161">
        <v>44691</v>
      </c>
      <c r="AN36" s="161">
        <v>0</v>
      </c>
      <c r="AO36" s="161">
        <v>105</v>
      </c>
      <c r="AP36" s="161">
        <v>0</v>
      </c>
      <c r="AQ36" s="161">
        <v>0</v>
      </c>
      <c r="AR36" s="161">
        <v>2759</v>
      </c>
      <c r="AS36" s="161">
        <v>0</v>
      </c>
      <c r="AT36" s="161">
        <v>14258</v>
      </c>
      <c r="AU36" s="161">
        <v>0</v>
      </c>
      <c r="AV36" s="161">
        <v>53</v>
      </c>
      <c r="AW36" s="161">
        <v>3007</v>
      </c>
      <c r="AX36" s="161">
        <v>2938</v>
      </c>
      <c r="AY36" s="161">
        <v>0</v>
      </c>
      <c r="AZ36" s="161">
        <v>0</v>
      </c>
      <c r="BA36" s="161">
        <v>0</v>
      </c>
      <c r="BB36" s="161">
        <v>0</v>
      </c>
      <c r="BC36" s="161">
        <v>69</v>
      </c>
      <c r="BD36" s="161">
        <v>0</v>
      </c>
      <c r="BE36" s="161">
        <v>248</v>
      </c>
      <c r="BF36" s="161">
        <v>1</v>
      </c>
      <c r="BG36" s="161">
        <v>11</v>
      </c>
      <c r="BH36" s="161">
        <v>23497</v>
      </c>
      <c r="BI36" s="161">
        <v>27</v>
      </c>
      <c r="BJ36" s="161">
        <v>197</v>
      </c>
      <c r="BK36" s="161">
        <v>0</v>
      </c>
      <c r="BL36" s="161">
        <v>0</v>
      </c>
      <c r="BM36" s="161">
        <v>0</v>
      </c>
      <c r="BN36" s="161">
        <v>0</v>
      </c>
      <c r="BO36" s="161">
        <v>0</v>
      </c>
      <c r="BP36" s="161">
        <v>0</v>
      </c>
      <c r="BQ36" s="161">
        <v>2</v>
      </c>
      <c r="BR36" s="161" t="s">
        <v>301</v>
      </c>
      <c r="BS36" s="161">
        <v>4752</v>
      </c>
      <c r="BT36" s="161" t="s">
        <v>301</v>
      </c>
      <c r="BU36" s="161" t="s">
        <v>301</v>
      </c>
    </row>
    <row r="37" spans="1:73" s="134" customFormat="1" ht="12.75" customHeight="1" x14ac:dyDescent="0.2">
      <c r="A37" s="175" t="s">
        <v>317</v>
      </c>
      <c r="B37" s="156" t="s">
        <v>433</v>
      </c>
      <c r="C37" s="157"/>
      <c r="D37" s="176">
        <v>1812</v>
      </c>
      <c r="E37" s="176">
        <v>25000</v>
      </c>
      <c r="F37" s="158">
        <v>5</v>
      </c>
      <c r="G37" s="158">
        <v>0</v>
      </c>
      <c r="H37" s="158">
        <v>2</v>
      </c>
      <c r="I37" s="158">
        <v>3</v>
      </c>
      <c r="J37" s="159">
        <v>1.9</v>
      </c>
      <c r="K37" s="160">
        <v>1.9</v>
      </c>
      <c r="L37" s="160">
        <v>0</v>
      </c>
      <c r="M37" s="160">
        <v>0</v>
      </c>
      <c r="N37" s="161">
        <v>1</v>
      </c>
      <c r="O37" s="161">
        <v>230</v>
      </c>
      <c r="P37" s="161">
        <v>195</v>
      </c>
      <c r="Q37" s="161">
        <v>16</v>
      </c>
      <c r="R37" s="161">
        <v>2</v>
      </c>
      <c r="S37" s="161">
        <v>0</v>
      </c>
      <c r="T37" s="160">
        <v>230</v>
      </c>
      <c r="U37" s="160">
        <v>35</v>
      </c>
      <c r="V37" s="161">
        <v>18163</v>
      </c>
      <c r="W37" s="161">
        <v>1500</v>
      </c>
      <c r="X37" s="161">
        <v>0</v>
      </c>
      <c r="Y37" s="161">
        <v>7207</v>
      </c>
      <c r="Z37" s="161">
        <v>284339</v>
      </c>
      <c r="AA37" s="161">
        <v>174554</v>
      </c>
      <c r="AB37" s="161">
        <v>109785</v>
      </c>
      <c r="AC37" s="161">
        <v>4445</v>
      </c>
      <c r="AD37" s="161">
        <v>14312</v>
      </c>
      <c r="AE37" s="161">
        <v>28814</v>
      </c>
      <c r="AF37" s="161">
        <v>62214</v>
      </c>
      <c r="AG37" s="161">
        <v>0</v>
      </c>
      <c r="AH37" s="161">
        <v>284339</v>
      </c>
      <c r="AI37" s="161">
        <v>0</v>
      </c>
      <c r="AJ37" s="161">
        <v>0</v>
      </c>
      <c r="AK37" s="161">
        <v>2110</v>
      </c>
      <c r="AL37" s="161">
        <v>26870</v>
      </c>
      <c r="AM37" s="161">
        <v>26529</v>
      </c>
      <c r="AN37" s="161">
        <v>0</v>
      </c>
      <c r="AO37" s="161">
        <v>0</v>
      </c>
      <c r="AP37" s="161">
        <v>0</v>
      </c>
      <c r="AQ37" s="161">
        <v>0</v>
      </c>
      <c r="AR37" s="161">
        <v>341</v>
      </c>
      <c r="AS37" s="161">
        <v>0</v>
      </c>
      <c r="AT37" s="161">
        <v>14258</v>
      </c>
      <c r="AU37" s="161">
        <v>0</v>
      </c>
      <c r="AV37" s="161">
        <v>69</v>
      </c>
      <c r="AW37" s="161">
        <v>1892</v>
      </c>
      <c r="AX37" s="161">
        <v>1837</v>
      </c>
      <c r="AY37" s="161">
        <v>0</v>
      </c>
      <c r="AZ37" s="161">
        <v>0</v>
      </c>
      <c r="BA37" s="161">
        <v>0</v>
      </c>
      <c r="BB37" s="161">
        <v>0</v>
      </c>
      <c r="BC37" s="161">
        <v>55</v>
      </c>
      <c r="BD37" s="161">
        <v>0</v>
      </c>
      <c r="BE37" s="161">
        <v>150</v>
      </c>
      <c r="BF37" s="161">
        <v>5</v>
      </c>
      <c r="BG37" s="161">
        <v>25</v>
      </c>
      <c r="BH37" s="161">
        <v>24600</v>
      </c>
      <c r="BI37" s="161">
        <v>0</v>
      </c>
      <c r="BJ37" s="161">
        <v>0</v>
      </c>
      <c r="BK37" s="161">
        <v>0</v>
      </c>
      <c r="BL37" s="161">
        <v>0</v>
      </c>
      <c r="BM37" s="161">
        <v>0</v>
      </c>
      <c r="BN37" s="161">
        <v>0</v>
      </c>
      <c r="BO37" s="161">
        <v>0</v>
      </c>
      <c r="BP37" s="161">
        <v>0</v>
      </c>
      <c r="BQ37" s="161">
        <v>0</v>
      </c>
      <c r="BR37" s="161">
        <v>210</v>
      </c>
      <c r="BS37" s="161">
        <v>4445</v>
      </c>
      <c r="BT37" s="161" t="s">
        <v>301</v>
      </c>
      <c r="BU37" s="161" t="s">
        <v>301</v>
      </c>
    </row>
    <row r="38" spans="1:73" s="134" customFormat="1" ht="12.75" customHeight="1" x14ac:dyDescent="0.2">
      <c r="A38" s="155" t="s">
        <v>318</v>
      </c>
      <c r="B38" s="156" t="s">
        <v>434</v>
      </c>
      <c r="C38" s="157"/>
      <c r="D38" s="176">
        <v>2433</v>
      </c>
      <c r="E38" s="176" t="s">
        <v>301</v>
      </c>
      <c r="F38" s="158">
        <v>7</v>
      </c>
      <c r="G38" s="158">
        <v>1</v>
      </c>
      <c r="H38" s="158">
        <v>3</v>
      </c>
      <c r="I38" s="158">
        <v>3</v>
      </c>
      <c r="J38" s="159">
        <v>3.3</v>
      </c>
      <c r="K38" s="160">
        <v>2.2999999999999998</v>
      </c>
      <c r="L38" s="160">
        <v>0</v>
      </c>
      <c r="M38" s="160">
        <v>1</v>
      </c>
      <c r="N38" s="161">
        <v>1</v>
      </c>
      <c r="O38" s="161">
        <v>243</v>
      </c>
      <c r="P38" s="161">
        <v>208</v>
      </c>
      <c r="Q38" s="161">
        <v>25</v>
      </c>
      <c r="R38" s="161">
        <v>11</v>
      </c>
      <c r="S38" s="161">
        <v>0</v>
      </c>
      <c r="T38" s="160">
        <v>229</v>
      </c>
      <c r="U38" s="160">
        <v>50</v>
      </c>
      <c r="V38" s="161">
        <v>12037</v>
      </c>
      <c r="W38" s="161">
        <v>3818</v>
      </c>
      <c r="X38" s="161">
        <v>0</v>
      </c>
      <c r="Y38" s="161">
        <v>0</v>
      </c>
      <c r="Z38" s="161">
        <v>475510</v>
      </c>
      <c r="AA38" s="161">
        <v>278478</v>
      </c>
      <c r="AB38" s="161">
        <v>197032</v>
      </c>
      <c r="AC38" s="161">
        <v>5904</v>
      </c>
      <c r="AD38" s="161">
        <v>83362</v>
      </c>
      <c r="AE38" s="161">
        <v>37785</v>
      </c>
      <c r="AF38" s="161">
        <v>69981</v>
      </c>
      <c r="AG38" s="161">
        <v>20995</v>
      </c>
      <c r="AH38" s="161">
        <v>466061</v>
      </c>
      <c r="AI38" s="161">
        <v>0</v>
      </c>
      <c r="AJ38" s="161">
        <v>0</v>
      </c>
      <c r="AK38" s="161">
        <v>4002</v>
      </c>
      <c r="AL38" s="161">
        <v>16053</v>
      </c>
      <c r="AM38" s="161">
        <v>15083</v>
      </c>
      <c r="AN38" s="161">
        <v>0</v>
      </c>
      <c r="AO38" s="161">
        <v>0</v>
      </c>
      <c r="AP38" s="161">
        <v>0</v>
      </c>
      <c r="AQ38" s="161">
        <v>0</v>
      </c>
      <c r="AR38" s="161">
        <v>961</v>
      </c>
      <c r="AS38" s="161">
        <v>9</v>
      </c>
      <c r="AT38" s="161">
        <v>14346</v>
      </c>
      <c r="AU38" s="161">
        <v>12</v>
      </c>
      <c r="AV38" s="161">
        <v>25702</v>
      </c>
      <c r="AW38" s="161">
        <v>1583</v>
      </c>
      <c r="AX38" s="161">
        <v>1478</v>
      </c>
      <c r="AY38" s="161">
        <v>0</v>
      </c>
      <c r="AZ38" s="161">
        <v>0</v>
      </c>
      <c r="BA38" s="161">
        <v>0</v>
      </c>
      <c r="BB38" s="161">
        <v>0</v>
      </c>
      <c r="BC38" s="161">
        <v>105</v>
      </c>
      <c r="BD38" s="161">
        <v>0</v>
      </c>
      <c r="BE38" s="161">
        <v>1067</v>
      </c>
      <c r="BF38" s="161">
        <v>1</v>
      </c>
      <c r="BG38" s="161">
        <v>97</v>
      </c>
      <c r="BH38" s="161">
        <v>26193</v>
      </c>
      <c r="BI38" s="161">
        <v>51</v>
      </c>
      <c r="BJ38" s="161">
        <v>144</v>
      </c>
      <c r="BK38" s="161">
        <v>0</v>
      </c>
      <c r="BL38" s="161">
        <v>0</v>
      </c>
      <c r="BM38" s="161">
        <v>0</v>
      </c>
      <c r="BN38" s="161">
        <v>0</v>
      </c>
      <c r="BO38" s="161">
        <v>0</v>
      </c>
      <c r="BP38" s="161">
        <v>0</v>
      </c>
      <c r="BQ38" s="161" t="s">
        <v>301</v>
      </c>
      <c r="BR38" s="161" t="s">
        <v>301</v>
      </c>
      <c r="BS38" s="161" t="s">
        <v>301</v>
      </c>
      <c r="BT38" s="161" t="s">
        <v>301</v>
      </c>
      <c r="BU38" s="161" t="s">
        <v>301</v>
      </c>
    </row>
    <row r="39" spans="1:73" s="134" customFormat="1" ht="12.75" customHeight="1" x14ac:dyDescent="0.2">
      <c r="A39" s="155" t="s">
        <v>319</v>
      </c>
      <c r="B39" s="156" t="s">
        <v>435</v>
      </c>
      <c r="C39" s="157"/>
      <c r="D39" s="158">
        <v>2252</v>
      </c>
      <c r="E39" s="158" t="s">
        <v>301</v>
      </c>
      <c r="F39" s="158">
        <v>9</v>
      </c>
      <c r="G39" s="158">
        <v>1</v>
      </c>
      <c r="H39" s="158">
        <v>4</v>
      </c>
      <c r="I39" s="158">
        <v>4</v>
      </c>
      <c r="J39" s="159">
        <v>5</v>
      </c>
      <c r="K39" s="160">
        <v>4.8</v>
      </c>
      <c r="L39" s="160">
        <v>0.2</v>
      </c>
      <c r="M39" s="160">
        <v>0</v>
      </c>
      <c r="N39" s="161">
        <v>1</v>
      </c>
      <c r="O39" s="161">
        <v>405</v>
      </c>
      <c r="P39" s="161">
        <v>304</v>
      </c>
      <c r="Q39" s="161">
        <v>40</v>
      </c>
      <c r="R39" s="161">
        <v>13</v>
      </c>
      <c r="S39" s="161">
        <v>8</v>
      </c>
      <c r="T39" s="160">
        <v>232</v>
      </c>
      <c r="U39" s="160">
        <v>50</v>
      </c>
      <c r="V39" s="161">
        <v>62146</v>
      </c>
      <c r="W39" s="161">
        <v>3230</v>
      </c>
      <c r="X39" s="161">
        <v>0</v>
      </c>
      <c r="Y39" s="161">
        <v>25001</v>
      </c>
      <c r="Z39" s="161">
        <v>903781</v>
      </c>
      <c r="AA39" s="161">
        <v>498442</v>
      </c>
      <c r="AB39" s="161">
        <v>405339</v>
      </c>
      <c r="AC39" s="161">
        <v>11737</v>
      </c>
      <c r="AD39" s="161">
        <v>191765</v>
      </c>
      <c r="AE39" s="161">
        <v>85169</v>
      </c>
      <c r="AF39" s="161">
        <v>116668</v>
      </c>
      <c r="AG39" s="161">
        <v>5930</v>
      </c>
      <c r="AH39" s="161">
        <v>772799</v>
      </c>
      <c r="AI39" s="161">
        <v>115000</v>
      </c>
      <c r="AJ39" s="161">
        <v>0</v>
      </c>
      <c r="AK39" s="161">
        <v>15982</v>
      </c>
      <c r="AL39" s="161">
        <v>112763</v>
      </c>
      <c r="AM39" s="161">
        <v>70400</v>
      </c>
      <c r="AN39" s="161">
        <v>729</v>
      </c>
      <c r="AO39" s="161">
        <v>0</v>
      </c>
      <c r="AP39" s="161">
        <v>0</v>
      </c>
      <c r="AQ39" s="161">
        <v>0</v>
      </c>
      <c r="AR39" s="161">
        <v>41634</v>
      </c>
      <c r="AS39" s="161">
        <v>0</v>
      </c>
      <c r="AT39" s="161">
        <v>14258</v>
      </c>
      <c r="AU39" s="161">
        <v>61</v>
      </c>
      <c r="AV39" s="161">
        <v>69</v>
      </c>
      <c r="AW39" s="161">
        <v>11821</v>
      </c>
      <c r="AX39" s="161">
        <v>4878</v>
      </c>
      <c r="AY39" s="161">
        <v>0</v>
      </c>
      <c r="AZ39" s="161">
        <v>0</v>
      </c>
      <c r="BA39" s="161">
        <v>0</v>
      </c>
      <c r="BB39" s="161">
        <v>0</v>
      </c>
      <c r="BC39" s="161">
        <v>6943</v>
      </c>
      <c r="BD39" s="161">
        <v>0</v>
      </c>
      <c r="BE39" s="161">
        <v>500</v>
      </c>
      <c r="BF39" s="161">
        <v>2</v>
      </c>
      <c r="BG39" s="161">
        <v>46</v>
      </c>
      <c r="BH39" s="161">
        <v>49106</v>
      </c>
      <c r="BI39" s="161">
        <v>23</v>
      </c>
      <c r="BJ39" s="161">
        <v>37</v>
      </c>
      <c r="BK39" s="161">
        <v>5</v>
      </c>
      <c r="BL39" s="161">
        <v>1791</v>
      </c>
      <c r="BM39" s="161">
        <v>91</v>
      </c>
      <c r="BN39" s="161">
        <v>0</v>
      </c>
      <c r="BO39" s="161">
        <v>0</v>
      </c>
      <c r="BP39" s="161">
        <v>1700</v>
      </c>
      <c r="BQ39" s="161">
        <v>50</v>
      </c>
      <c r="BR39" s="161">
        <v>368</v>
      </c>
      <c r="BS39" s="161">
        <v>11243</v>
      </c>
      <c r="BT39" s="161" t="s">
        <v>301</v>
      </c>
      <c r="BU39" s="161" t="s">
        <v>301</v>
      </c>
    </row>
    <row r="40" spans="1:73" s="134" customFormat="1" ht="12.75" customHeight="1" x14ac:dyDescent="0.2">
      <c r="A40" s="122"/>
      <c r="B40" s="169" t="s">
        <v>157</v>
      </c>
      <c r="C40" s="170"/>
      <c r="D40" s="171">
        <v>9136</v>
      </c>
      <c r="E40" s="171">
        <v>54578</v>
      </c>
      <c r="F40" s="171">
        <v>25</v>
      </c>
      <c r="G40" s="171">
        <v>2</v>
      </c>
      <c r="H40" s="171">
        <v>13</v>
      </c>
      <c r="I40" s="171">
        <v>10</v>
      </c>
      <c r="J40" s="171">
        <v>12.489999999999998</v>
      </c>
      <c r="K40" s="171">
        <v>11.2</v>
      </c>
      <c r="L40" s="171">
        <v>0.29000000000000004</v>
      </c>
      <c r="M40" s="171">
        <v>1</v>
      </c>
      <c r="N40" s="171">
        <v>4</v>
      </c>
      <c r="O40" s="171">
        <v>1223</v>
      </c>
      <c r="P40" s="171">
        <v>982</v>
      </c>
      <c r="Q40" s="171">
        <v>104</v>
      </c>
      <c r="R40" s="171">
        <v>30</v>
      </c>
      <c r="S40" s="171">
        <v>8</v>
      </c>
      <c r="T40" s="171">
        <v>946</v>
      </c>
      <c r="U40" s="171">
        <v>185</v>
      </c>
      <c r="V40" s="171">
        <v>131995</v>
      </c>
      <c r="W40" s="171">
        <v>9583</v>
      </c>
      <c r="X40" s="171">
        <v>0</v>
      </c>
      <c r="Y40" s="171">
        <v>44661</v>
      </c>
      <c r="Z40" s="171">
        <v>2196622</v>
      </c>
      <c r="AA40" s="171">
        <v>1180343</v>
      </c>
      <c r="AB40" s="171">
        <v>1016279</v>
      </c>
      <c r="AC40" s="171">
        <v>29738</v>
      </c>
      <c r="AD40" s="171">
        <v>368296</v>
      </c>
      <c r="AE40" s="171">
        <v>203984</v>
      </c>
      <c r="AF40" s="171">
        <v>414261</v>
      </c>
      <c r="AG40" s="171">
        <v>55959</v>
      </c>
      <c r="AH40" s="171">
        <v>2049810</v>
      </c>
      <c r="AI40" s="171">
        <v>115000</v>
      </c>
      <c r="AJ40" s="171">
        <v>0</v>
      </c>
      <c r="AK40" s="171">
        <v>28476</v>
      </c>
      <c r="AL40" s="171">
        <v>203241</v>
      </c>
      <c r="AM40" s="171">
        <v>156703</v>
      </c>
      <c r="AN40" s="171">
        <v>729</v>
      </c>
      <c r="AO40" s="171">
        <v>105</v>
      </c>
      <c r="AP40" s="171">
        <v>0</v>
      </c>
      <c r="AQ40" s="171">
        <v>0</v>
      </c>
      <c r="AR40" s="171">
        <v>45695</v>
      </c>
      <c r="AS40" s="171">
        <v>9</v>
      </c>
      <c r="AT40" s="171">
        <v>57120</v>
      </c>
      <c r="AU40" s="171">
        <v>73</v>
      </c>
      <c r="AV40" s="171">
        <v>25893</v>
      </c>
      <c r="AW40" s="171">
        <v>18303</v>
      </c>
      <c r="AX40" s="171">
        <v>11131</v>
      </c>
      <c r="AY40" s="171">
        <v>0</v>
      </c>
      <c r="AZ40" s="171">
        <v>0</v>
      </c>
      <c r="BA40" s="171">
        <v>0</v>
      </c>
      <c r="BB40" s="171">
        <v>0</v>
      </c>
      <c r="BC40" s="171">
        <v>7172</v>
      </c>
      <c r="BD40" s="171">
        <v>0</v>
      </c>
      <c r="BE40" s="171">
        <v>1965</v>
      </c>
      <c r="BF40" s="171">
        <v>9</v>
      </c>
      <c r="BG40" s="171">
        <v>179</v>
      </c>
      <c r="BH40" s="171">
        <v>123396</v>
      </c>
      <c r="BI40" s="171">
        <v>101</v>
      </c>
      <c r="BJ40" s="171">
        <v>378</v>
      </c>
      <c r="BK40" s="171">
        <v>5</v>
      </c>
      <c r="BL40" s="171">
        <v>1791</v>
      </c>
      <c r="BM40" s="171">
        <v>91</v>
      </c>
      <c r="BN40" s="171">
        <v>0</v>
      </c>
      <c r="BO40" s="171">
        <v>0</v>
      </c>
      <c r="BP40" s="171">
        <v>1700</v>
      </c>
      <c r="BQ40" s="171">
        <v>52</v>
      </c>
      <c r="BR40" s="171">
        <v>578</v>
      </c>
      <c r="BS40" s="171">
        <v>20440</v>
      </c>
      <c r="BT40" s="171" t="s">
        <v>357</v>
      </c>
      <c r="BU40" s="171" t="s">
        <v>357</v>
      </c>
    </row>
    <row r="41" spans="1:73" s="134" customFormat="1" ht="12.75" customHeight="1" x14ac:dyDescent="0.2">
      <c r="A41" s="173"/>
      <c r="B41" s="135" t="s">
        <v>150</v>
      </c>
      <c r="C41" s="136">
        <v>4</v>
      </c>
      <c r="D41" s="136">
        <v>4</v>
      </c>
      <c r="E41" s="136">
        <v>4</v>
      </c>
      <c r="F41" s="136">
        <v>4</v>
      </c>
      <c r="G41" s="136">
        <v>4</v>
      </c>
      <c r="H41" s="136">
        <v>4</v>
      </c>
      <c r="I41" s="136">
        <v>4</v>
      </c>
      <c r="J41" s="136">
        <v>4</v>
      </c>
      <c r="K41" s="136">
        <v>4</v>
      </c>
      <c r="L41" s="136">
        <v>4</v>
      </c>
      <c r="M41" s="136">
        <v>4</v>
      </c>
      <c r="N41" s="136">
        <v>4</v>
      </c>
      <c r="O41" s="136">
        <v>4</v>
      </c>
      <c r="P41" s="136">
        <v>4</v>
      </c>
      <c r="Q41" s="136">
        <v>4</v>
      </c>
      <c r="R41" s="136">
        <v>4</v>
      </c>
      <c r="S41" s="136">
        <v>4</v>
      </c>
      <c r="T41" s="136">
        <v>4</v>
      </c>
      <c r="U41" s="136">
        <v>4</v>
      </c>
      <c r="V41" s="136">
        <v>4</v>
      </c>
      <c r="W41" s="136">
        <v>4</v>
      </c>
      <c r="X41" s="136">
        <v>4</v>
      </c>
      <c r="Y41" s="136">
        <v>4</v>
      </c>
      <c r="Z41" s="136">
        <v>4</v>
      </c>
      <c r="AA41" s="136">
        <v>4</v>
      </c>
      <c r="AB41" s="136">
        <v>4</v>
      </c>
      <c r="AC41" s="136">
        <v>4</v>
      </c>
      <c r="AD41" s="136">
        <v>4</v>
      </c>
      <c r="AE41" s="136">
        <v>4</v>
      </c>
      <c r="AF41" s="136">
        <v>4</v>
      </c>
      <c r="AG41" s="136">
        <v>4</v>
      </c>
      <c r="AH41" s="136">
        <v>4</v>
      </c>
      <c r="AI41" s="136">
        <v>4</v>
      </c>
      <c r="AJ41" s="136">
        <v>4</v>
      </c>
      <c r="AK41" s="136">
        <v>4</v>
      </c>
      <c r="AL41" s="136">
        <v>4</v>
      </c>
      <c r="AM41" s="136">
        <v>4</v>
      </c>
      <c r="AN41" s="136">
        <v>4</v>
      </c>
      <c r="AO41" s="136">
        <v>4</v>
      </c>
      <c r="AP41" s="136">
        <v>4</v>
      </c>
      <c r="AQ41" s="136">
        <v>4</v>
      </c>
      <c r="AR41" s="136">
        <v>4</v>
      </c>
      <c r="AS41" s="136">
        <v>4</v>
      </c>
      <c r="AT41" s="136">
        <v>4</v>
      </c>
      <c r="AU41" s="136">
        <v>4</v>
      </c>
      <c r="AV41" s="136">
        <v>4</v>
      </c>
      <c r="AW41" s="136">
        <v>4</v>
      </c>
      <c r="AX41" s="136">
        <v>4</v>
      </c>
      <c r="AY41" s="136">
        <v>4</v>
      </c>
      <c r="AZ41" s="136">
        <v>4</v>
      </c>
      <c r="BA41" s="136">
        <v>4</v>
      </c>
      <c r="BB41" s="136">
        <v>4</v>
      </c>
      <c r="BC41" s="136">
        <v>4</v>
      </c>
      <c r="BD41" s="136">
        <v>4</v>
      </c>
      <c r="BE41" s="136">
        <v>4</v>
      </c>
      <c r="BF41" s="136">
        <v>4</v>
      </c>
      <c r="BG41" s="136">
        <v>4</v>
      </c>
      <c r="BH41" s="136">
        <v>4</v>
      </c>
      <c r="BI41" s="136">
        <v>4</v>
      </c>
      <c r="BJ41" s="136">
        <v>4</v>
      </c>
      <c r="BK41" s="136">
        <v>4</v>
      </c>
      <c r="BL41" s="136">
        <v>4</v>
      </c>
      <c r="BM41" s="136">
        <v>4</v>
      </c>
      <c r="BN41" s="136">
        <v>4</v>
      </c>
      <c r="BO41" s="136">
        <v>4</v>
      </c>
      <c r="BP41" s="136">
        <v>4</v>
      </c>
      <c r="BQ41" s="136">
        <v>4</v>
      </c>
      <c r="BR41" s="136">
        <v>4</v>
      </c>
      <c r="BS41" s="136">
        <v>4</v>
      </c>
      <c r="BT41" s="136">
        <v>4</v>
      </c>
      <c r="BU41" s="136">
        <v>4</v>
      </c>
    </row>
    <row r="42" spans="1:73" s="134" customFormat="1" ht="12.75" customHeight="1" x14ac:dyDescent="0.2">
      <c r="A42" s="173"/>
      <c r="B42" s="135" t="s">
        <v>151</v>
      </c>
      <c r="C42" s="136">
        <v>4</v>
      </c>
      <c r="D42" s="136">
        <v>4</v>
      </c>
      <c r="E42" s="136">
        <v>2</v>
      </c>
      <c r="F42" s="136">
        <v>4</v>
      </c>
      <c r="G42" s="136">
        <v>4</v>
      </c>
      <c r="H42" s="136">
        <v>4</v>
      </c>
      <c r="I42" s="136">
        <v>4</v>
      </c>
      <c r="J42" s="136">
        <v>4</v>
      </c>
      <c r="K42" s="136">
        <v>4</v>
      </c>
      <c r="L42" s="136">
        <v>4</v>
      </c>
      <c r="M42" s="136">
        <v>4</v>
      </c>
      <c r="N42" s="136">
        <v>4</v>
      </c>
      <c r="O42" s="136">
        <v>4</v>
      </c>
      <c r="P42" s="136">
        <v>4</v>
      </c>
      <c r="Q42" s="136">
        <v>4</v>
      </c>
      <c r="R42" s="136">
        <v>4</v>
      </c>
      <c r="S42" s="136">
        <v>4</v>
      </c>
      <c r="T42" s="136">
        <v>4</v>
      </c>
      <c r="U42" s="136">
        <v>4</v>
      </c>
      <c r="V42" s="136">
        <v>4</v>
      </c>
      <c r="W42" s="136">
        <v>4</v>
      </c>
      <c r="X42" s="136">
        <v>4</v>
      </c>
      <c r="Y42" s="136">
        <v>4</v>
      </c>
      <c r="Z42" s="136">
        <v>4</v>
      </c>
      <c r="AA42" s="136">
        <v>4</v>
      </c>
      <c r="AB42" s="136">
        <v>4</v>
      </c>
      <c r="AC42" s="136">
        <v>4</v>
      </c>
      <c r="AD42" s="136">
        <v>4</v>
      </c>
      <c r="AE42" s="136">
        <v>4</v>
      </c>
      <c r="AF42" s="136">
        <v>4</v>
      </c>
      <c r="AG42" s="136">
        <v>4</v>
      </c>
      <c r="AH42" s="136">
        <v>4</v>
      </c>
      <c r="AI42" s="136">
        <v>4</v>
      </c>
      <c r="AJ42" s="136">
        <v>4</v>
      </c>
      <c r="AK42" s="136">
        <v>4</v>
      </c>
      <c r="AL42" s="136">
        <v>4</v>
      </c>
      <c r="AM42" s="136">
        <v>4</v>
      </c>
      <c r="AN42" s="136">
        <v>4</v>
      </c>
      <c r="AO42" s="136">
        <v>4</v>
      </c>
      <c r="AP42" s="136">
        <v>4</v>
      </c>
      <c r="AQ42" s="136">
        <v>4</v>
      </c>
      <c r="AR42" s="136">
        <v>4</v>
      </c>
      <c r="AS42" s="136">
        <v>4</v>
      </c>
      <c r="AT42" s="136">
        <v>4</v>
      </c>
      <c r="AU42" s="136">
        <v>4</v>
      </c>
      <c r="AV42" s="136">
        <v>4</v>
      </c>
      <c r="AW42" s="136">
        <v>4</v>
      </c>
      <c r="AX42" s="136">
        <v>4</v>
      </c>
      <c r="AY42" s="136">
        <v>4</v>
      </c>
      <c r="AZ42" s="136">
        <v>4</v>
      </c>
      <c r="BA42" s="136">
        <v>4</v>
      </c>
      <c r="BB42" s="136">
        <v>4</v>
      </c>
      <c r="BC42" s="136">
        <v>4</v>
      </c>
      <c r="BD42" s="136">
        <v>4</v>
      </c>
      <c r="BE42" s="136">
        <v>4</v>
      </c>
      <c r="BF42" s="136">
        <v>4</v>
      </c>
      <c r="BG42" s="136">
        <v>4</v>
      </c>
      <c r="BH42" s="136">
        <v>4</v>
      </c>
      <c r="BI42" s="136">
        <v>4</v>
      </c>
      <c r="BJ42" s="136">
        <v>4</v>
      </c>
      <c r="BK42" s="136">
        <v>4</v>
      </c>
      <c r="BL42" s="136">
        <v>4</v>
      </c>
      <c r="BM42" s="136">
        <v>4</v>
      </c>
      <c r="BN42" s="136">
        <v>4</v>
      </c>
      <c r="BO42" s="136">
        <v>4</v>
      </c>
      <c r="BP42" s="136">
        <v>4</v>
      </c>
      <c r="BQ42" s="136">
        <v>3</v>
      </c>
      <c r="BR42" s="136">
        <v>2</v>
      </c>
      <c r="BS42" s="136">
        <v>3</v>
      </c>
      <c r="BT42" s="136">
        <v>0</v>
      </c>
      <c r="BU42" s="136">
        <v>0</v>
      </c>
    </row>
    <row r="43" spans="1:73" s="134" customFormat="1" ht="12.75" customHeight="1" x14ac:dyDescent="0.2">
      <c r="A43" s="174"/>
      <c r="B43" s="138" t="s">
        <v>149</v>
      </c>
      <c r="C43" s="139">
        <v>1</v>
      </c>
      <c r="D43" s="139">
        <v>1</v>
      </c>
      <c r="E43" s="139">
        <v>0.5</v>
      </c>
      <c r="F43" s="139">
        <v>1</v>
      </c>
      <c r="G43" s="139">
        <v>1</v>
      </c>
      <c r="H43" s="139">
        <v>1</v>
      </c>
      <c r="I43" s="139">
        <v>1</v>
      </c>
      <c r="J43" s="139">
        <v>1</v>
      </c>
      <c r="K43" s="139">
        <v>1</v>
      </c>
      <c r="L43" s="139">
        <v>1</v>
      </c>
      <c r="M43" s="139">
        <v>1</v>
      </c>
      <c r="N43" s="139">
        <v>1</v>
      </c>
      <c r="O43" s="139">
        <v>1</v>
      </c>
      <c r="P43" s="139">
        <v>1</v>
      </c>
      <c r="Q43" s="139">
        <v>1</v>
      </c>
      <c r="R43" s="139">
        <v>1</v>
      </c>
      <c r="S43" s="139">
        <v>1</v>
      </c>
      <c r="T43" s="139">
        <v>1</v>
      </c>
      <c r="U43" s="139">
        <v>1</v>
      </c>
      <c r="V43" s="139">
        <v>1</v>
      </c>
      <c r="W43" s="139">
        <v>1</v>
      </c>
      <c r="X43" s="139">
        <v>1</v>
      </c>
      <c r="Y43" s="139">
        <v>1</v>
      </c>
      <c r="Z43" s="139">
        <v>1</v>
      </c>
      <c r="AA43" s="139">
        <v>1</v>
      </c>
      <c r="AB43" s="139">
        <v>1</v>
      </c>
      <c r="AC43" s="139">
        <v>1</v>
      </c>
      <c r="AD43" s="139">
        <v>1</v>
      </c>
      <c r="AE43" s="139">
        <v>1</v>
      </c>
      <c r="AF43" s="139">
        <v>1</v>
      </c>
      <c r="AG43" s="139">
        <v>1</v>
      </c>
      <c r="AH43" s="139">
        <v>1</v>
      </c>
      <c r="AI43" s="139">
        <v>1</v>
      </c>
      <c r="AJ43" s="139">
        <v>1</v>
      </c>
      <c r="AK43" s="139">
        <v>1</v>
      </c>
      <c r="AL43" s="139">
        <v>1</v>
      </c>
      <c r="AM43" s="139">
        <v>1</v>
      </c>
      <c r="AN43" s="139">
        <v>1</v>
      </c>
      <c r="AO43" s="139">
        <v>1</v>
      </c>
      <c r="AP43" s="139">
        <v>1</v>
      </c>
      <c r="AQ43" s="139">
        <v>1</v>
      </c>
      <c r="AR43" s="139">
        <v>1</v>
      </c>
      <c r="AS43" s="139">
        <v>1</v>
      </c>
      <c r="AT43" s="139">
        <v>1</v>
      </c>
      <c r="AU43" s="139">
        <v>1</v>
      </c>
      <c r="AV43" s="139">
        <v>1</v>
      </c>
      <c r="AW43" s="139">
        <v>1</v>
      </c>
      <c r="AX43" s="139">
        <v>1</v>
      </c>
      <c r="AY43" s="139">
        <v>1</v>
      </c>
      <c r="AZ43" s="139">
        <v>1</v>
      </c>
      <c r="BA43" s="139">
        <v>1</v>
      </c>
      <c r="BB43" s="139">
        <v>1</v>
      </c>
      <c r="BC43" s="139">
        <v>1</v>
      </c>
      <c r="BD43" s="139">
        <v>1</v>
      </c>
      <c r="BE43" s="139">
        <v>1</v>
      </c>
      <c r="BF43" s="139">
        <v>1</v>
      </c>
      <c r="BG43" s="139">
        <v>1</v>
      </c>
      <c r="BH43" s="139">
        <v>1</v>
      </c>
      <c r="BI43" s="139">
        <v>1</v>
      </c>
      <c r="BJ43" s="139">
        <v>1</v>
      </c>
      <c r="BK43" s="139">
        <v>1</v>
      </c>
      <c r="BL43" s="139">
        <v>1</v>
      </c>
      <c r="BM43" s="139">
        <v>1</v>
      </c>
      <c r="BN43" s="139">
        <v>1</v>
      </c>
      <c r="BO43" s="139">
        <v>1</v>
      </c>
      <c r="BP43" s="139">
        <v>1</v>
      </c>
      <c r="BQ43" s="139">
        <v>0.75</v>
      </c>
      <c r="BR43" s="139">
        <v>0.5</v>
      </c>
      <c r="BS43" s="139">
        <v>0.75</v>
      </c>
      <c r="BT43" s="139">
        <v>0</v>
      </c>
      <c r="BU43" s="139">
        <v>0</v>
      </c>
    </row>
    <row r="44" spans="1:73" s="134" customFormat="1" ht="12.75" customHeight="1" x14ac:dyDescent="0.2">
      <c r="A44" s="175" t="s">
        <v>320</v>
      </c>
      <c r="B44" s="156" t="s">
        <v>462</v>
      </c>
      <c r="C44" s="157"/>
      <c r="D44" s="176">
        <v>5212</v>
      </c>
      <c r="E44" s="176">
        <v>66000</v>
      </c>
      <c r="F44" s="158">
        <v>7</v>
      </c>
      <c r="G44" s="158">
        <v>3</v>
      </c>
      <c r="H44" s="158">
        <v>1</v>
      </c>
      <c r="I44" s="158">
        <v>3</v>
      </c>
      <c r="J44" s="159">
        <v>4.7</v>
      </c>
      <c r="K44" s="160">
        <v>4.5</v>
      </c>
      <c r="L44" s="160">
        <v>0.2</v>
      </c>
      <c r="M44" s="160">
        <v>0</v>
      </c>
      <c r="N44" s="161">
        <v>1</v>
      </c>
      <c r="O44" s="161">
        <v>613</v>
      </c>
      <c r="P44" s="161">
        <v>573</v>
      </c>
      <c r="Q44" s="161">
        <v>52</v>
      </c>
      <c r="R44" s="161">
        <v>2</v>
      </c>
      <c r="S44" s="161">
        <v>0</v>
      </c>
      <c r="T44" s="160">
        <v>290</v>
      </c>
      <c r="U44" s="160">
        <v>49</v>
      </c>
      <c r="V44" s="161">
        <v>41268</v>
      </c>
      <c r="W44" s="161" t="s">
        <v>301</v>
      </c>
      <c r="X44" s="161" t="s">
        <v>301</v>
      </c>
      <c r="Y44" s="161" t="s">
        <v>301</v>
      </c>
      <c r="Z44" s="161">
        <v>190000</v>
      </c>
      <c r="AA44" s="161" t="s">
        <v>301</v>
      </c>
      <c r="AB44" s="161">
        <v>190000</v>
      </c>
      <c r="AC44" s="161" t="s">
        <v>301</v>
      </c>
      <c r="AD44" s="161" t="s">
        <v>301</v>
      </c>
      <c r="AE44" s="161" t="s">
        <v>301</v>
      </c>
      <c r="AF44" s="161">
        <v>190000</v>
      </c>
      <c r="AG44" s="161" t="s">
        <v>301</v>
      </c>
      <c r="AH44" s="161" t="s">
        <v>301</v>
      </c>
      <c r="AI44" s="161" t="s">
        <v>301</v>
      </c>
      <c r="AJ44" s="161" t="s">
        <v>301</v>
      </c>
      <c r="AK44" s="161" t="s">
        <v>301</v>
      </c>
      <c r="AL44" s="161">
        <v>46721</v>
      </c>
      <c r="AM44" s="161">
        <v>41268</v>
      </c>
      <c r="AN44" s="161" t="s">
        <v>301</v>
      </c>
      <c r="AO44" s="161" t="s">
        <v>301</v>
      </c>
      <c r="AP44" s="161" t="s">
        <v>301</v>
      </c>
      <c r="AQ44" s="161" t="s">
        <v>301</v>
      </c>
      <c r="AR44" s="161">
        <v>1138</v>
      </c>
      <c r="AS44" s="161">
        <v>4315</v>
      </c>
      <c r="AT44" s="161" t="s">
        <v>301</v>
      </c>
      <c r="AU44" s="161" t="s">
        <v>301</v>
      </c>
      <c r="AV44" s="161" t="s">
        <v>301</v>
      </c>
      <c r="AW44" s="161">
        <v>5039</v>
      </c>
      <c r="AX44" s="161">
        <v>2266</v>
      </c>
      <c r="AY44" s="161" t="s">
        <v>301</v>
      </c>
      <c r="AZ44" s="161" t="s">
        <v>301</v>
      </c>
      <c r="BA44" s="161" t="s">
        <v>301</v>
      </c>
      <c r="BB44" s="161" t="s">
        <v>301</v>
      </c>
      <c r="BC44" s="161">
        <v>93</v>
      </c>
      <c r="BD44" s="161">
        <v>2680</v>
      </c>
      <c r="BE44" s="161" t="s">
        <v>301</v>
      </c>
      <c r="BF44" s="161" t="s">
        <v>301</v>
      </c>
      <c r="BG44" s="161">
        <v>53</v>
      </c>
      <c r="BH44" s="161">
        <v>60308</v>
      </c>
      <c r="BI44" s="161">
        <v>7361</v>
      </c>
      <c r="BJ44" s="161">
        <v>11014</v>
      </c>
      <c r="BK44" s="161" t="s">
        <v>301</v>
      </c>
      <c r="BL44" s="161">
        <v>0</v>
      </c>
      <c r="BM44" s="161" t="s">
        <v>301</v>
      </c>
      <c r="BN44" s="161" t="s">
        <v>301</v>
      </c>
      <c r="BO44" s="161" t="s">
        <v>301</v>
      </c>
      <c r="BP44" s="161" t="s">
        <v>301</v>
      </c>
      <c r="BQ44" s="161" t="s">
        <v>301</v>
      </c>
      <c r="BR44" s="161" t="s">
        <v>301</v>
      </c>
      <c r="BS44" s="161" t="s">
        <v>301</v>
      </c>
      <c r="BT44" s="161" t="s">
        <v>301</v>
      </c>
      <c r="BU44" s="161" t="s">
        <v>301</v>
      </c>
    </row>
    <row r="45" spans="1:73" s="134" customFormat="1" ht="12.75" customHeight="1" x14ac:dyDescent="0.2">
      <c r="A45" s="175" t="s">
        <v>321</v>
      </c>
      <c r="B45" s="156" t="s">
        <v>463</v>
      </c>
      <c r="C45" s="157"/>
      <c r="D45" s="176">
        <v>1639</v>
      </c>
      <c r="E45" s="176" t="s">
        <v>301</v>
      </c>
      <c r="F45" s="158">
        <v>5</v>
      </c>
      <c r="G45" s="158">
        <v>0</v>
      </c>
      <c r="H45" s="158">
        <v>5</v>
      </c>
      <c r="I45" s="158">
        <v>0</v>
      </c>
      <c r="J45" s="159">
        <v>3.7</v>
      </c>
      <c r="K45" s="160">
        <v>2.9</v>
      </c>
      <c r="L45" s="160">
        <v>0.8</v>
      </c>
      <c r="M45" s="160">
        <v>0</v>
      </c>
      <c r="N45" s="161">
        <v>1</v>
      </c>
      <c r="O45" s="161">
        <v>350</v>
      </c>
      <c r="P45" s="161">
        <v>300</v>
      </c>
      <c r="Q45" s="161">
        <v>30</v>
      </c>
      <c r="R45" s="161">
        <v>8</v>
      </c>
      <c r="S45" s="161">
        <v>0</v>
      </c>
      <c r="T45" s="160">
        <v>242</v>
      </c>
      <c r="U45" s="160">
        <v>40</v>
      </c>
      <c r="V45" s="161">
        <v>33104</v>
      </c>
      <c r="W45" s="161" t="s">
        <v>301</v>
      </c>
      <c r="X45" s="161">
        <v>0</v>
      </c>
      <c r="Y45" s="161" t="s">
        <v>301</v>
      </c>
      <c r="Z45" s="161" t="s">
        <v>301</v>
      </c>
      <c r="AA45" s="161" t="s">
        <v>301</v>
      </c>
      <c r="AB45" s="161" t="s">
        <v>301</v>
      </c>
      <c r="AC45" s="161" t="s">
        <v>301</v>
      </c>
      <c r="AD45" s="161" t="s">
        <v>301</v>
      </c>
      <c r="AE45" s="161" t="s">
        <v>301</v>
      </c>
      <c r="AF45" s="161" t="s">
        <v>301</v>
      </c>
      <c r="AG45" s="161" t="s">
        <v>301</v>
      </c>
      <c r="AH45" s="161" t="s">
        <v>301</v>
      </c>
      <c r="AI45" s="161" t="s">
        <v>301</v>
      </c>
      <c r="AJ45" s="161" t="s">
        <v>301</v>
      </c>
      <c r="AK45" s="161" t="s">
        <v>301</v>
      </c>
      <c r="AL45" s="161">
        <v>33225</v>
      </c>
      <c r="AM45" s="161">
        <v>33011</v>
      </c>
      <c r="AN45" s="161">
        <v>0</v>
      </c>
      <c r="AO45" s="161">
        <v>1</v>
      </c>
      <c r="AP45" s="161">
        <v>0</v>
      </c>
      <c r="AQ45" s="161">
        <v>0</v>
      </c>
      <c r="AR45" s="161">
        <v>40</v>
      </c>
      <c r="AS45" s="161">
        <v>173</v>
      </c>
      <c r="AT45" s="161" t="s">
        <v>301</v>
      </c>
      <c r="AU45" s="161">
        <v>54</v>
      </c>
      <c r="AV45" s="161" t="s">
        <v>301</v>
      </c>
      <c r="AW45" s="161">
        <v>1457</v>
      </c>
      <c r="AX45" s="161">
        <v>1442</v>
      </c>
      <c r="AY45" s="161">
        <v>0</v>
      </c>
      <c r="AZ45" s="161">
        <v>0</v>
      </c>
      <c r="BA45" s="161">
        <v>0</v>
      </c>
      <c r="BB45" s="161">
        <v>0</v>
      </c>
      <c r="BC45" s="161">
        <v>9</v>
      </c>
      <c r="BD45" s="161">
        <v>6</v>
      </c>
      <c r="BE45" s="161" t="s">
        <v>301</v>
      </c>
      <c r="BF45" s="161">
        <v>3</v>
      </c>
      <c r="BG45" s="161">
        <v>49</v>
      </c>
      <c r="BH45" s="161">
        <v>17057</v>
      </c>
      <c r="BI45" s="161">
        <v>2311</v>
      </c>
      <c r="BJ45" s="161">
        <v>3737</v>
      </c>
      <c r="BK45" s="161" t="s">
        <v>301</v>
      </c>
      <c r="BL45" s="161">
        <v>0</v>
      </c>
      <c r="BM45" s="161">
        <v>0</v>
      </c>
      <c r="BN45" s="161">
        <v>0</v>
      </c>
      <c r="BO45" s="161" t="s">
        <v>301</v>
      </c>
      <c r="BP45" s="161" t="s">
        <v>301</v>
      </c>
      <c r="BQ45" s="161">
        <v>0</v>
      </c>
      <c r="BR45" s="161" t="s">
        <v>301</v>
      </c>
      <c r="BS45" s="161" t="s">
        <v>301</v>
      </c>
      <c r="BT45" s="161" t="s">
        <v>301</v>
      </c>
      <c r="BU45" s="161" t="s">
        <v>301</v>
      </c>
    </row>
    <row r="46" spans="1:73" s="134" customFormat="1" ht="12.75" customHeight="1" x14ac:dyDescent="0.2">
      <c r="A46" s="175" t="s">
        <v>322</v>
      </c>
      <c r="B46" s="156" t="s">
        <v>405</v>
      </c>
      <c r="C46" s="157"/>
      <c r="D46" s="176" t="s">
        <v>301</v>
      </c>
      <c r="E46" s="176" t="s">
        <v>301</v>
      </c>
      <c r="F46" s="158">
        <v>1</v>
      </c>
      <c r="G46" s="158">
        <v>0</v>
      </c>
      <c r="H46" s="158">
        <v>1</v>
      </c>
      <c r="I46" s="158">
        <v>0</v>
      </c>
      <c r="J46" s="159">
        <v>0.6</v>
      </c>
      <c r="K46" s="160">
        <v>0.6</v>
      </c>
      <c r="L46" s="160">
        <v>0</v>
      </c>
      <c r="M46" s="160">
        <v>0</v>
      </c>
      <c r="N46" s="161">
        <v>1</v>
      </c>
      <c r="O46" s="161" t="s">
        <v>301</v>
      </c>
      <c r="P46" s="161" t="s">
        <v>301</v>
      </c>
      <c r="Q46" s="161" t="s">
        <v>301</v>
      </c>
      <c r="R46" s="161" t="s">
        <v>301</v>
      </c>
      <c r="S46" s="161" t="s">
        <v>301</v>
      </c>
      <c r="T46" s="160" t="s">
        <v>301</v>
      </c>
      <c r="U46" s="160" t="s">
        <v>301</v>
      </c>
      <c r="V46" s="161" t="s">
        <v>301</v>
      </c>
      <c r="W46" s="161" t="s">
        <v>301</v>
      </c>
      <c r="X46" s="161" t="s">
        <v>301</v>
      </c>
      <c r="Y46" s="161" t="s">
        <v>301</v>
      </c>
      <c r="Z46" s="161" t="s">
        <v>301</v>
      </c>
      <c r="AA46" s="161" t="s">
        <v>301</v>
      </c>
      <c r="AB46" s="161" t="s">
        <v>301</v>
      </c>
      <c r="AC46" s="161" t="s">
        <v>301</v>
      </c>
      <c r="AD46" s="161" t="s">
        <v>301</v>
      </c>
      <c r="AE46" s="161" t="s">
        <v>301</v>
      </c>
      <c r="AF46" s="161" t="s">
        <v>301</v>
      </c>
      <c r="AG46" s="161" t="s">
        <v>301</v>
      </c>
      <c r="AH46" s="161" t="s">
        <v>301</v>
      </c>
      <c r="AI46" s="161" t="s">
        <v>301</v>
      </c>
      <c r="AJ46" s="161" t="s">
        <v>301</v>
      </c>
      <c r="AK46" s="161" t="s">
        <v>301</v>
      </c>
      <c r="AL46" s="161" t="s">
        <v>301</v>
      </c>
      <c r="AM46" s="161" t="s">
        <v>301</v>
      </c>
      <c r="AN46" s="161" t="s">
        <v>301</v>
      </c>
      <c r="AO46" s="161" t="s">
        <v>301</v>
      </c>
      <c r="AP46" s="161" t="s">
        <v>301</v>
      </c>
      <c r="AQ46" s="161" t="s">
        <v>301</v>
      </c>
      <c r="AR46" s="161" t="s">
        <v>301</v>
      </c>
      <c r="AS46" s="161" t="s">
        <v>301</v>
      </c>
      <c r="AT46" s="161" t="s">
        <v>301</v>
      </c>
      <c r="AU46" s="161" t="s">
        <v>301</v>
      </c>
      <c r="AV46" s="161" t="s">
        <v>301</v>
      </c>
      <c r="AW46" s="161" t="s">
        <v>301</v>
      </c>
      <c r="AX46" s="161" t="s">
        <v>301</v>
      </c>
      <c r="AY46" s="161" t="s">
        <v>301</v>
      </c>
      <c r="AZ46" s="161" t="s">
        <v>301</v>
      </c>
      <c r="BA46" s="161" t="s">
        <v>301</v>
      </c>
      <c r="BB46" s="161" t="s">
        <v>301</v>
      </c>
      <c r="BC46" s="161" t="s">
        <v>301</v>
      </c>
      <c r="BD46" s="161" t="s">
        <v>301</v>
      </c>
      <c r="BE46" s="161" t="s">
        <v>301</v>
      </c>
      <c r="BF46" s="161" t="s">
        <v>301</v>
      </c>
      <c r="BG46" s="161" t="s">
        <v>301</v>
      </c>
      <c r="BH46" s="161" t="s">
        <v>301</v>
      </c>
      <c r="BI46" s="161" t="s">
        <v>301</v>
      </c>
      <c r="BJ46" s="161" t="s">
        <v>301</v>
      </c>
      <c r="BK46" s="161" t="s">
        <v>301</v>
      </c>
      <c r="BL46" s="161">
        <v>0</v>
      </c>
      <c r="BM46" s="161" t="s">
        <v>301</v>
      </c>
      <c r="BN46" s="161" t="s">
        <v>301</v>
      </c>
      <c r="BO46" s="161" t="s">
        <v>301</v>
      </c>
      <c r="BP46" s="161" t="s">
        <v>301</v>
      </c>
      <c r="BQ46" s="161" t="s">
        <v>301</v>
      </c>
      <c r="BR46" s="161" t="s">
        <v>301</v>
      </c>
      <c r="BS46" s="161" t="s">
        <v>301</v>
      </c>
      <c r="BT46" s="161" t="s">
        <v>301</v>
      </c>
      <c r="BU46" s="161" t="s">
        <v>301</v>
      </c>
    </row>
    <row r="47" spans="1:73" s="134" customFormat="1" ht="12.75" customHeight="1" x14ac:dyDescent="0.2">
      <c r="A47" s="175" t="s">
        <v>323</v>
      </c>
      <c r="B47" s="156" t="s">
        <v>464</v>
      </c>
      <c r="C47" s="157"/>
      <c r="D47" s="176">
        <v>6556</v>
      </c>
      <c r="E47" s="176" t="s">
        <v>301</v>
      </c>
      <c r="F47" s="158">
        <v>13</v>
      </c>
      <c r="G47" s="158">
        <v>9</v>
      </c>
      <c r="H47" s="158">
        <v>4</v>
      </c>
      <c r="I47" s="158">
        <v>0</v>
      </c>
      <c r="J47" s="159">
        <v>11.5</v>
      </c>
      <c r="K47" s="160">
        <v>10</v>
      </c>
      <c r="L47" s="160">
        <v>0.5</v>
      </c>
      <c r="M47" s="160">
        <v>1</v>
      </c>
      <c r="N47" s="161">
        <v>1</v>
      </c>
      <c r="O47" s="161">
        <v>2000</v>
      </c>
      <c r="P47" s="161">
        <v>1800</v>
      </c>
      <c r="Q47" s="161">
        <v>200</v>
      </c>
      <c r="R47" s="161">
        <v>22</v>
      </c>
      <c r="S47" s="161">
        <v>0</v>
      </c>
      <c r="T47" s="160">
        <v>289</v>
      </c>
      <c r="U47" s="160">
        <v>61</v>
      </c>
      <c r="V47" s="161">
        <v>103760</v>
      </c>
      <c r="W47" s="161" t="s">
        <v>301</v>
      </c>
      <c r="X47" s="161" t="s">
        <v>301</v>
      </c>
      <c r="Y47" s="161">
        <v>1425</v>
      </c>
      <c r="Z47" s="161">
        <v>456997</v>
      </c>
      <c r="AA47" s="161" t="s">
        <v>301</v>
      </c>
      <c r="AB47" s="161">
        <v>456997</v>
      </c>
      <c r="AC47" s="161">
        <v>105232</v>
      </c>
      <c r="AD47" s="161" t="s">
        <v>301</v>
      </c>
      <c r="AE47" s="161">
        <v>32640</v>
      </c>
      <c r="AF47" s="161">
        <v>319125</v>
      </c>
      <c r="AG47" s="161" t="s">
        <v>301</v>
      </c>
      <c r="AH47" s="161" t="s">
        <v>301</v>
      </c>
      <c r="AI47" s="161" t="s">
        <v>301</v>
      </c>
      <c r="AJ47" s="161" t="s">
        <v>301</v>
      </c>
      <c r="AK47" s="161">
        <v>21088</v>
      </c>
      <c r="AL47" s="161">
        <v>103760</v>
      </c>
      <c r="AM47" s="161">
        <v>97465</v>
      </c>
      <c r="AN47" s="161">
        <v>0</v>
      </c>
      <c r="AO47" s="161">
        <v>322</v>
      </c>
      <c r="AP47" s="161">
        <v>0</v>
      </c>
      <c r="AQ47" s="161">
        <v>0</v>
      </c>
      <c r="AR47" s="161">
        <v>4830</v>
      </c>
      <c r="AS47" s="161">
        <v>1143</v>
      </c>
      <c r="AT47" s="161" t="s">
        <v>301</v>
      </c>
      <c r="AU47" s="161" t="s">
        <v>301</v>
      </c>
      <c r="AV47" s="161" t="s">
        <v>301</v>
      </c>
      <c r="AW47" s="161">
        <v>4778</v>
      </c>
      <c r="AX47" s="161">
        <v>4691</v>
      </c>
      <c r="AY47" s="161">
        <v>0</v>
      </c>
      <c r="AZ47" s="161">
        <v>0</v>
      </c>
      <c r="BA47" s="161">
        <v>0</v>
      </c>
      <c r="BB47" s="161">
        <v>0</v>
      </c>
      <c r="BC47" s="161">
        <v>72</v>
      </c>
      <c r="BD47" s="161">
        <v>15</v>
      </c>
      <c r="BE47" s="161">
        <v>4899</v>
      </c>
      <c r="BF47" s="161">
        <v>26</v>
      </c>
      <c r="BG47" s="161">
        <v>69</v>
      </c>
      <c r="BH47" s="161">
        <v>128711</v>
      </c>
      <c r="BI47" s="161">
        <v>14853</v>
      </c>
      <c r="BJ47" s="161">
        <v>13172</v>
      </c>
      <c r="BK47" s="161" t="s">
        <v>301</v>
      </c>
      <c r="BL47" s="161">
        <v>0</v>
      </c>
      <c r="BM47" s="161">
        <v>0</v>
      </c>
      <c r="BN47" s="161">
        <v>0</v>
      </c>
      <c r="BO47" s="161">
        <v>0</v>
      </c>
      <c r="BP47" s="161">
        <v>0</v>
      </c>
      <c r="BQ47" s="161">
        <v>0</v>
      </c>
      <c r="BR47" s="161" t="s">
        <v>301</v>
      </c>
      <c r="BS47" s="161">
        <v>63716</v>
      </c>
      <c r="BT47" s="161" t="s">
        <v>301</v>
      </c>
      <c r="BU47" s="161" t="s">
        <v>301</v>
      </c>
    </row>
    <row r="48" spans="1:73" s="134" customFormat="1" ht="12.75" customHeight="1" x14ac:dyDescent="0.2">
      <c r="A48" s="175" t="s">
        <v>324</v>
      </c>
      <c r="B48" s="156" t="s">
        <v>439</v>
      </c>
      <c r="C48" s="157"/>
      <c r="D48" s="176">
        <v>1120</v>
      </c>
      <c r="E48" s="176" t="s">
        <v>301</v>
      </c>
      <c r="F48" s="158">
        <v>3</v>
      </c>
      <c r="G48" s="158">
        <v>0</v>
      </c>
      <c r="H48" s="158">
        <v>0</v>
      </c>
      <c r="I48" s="158">
        <v>3</v>
      </c>
      <c r="J48" s="159">
        <v>0.6</v>
      </c>
      <c r="K48" s="160">
        <v>0.6</v>
      </c>
      <c r="L48" s="160">
        <v>0</v>
      </c>
      <c r="M48" s="160">
        <v>0</v>
      </c>
      <c r="N48" s="161">
        <v>1</v>
      </c>
      <c r="O48" s="161">
        <v>130</v>
      </c>
      <c r="P48" s="161">
        <v>130</v>
      </c>
      <c r="Q48" s="161">
        <v>10</v>
      </c>
      <c r="R48" s="161">
        <v>3</v>
      </c>
      <c r="S48" s="161">
        <v>0</v>
      </c>
      <c r="T48" s="160">
        <v>230</v>
      </c>
      <c r="U48" s="160">
        <v>45</v>
      </c>
      <c r="V48" s="161">
        <v>7900</v>
      </c>
      <c r="W48" s="161">
        <v>0</v>
      </c>
      <c r="X48" s="161">
        <v>0</v>
      </c>
      <c r="Y48" s="161">
        <v>600</v>
      </c>
      <c r="Z48" s="161">
        <v>29000</v>
      </c>
      <c r="AA48" s="161" t="s">
        <v>301</v>
      </c>
      <c r="AB48" s="161">
        <v>29000</v>
      </c>
      <c r="AC48" s="161" t="s">
        <v>301</v>
      </c>
      <c r="AD48" s="161" t="s">
        <v>301</v>
      </c>
      <c r="AE48" s="161" t="s">
        <v>301</v>
      </c>
      <c r="AF48" s="161">
        <v>29000</v>
      </c>
      <c r="AG48" s="161">
        <v>0</v>
      </c>
      <c r="AH48" s="161" t="s">
        <v>301</v>
      </c>
      <c r="AI48" s="161" t="s">
        <v>301</v>
      </c>
      <c r="AJ48" s="161">
        <v>0</v>
      </c>
      <c r="AK48" s="161">
        <v>0</v>
      </c>
      <c r="AL48" s="161">
        <v>8500</v>
      </c>
      <c r="AM48" s="161">
        <v>8405</v>
      </c>
      <c r="AN48" s="161">
        <v>0</v>
      </c>
      <c r="AO48" s="161">
        <v>0</v>
      </c>
      <c r="AP48" s="161">
        <v>0</v>
      </c>
      <c r="AQ48" s="161">
        <v>0</v>
      </c>
      <c r="AR48" s="161">
        <v>65</v>
      </c>
      <c r="AS48" s="161">
        <v>30</v>
      </c>
      <c r="AT48" s="161" t="s">
        <v>301</v>
      </c>
      <c r="AU48" s="161" t="s">
        <v>301</v>
      </c>
      <c r="AV48" s="161" t="s">
        <v>301</v>
      </c>
      <c r="AW48" s="161">
        <v>360</v>
      </c>
      <c r="AX48" s="161">
        <v>360</v>
      </c>
      <c r="AY48" s="161">
        <v>0</v>
      </c>
      <c r="AZ48" s="161">
        <v>0</v>
      </c>
      <c r="BA48" s="161">
        <v>0</v>
      </c>
      <c r="BB48" s="161">
        <v>0</v>
      </c>
      <c r="BC48" s="161">
        <v>0</v>
      </c>
      <c r="BD48" s="161">
        <v>0</v>
      </c>
      <c r="BE48" s="161" t="s">
        <v>301</v>
      </c>
      <c r="BF48" s="161">
        <v>0</v>
      </c>
      <c r="BG48" s="161">
        <v>8</v>
      </c>
      <c r="BH48" s="161">
        <v>13900</v>
      </c>
      <c r="BI48" s="161">
        <v>1965</v>
      </c>
      <c r="BJ48" s="161">
        <v>2025</v>
      </c>
      <c r="BK48" s="161" t="s">
        <v>301</v>
      </c>
      <c r="BL48" s="161">
        <v>0</v>
      </c>
      <c r="BM48" s="161">
        <v>0</v>
      </c>
      <c r="BN48" s="161">
        <v>0</v>
      </c>
      <c r="BO48" s="161">
        <v>0</v>
      </c>
      <c r="BP48" s="161">
        <v>0</v>
      </c>
      <c r="BQ48" s="161" t="s">
        <v>301</v>
      </c>
      <c r="BR48" s="161">
        <v>350</v>
      </c>
      <c r="BS48" s="161" t="s">
        <v>301</v>
      </c>
      <c r="BT48" s="161" t="s">
        <v>301</v>
      </c>
      <c r="BU48" s="161" t="s">
        <v>301</v>
      </c>
    </row>
    <row r="49" spans="1:73" s="134" customFormat="1" ht="12.75" customHeight="1" x14ac:dyDescent="0.2">
      <c r="A49" s="175" t="s">
        <v>325</v>
      </c>
      <c r="B49" s="156" t="s">
        <v>440</v>
      </c>
      <c r="C49" s="157"/>
      <c r="D49" s="176">
        <v>2700</v>
      </c>
      <c r="E49" s="176" t="s">
        <v>301</v>
      </c>
      <c r="F49" s="158">
        <v>2</v>
      </c>
      <c r="G49" s="158">
        <v>1</v>
      </c>
      <c r="H49" s="158">
        <v>1</v>
      </c>
      <c r="I49" s="158">
        <v>0</v>
      </c>
      <c r="J49" s="159">
        <v>1.7</v>
      </c>
      <c r="K49" s="160">
        <v>1.7</v>
      </c>
      <c r="L49" s="160">
        <v>0</v>
      </c>
      <c r="M49" s="160">
        <v>0</v>
      </c>
      <c r="N49" s="161">
        <v>1</v>
      </c>
      <c r="O49" s="161">
        <v>470</v>
      </c>
      <c r="P49" s="161">
        <v>419</v>
      </c>
      <c r="Q49" s="161">
        <v>34</v>
      </c>
      <c r="R49" s="161">
        <v>2</v>
      </c>
      <c r="S49" s="161">
        <v>0</v>
      </c>
      <c r="T49" s="160">
        <v>250</v>
      </c>
      <c r="U49" s="160">
        <v>40</v>
      </c>
      <c r="V49" s="161">
        <v>25123</v>
      </c>
      <c r="W49" s="161">
        <v>1600</v>
      </c>
      <c r="X49" s="161">
        <v>0</v>
      </c>
      <c r="Y49" s="161">
        <v>1800</v>
      </c>
      <c r="Z49" s="161">
        <v>62500</v>
      </c>
      <c r="AA49" s="161">
        <v>0</v>
      </c>
      <c r="AB49" s="161">
        <v>62500</v>
      </c>
      <c r="AC49" s="161">
        <v>2500</v>
      </c>
      <c r="AD49" s="161" t="s">
        <v>301</v>
      </c>
      <c r="AE49" s="161" t="s">
        <v>301</v>
      </c>
      <c r="AF49" s="161">
        <v>60000</v>
      </c>
      <c r="AG49" s="161">
        <v>6000</v>
      </c>
      <c r="AH49" s="161">
        <v>0</v>
      </c>
      <c r="AI49" s="161">
        <v>0</v>
      </c>
      <c r="AJ49" s="161">
        <v>0</v>
      </c>
      <c r="AK49" s="161">
        <v>0</v>
      </c>
      <c r="AL49" s="161">
        <v>28523</v>
      </c>
      <c r="AM49" s="161">
        <v>26252</v>
      </c>
      <c r="AN49" s="161">
        <v>0</v>
      </c>
      <c r="AO49" s="161">
        <v>89</v>
      </c>
      <c r="AP49" s="161">
        <v>0</v>
      </c>
      <c r="AQ49" s="161">
        <v>2</v>
      </c>
      <c r="AR49" s="161">
        <v>1780</v>
      </c>
      <c r="AS49" s="161">
        <v>400</v>
      </c>
      <c r="AT49" s="161" t="s">
        <v>301</v>
      </c>
      <c r="AU49" s="161" t="s">
        <v>301</v>
      </c>
      <c r="AV49" s="161" t="s">
        <v>301</v>
      </c>
      <c r="AW49" s="161">
        <v>2245</v>
      </c>
      <c r="AX49" s="161">
        <v>2086</v>
      </c>
      <c r="AY49" s="161">
        <v>0</v>
      </c>
      <c r="AZ49" s="161">
        <v>0</v>
      </c>
      <c r="BA49" s="161">
        <v>0</v>
      </c>
      <c r="BB49" s="161">
        <v>0</v>
      </c>
      <c r="BC49" s="161">
        <v>113</v>
      </c>
      <c r="BD49" s="161">
        <v>46</v>
      </c>
      <c r="BE49" s="161">
        <v>1100</v>
      </c>
      <c r="BF49" s="161">
        <v>2</v>
      </c>
      <c r="BG49" s="161">
        <v>14</v>
      </c>
      <c r="BH49" s="161">
        <v>51421</v>
      </c>
      <c r="BI49" s="161">
        <v>132</v>
      </c>
      <c r="BJ49" s="161">
        <v>4634</v>
      </c>
      <c r="BK49" s="161" t="s">
        <v>301</v>
      </c>
      <c r="BL49" s="161">
        <v>0</v>
      </c>
      <c r="BM49" s="161">
        <v>0</v>
      </c>
      <c r="BN49" s="161">
        <v>0</v>
      </c>
      <c r="BO49" s="161">
        <v>0</v>
      </c>
      <c r="BP49" s="161" t="s">
        <v>301</v>
      </c>
      <c r="BQ49" s="161">
        <v>0</v>
      </c>
      <c r="BR49" s="161">
        <v>1300</v>
      </c>
      <c r="BS49" s="161" t="s">
        <v>301</v>
      </c>
      <c r="BT49" s="161" t="s">
        <v>301</v>
      </c>
      <c r="BU49" s="161" t="s">
        <v>301</v>
      </c>
    </row>
    <row r="50" spans="1:73" s="134" customFormat="1" ht="12.75" customHeight="1" x14ac:dyDescent="0.2">
      <c r="A50" s="175" t="s">
        <v>326</v>
      </c>
      <c r="B50" s="156" t="s">
        <v>441</v>
      </c>
      <c r="C50" s="157"/>
      <c r="D50" s="176">
        <v>2670</v>
      </c>
      <c r="E50" s="176" t="s">
        <v>301</v>
      </c>
      <c r="F50" s="158">
        <v>10</v>
      </c>
      <c r="G50" s="158">
        <v>3</v>
      </c>
      <c r="H50" s="158">
        <v>1</v>
      </c>
      <c r="I50" s="158">
        <v>6</v>
      </c>
      <c r="J50" s="159">
        <v>5</v>
      </c>
      <c r="K50" s="160">
        <v>3.8</v>
      </c>
      <c r="L50" s="160">
        <v>0.2</v>
      </c>
      <c r="M50" s="160">
        <v>1</v>
      </c>
      <c r="N50" s="161">
        <v>1</v>
      </c>
      <c r="O50" s="161">
        <v>648</v>
      </c>
      <c r="P50" s="161">
        <v>589</v>
      </c>
      <c r="Q50" s="161">
        <v>64</v>
      </c>
      <c r="R50" s="161">
        <v>11</v>
      </c>
      <c r="S50" s="161">
        <v>0</v>
      </c>
      <c r="T50" s="160">
        <v>269</v>
      </c>
      <c r="U50" s="160">
        <v>48.5</v>
      </c>
      <c r="V50" s="161">
        <v>47254</v>
      </c>
      <c r="W50" s="161" t="s">
        <v>301</v>
      </c>
      <c r="X50" s="161">
        <v>0</v>
      </c>
      <c r="Y50" s="161">
        <v>8603</v>
      </c>
      <c r="Z50" s="161">
        <v>159000</v>
      </c>
      <c r="AA50" s="161">
        <v>79500</v>
      </c>
      <c r="AB50" s="161">
        <v>79500</v>
      </c>
      <c r="AC50" s="161">
        <v>2500</v>
      </c>
      <c r="AD50" s="161" t="s">
        <v>301</v>
      </c>
      <c r="AE50" s="161" t="s">
        <v>301</v>
      </c>
      <c r="AF50" s="161">
        <v>77000</v>
      </c>
      <c r="AG50" s="161">
        <v>3850</v>
      </c>
      <c r="AH50" s="161" t="s">
        <v>301</v>
      </c>
      <c r="AI50" s="161" t="s">
        <v>301</v>
      </c>
      <c r="AJ50" s="161" t="s">
        <v>301</v>
      </c>
      <c r="AK50" s="161" t="s">
        <v>301</v>
      </c>
      <c r="AL50" s="161">
        <v>57046</v>
      </c>
      <c r="AM50" s="161">
        <v>51935</v>
      </c>
      <c r="AN50" s="161">
        <v>0</v>
      </c>
      <c r="AO50" s="161">
        <v>95</v>
      </c>
      <c r="AP50" s="161">
        <v>200</v>
      </c>
      <c r="AQ50" s="161">
        <v>0</v>
      </c>
      <c r="AR50" s="161">
        <v>3836</v>
      </c>
      <c r="AS50" s="161">
        <v>980</v>
      </c>
      <c r="AT50" s="161">
        <v>0</v>
      </c>
      <c r="AU50" s="161">
        <v>0</v>
      </c>
      <c r="AV50" s="161">
        <v>86</v>
      </c>
      <c r="AW50" s="161">
        <v>3529</v>
      </c>
      <c r="AX50" s="161">
        <v>3240</v>
      </c>
      <c r="AY50" s="161">
        <v>0</v>
      </c>
      <c r="AZ50" s="161">
        <v>1</v>
      </c>
      <c r="BA50" s="161">
        <v>0</v>
      </c>
      <c r="BB50" s="161">
        <v>0</v>
      </c>
      <c r="BC50" s="161">
        <v>191</v>
      </c>
      <c r="BD50" s="161">
        <v>97</v>
      </c>
      <c r="BE50" s="161" t="s">
        <v>301</v>
      </c>
      <c r="BF50" s="161">
        <v>16</v>
      </c>
      <c r="BG50" s="161">
        <v>8</v>
      </c>
      <c r="BH50" s="161">
        <v>62660</v>
      </c>
      <c r="BI50" s="161">
        <v>7702</v>
      </c>
      <c r="BJ50" s="161">
        <v>5766</v>
      </c>
      <c r="BK50" s="161">
        <v>17</v>
      </c>
      <c r="BL50" s="161">
        <v>0</v>
      </c>
      <c r="BM50" s="161" t="s">
        <v>301</v>
      </c>
      <c r="BN50" s="161" t="s">
        <v>301</v>
      </c>
      <c r="BO50" s="161" t="s">
        <v>301</v>
      </c>
      <c r="BP50" s="161" t="s">
        <v>301</v>
      </c>
      <c r="BQ50" s="161">
        <v>17</v>
      </c>
      <c r="BR50" s="161" t="s">
        <v>301</v>
      </c>
      <c r="BS50" s="161" t="s">
        <v>301</v>
      </c>
      <c r="BT50" s="161" t="s">
        <v>301</v>
      </c>
      <c r="BU50" s="161" t="s">
        <v>301</v>
      </c>
    </row>
    <row r="51" spans="1:73" s="134" customFormat="1" ht="12.75" customHeight="1" x14ac:dyDescent="0.2">
      <c r="A51" s="175" t="s">
        <v>327</v>
      </c>
      <c r="B51" s="156" t="s">
        <v>442</v>
      </c>
      <c r="C51" s="157"/>
      <c r="D51" s="176">
        <v>1032</v>
      </c>
      <c r="E51" s="176" t="s">
        <v>301</v>
      </c>
      <c r="F51" s="158">
        <v>2</v>
      </c>
      <c r="G51" s="158">
        <v>0</v>
      </c>
      <c r="H51" s="158">
        <v>1</v>
      </c>
      <c r="I51" s="158">
        <v>1</v>
      </c>
      <c r="J51" s="159">
        <v>0.7</v>
      </c>
      <c r="K51" s="160">
        <v>0.7</v>
      </c>
      <c r="L51" s="160">
        <v>0</v>
      </c>
      <c r="M51" s="160">
        <v>0</v>
      </c>
      <c r="N51" s="161">
        <v>1</v>
      </c>
      <c r="O51" s="161">
        <v>70</v>
      </c>
      <c r="P51" s="161">
        <v>70</v>
      </c>
      <c r="Q51" s="161">
        <v>1</v>
      </c>
      <c r="R51" s="161">
        <v>1</v>
      </c>
      <c r="S51" s="161">
        <v>0</v>
      </c>
      <c r="T51" s="160">
        <v>220</v>
      </c>
      <c r="U51" s="160">
        <v>35</v>
      </c>
      <c r="V51" s="161">
        <v>15996</v>
      </c>
      <c r="W51" s="161">
        <v>412</v>
      </c>
      <c r="X51" s="161">
        <v>0</v>
      </c>
      <c r="Y51" s="161">
        <v>4217</v>
      </c>
      <c r="Z51" s="161">
        <v>40000</v>
      </c>
      <c r="AA51" s="161" t="s">
        <v>301</v>
      </c>
      <c r="AB51" s="161">
        <v>40000</v>
      </c>
      <c r="AC51" s="161" t="s">
        <v>301</v>
      </c>
      <c r="AD51" s="161" t="s">
        <v>301</v>
      </c>
      <c r="AE51" s="161" t="s">
        <v>301</v>
      </c>
      <c r="AF51" s="161">
        <v>40000</v>
      </c>
      <c r="AG51" s="161" t="s">
        <v>301</v>
      </c>
      <c r="AH51" s="161" t="s">
        <v>301</v>
      </c>
      <c r="AI51" s="161" t="s">
        <v>301</v>
      </c>
      <c r="AJ51" s="161" t="s">
        <v>301</v>
      </c>
      <c r="AK51" s="161" t="s">
        <v>301</v>
      </c>
      <c r="AL51" s="161">
        <v>20625</v>
      </c>
      <c r="AM51" s="161">
        <v>20379</v>
      </c>
      <c r="AN51" s="161">
        <v>0</v>
      </c>
      <c r="AO51" s="161">
        <v>0</v>
      </c>
      <c r="AP51" s="161">
        <v>0</v>
      </c>
      <c r="AQ51" s="161">
        <v>0</v>
      </c>
      <c r="AR51" s="161">
        <v>237</v>
      </c>
      <c r="AS51" s="161">
        <v>9</v>
      </c>
      <c r="AT51" s="161">
        <v>10000</v>
      </c>
      <c r="AU51" s="161">
        <v>0</v>
      </c>
      <c r="AV51" s="161">
        <v>23</v>
      </c>
      <c r="AW51" s="161">
        <v>731</v>
      </c>
      <c r="AX51" s="161">
        <v>710</v>
      </c>
      <c r="AY51" s="161">
        <v>0</v>
      </c>
      <c r="AZ51" s="161">
        <v>0</v>
      </c>
      <c r="BA51" s="161">
        <v>0</v>
      </c>
      <c r="BB51" s="161">
        <v>0</v>
      </c>
      <c r="BC51" s="161">
        <v>21</v>
      </c>
      <c r="BD51" s="161">
        <v>0</v>
      </c>
      <c r="BE51" s="161">
        <v>648</v>
      </c>
      <c r="BF51" s="161">
        <v>0</v>
      </c>
      <c r="BG51" s="161">
        <v>2</v>
      </c>
      <c r="BH51" s="161">
        <v>13048</v>
      </c>
      <c r="BI51" s="161">
        <v>17</v>
      </c>
      <c r="BJ51" s="161" t="s">
        <v>301</v>
      </c>
      <c r="BK51" s="161" t="s">
        <v>301</v>
      </c>
      <c r="BL51" s="161">
        <v>0</v>
      </c>
      <c r="BM51" s="161">
        <v>0</v>
      </c>
      <c r="BN51" s="161">
        <v>0</v>
      </c>
      <c r="BO51" s="161">
        <v>0</v>
      </c>
      <c r="BP51" s="161">
        <v>0</v>
      </c>
      <c r="BQ51" s="161">
        <v>0</v>
      </c>
      <c r="BR51" s="161" t="s">
        <v>301</v>
      </c>
      <c r="BS51" s="161" t="s">
        <v>301</v>
      </c>
      <c r="BT51" s="161" t="s">
        <v>301</v>
      </c>
      <c r="BU51" s="161" t="s">
        <v>301</v>
      </c>
    </row>
    <row r="52" spans="1:73" s="134" customFormat="1" ht="12.75" customHeight="1" x14ac:dyDescent="0.2">
      <c r="A52" s="175" t="s">
        <v>328</v>
      </c>
      <c r="B52" s="156" t="s">
        <v>439</v>
      </c>
      <c r="C52" s="157"/>
      <c r="D52" s="176">
        <v>1410</v>
      </c>
      <c r="E52" s="176" t="s">
        <v>301</v>
      </c>
      <c r="F52" s="158">
        <v>3</v>
      </c>
      <c r="G52" s="158">
        <v>0</v>
      </c>
      <c r="H52" s="158">
        <v>1</v>
      </c>
      <c r="I52" s="158">
        <v>2</v>
      </c>
      <c r="J52" s="159">
        <v>0.7</v>
      </c>
      <c r="K52" s="160">
        <v>0.7</v>
      </c>
      <c r="L52" s="160">
        <v>0</v>
      </c>
      <c r="M52" s="160">
        <v>0</v>
      </c>
      <c r="N52" s="161">
        <v>1</v>
      </c>
      <c r="O52" s="161">
        <v>50</v>
      </c>
      <c r="P52" s="161">
        <v>50</v>
      </c>
      <c r="Q52" s="161">
        <v>2</v>
      </c>
      <c r="R52" s="161">
        <v>2</v>
      </c>
      <c r="S52" s="161">
        <v>0</v>
      </c>
      <c r="T52" s="160">
        <v>230</v>
      </c>
      <c r="U52" s="160">
        <v>20</v>
      </c>
      <c r="V52" s="161">
        <v>8380</v>
      </c>
      <c r="W52" s="161">
        <v>0</v>
      </c>
      <c r="X52" s="161">
        <v>0</v>
      </c>
      <c r="Y52" s="161">
        <v>3070</v>
      </c>
      <c r="Z52" s="161">
        <v>47000</v>
      </c>
      <c r="AA52" s="161" t="s">
        <v>301</v>
      </c>
      <c r="AB52" s="161">
        <v>47000</v>
      </c>
      <c r="AC52" s="161" t="s">
        <v>301</v>
      </c>
      <c r="AD52" s="161" t="s">
        <v>301</v>
      </c>
      <c r="AE52" s="161" t="s">
        <v>301</v>
      </c>
      <c r="AF52" s="161">
        <v>47000</v>
      </c>
      <c r="AG52" s="161">
        <v>0</v>
      </c>
      <c r="AH52" s="161" t="s">
        <v>301</v>
      </c>
      <c r="AI52" s="161" t="s">
        <v>301</v>
      </c>
      <c r="AJ52" s="161">
        <v>0</v>
      </c>
      <c r="AK52" s="161">
        <v>0</v>
      </c>
      <c r="AL52" s="161">
        <v>11450</v>
      </c>
      <c r="AM52" s="161">
        <v>11200</v>
      </c>
      <c r="AN52" s="161">
        <v>0</v>
      </c>
      <c r="AO52" s="161">
        <v>0</v>
      </c>
      <c r="AP52" s="161">
        <v>0</v>
      </c>
      <c r="AQ52" s="161">
        <v>0</v>
      </c>
      <c r="AR52" s="161">
        <v>220</v>
      </c>
      <c r="AS52" s="161">
        <v>30</v>
      </c>
      <c r="AT52" s="161" t="s">
        <v>301</v>
      </c>
      <c r="AU52" s="161" t="s">
        <v>301</v>
      </c>
      <c r="AV52" s="161" t="s">
        <v>301</v>
      </c>
      <c r="AW52" s="161">
        <v>800</v>
      </c>
      <c r="AX52" s="161">
        <v>760</v>
      </c>
      <c r="AY52" s="161">
        <v>0</v>
      </c>
      <c r="AZ52" s="161">
        <v>0</v>
      </c>
      <c r="BA52" s="161">
        <v>0</v>
      </c>
      <c r="BB52" s="161">
        <v>0</v>
      </c>
      <c r="BC52" s="161">
        <v>40</v>
      </c>
      <c r="BD52" s="161">
        <v>0</v>
      </c>
      <c r="BE52" s="161" t="s">
        <v>301</v>
      </c>
      <c r="BF52" s="161">
        <v>0</v>
      </c>
      <c r="BG52" s="161">
        <v>6</v>
      </c>
      <c r="BH52" s="161">
        <v>15240</v>
      </c>
      <c r="BI52" s="161">
        <v>2570</v>
      </c>
      <c r="BJ52" s="161">
        <v>1690</v>
      </c>
      <c r="BK52" s="161" t="s">
        <v>301</v>
      </c>
      <c r="BL52" s="161">
        <v>0</v>
      </c>
      <c r="BM52" s="161">
        <v>0</v>
      </c>
      <c r="BN52" s="161">
        <v>0</v>
      </c>
      <c r="BO52" s="161">
        <v>0</v>
      </c>
      <c r="BP52" s="161">
        <v>0</v>
      </c>
      <c r="BQ52" s="161" t="s">
        <v>301</v>
      </c>
      <c r="BR52" s="161">
        <v>700</v>
      </c>
      <c r="BS52" s="161" t="s">
        <v>301</v>
      </c>
      <c r="BT52" s="161" t="s">
        <v>301</v>
      </c>
      <c r="BU52" s="161" t="s">
        <v>301</v>
      </c>
    </row>
    <row r="53" spans="1:73" s="134" customFormat="1" ht="12.75" customHeight="1" x14ac:dyDescent="0.2">
      <c r="A53" s="122"/>
      <c r="B53" s="169" t="s">
        <v>158</v>
      </c>
      <c r="C53" s="170"/>
      <c r="D53" s="171">
        <v>22339</v>
      </c>
      <c r="E53" s="171">
        <v>66000</v>
      </c>
      <c r="F53" s="171">
        <v>46</v>
      </c>
      <c r="G53" s="171">
        <v>16</v>
      </c>
      <c r="H53" s="171">
        <v>15</v>
      </c>
      <c r="I53" s="171">
        <v>15</v>
      </c>
      <c r="J53" s="171">
        <v>29.2</v>
      </c>
      <c r="K53" s="171">
        <v>25.5</v>
      </c>
      <c r="L53" s="171">
        <v>1.7</v>
      </c>
      <c r="M53" s="171">
        <v>2</v>
      </c>
      <c r="N53" s="171">
        <v>9</v>
      </c>
      <c r="O53" s="171">
        <v>4331</v>
      </c>
      <c r="P53" s="171">
        <v>3931</v>
      </c>
      <c r="Q53" s="171">
        <v>393</v>
      </c>
      <c r="R53" s="171">
        <v>51</v>
      </c>
      <c r="S53" s="171">
        <v>0</v>
      </c>
      <c r="T53" s="171">
        <v>2020</v>
      </c>
      <c r="U53" s="171">
        <v>338.5</v>
      </c>
      <c r="V53" s="171">
        <v>282785</v>
      </c>
      <c r="W53" s="171">
        <v>2012</v>
      </c>
      <c r="X53" s="171">
        <v>0</v>
      </c>
      <c r="Y53" s="171">
        <v>19715</v>
      </c>
      <c r="Z53" s="171">
        <v>984497</v>
      </c>
      <c r="AA53" s="171">
        <v>79500</v>
      </c>
      <c r="AB53" s="171">
        <v>904997</v>
      </c>
      <c r="AC53" s="171">
        <v>110232</v>
      </c>
      <c r="AD53" s="171">
        <v>0</v>
      </c>
      <c r="AE53" s="171">
        <v>32640</v>
      </c>
      <c r="AF53" s="171">
        <v>762125</v>
      </c>
      <c r="AG53" s="171">
        <v>9850</v>
      </c>
      <c r="AH53" s="171">
        <v>0</v>
      </c>
      <c r="AI53" s="171">
        <v>0</v>
      </c>
      <c r="AJ53" s="171">
        <v>0</v>
      </c>
      <c r="AK53" s="171">
        <v>21088</v>
      </c>
      <c r="AL53" s="171">
        <v>309850</v>
      </c>
      <c r="AM53" s="171">
        <v>289915</v>
      </c>
      <c r="AN53" s="171">
        <v>0</v>
      </c>
      <c r="AO53" s="171">
        <v>507</v>
      </c>
      <c r="AP53" s="171">
        <v>200</v>
      </c>
      <c r="AQ53" s="171">
        <v>2</v>
      </c>
      <c r="AR53" s="171">
        <v>12146</v>
      </c>
      <c r="AS53" s="171">
        <v>7080</v>
      </c>
      <c r="AT53" s="171">
        <v>10000</v>
      </c>
      <c r="AU53" s="171">
        <v>54</v>
      </c>
      <c r="AV53" s="171">
        <v>109</v>
      </c>
      <c r="AW53" s="171">
        <v>18939</v>
      </c>
      <c r="AX53" s="171">
        <v>15555</v>
      </c>
      <c r="AY53" s="171">
        <v>0</v>
      </c>
      <c r="AZ53" s="171">
        <v>1</v>
      </c>
      <c r="BA53" s="171">
        <v>0</v>
      </c>
      <c r="BB53" s="171">
        <v>0</v>
      </c>
      <c r="BC53" s="171">
        <v>539</v>
      </c>
      <c r="BD53" s="171">
        <v>2844</v>
      </c>
      <c r="BE53" s="171">
        <v>6647</v>
      </c>
      <c r="BF53" s="171">
        <v>47</v>
      </c>
      <c r="BG53" s="171">
        <v>209</v>
      </c>
      <c r="BH53" s="171">
        <v>362345</v>
      </c>
      <c r="BI53" s="171">
        <v>36911</v>
      </c>
      <c r="BJ53" s="171">
        <v>42038</v>
      </c>
      <c r="BK53" s="171">
        <v>17</v>
      </c>
      <c r="BL53" s="171">
        <v>0</v>
      </c>
      <c r="BM53" s="171">
        <v>0</v>
      </c>
      <c r="BN53" s="171">
        <v>0</v>
      </c>
      <c r="BO53" s="171">
        <v>0</v>
      </c>
      <c r="BP53" s="171">
        <v>0</v>
      </c>
      <c r="BQ53" s="171">
        <v>17</v>
      </c>
      <c r="BR53" s="171">
        <v>2350</v>
      </c>
      <c r="BS53" s="171">
        <v>63716</v>
      </c>
      <c r="BT53" s="171" t="s">
        <v>357</v>
      </c>
      <c r="BU53" s="171" t="s">
        <v>357</v>
      </c>
    </row>
    <row r="54" spans="1:73" s="134" customFormat="1" ht="12.75" customHeight="1" x14ac:dyDescent="0.2">
      <c r="A54" s="173"/>
      <c r="B54" s="135" t="s">
        <v>150</v>
      </c>
      <c r="C54" s="136">
        <v>9</v>
      </c>
      <c r="D54" s="136">
        <v>9</v>
      </c>
      <c r="E54" s="136">
        <v>9</v>
      </c>
      <c r="F54" s="136">
        <v>9</v>
      </c>
      <c r="G54" s="136">
        <v>9</v>
      </c>
      <c r="H54" s="136">
        <v>9</v>
      </c>
      <c r="I54" s="136">
        <v>9</v>
      </c>
      <c r="J54" s="136">
        <v>9</v>
      </c>
      <c r="K54" s="136">
        <v>9</v>
      </c>
      <c r="L54" s="136">
        <v>9</v>
      </c>
      <c r="M54" s="136">
        <v>9</v>
      </c>
      <c r="N54" s="136">
        <v>9</v>
      </c>
      <c r="O54" s="136">
        <v>9</v>
      </c>
      <c r="P54" s="136">
        <v>9</v>
      </c>
      <c r="Q54" s="136">
        <v>9</v>
      </c>
      <c r="R54" s="136">
        <v>9</v>
      </c>
      <c r="S54" s="136">
        <v>9</v>
      </c>
      <c r="T54" s="136">
        <v>9</v>
      </c>
      <c r="U54" s="136">
        <v>9</v>
      </c>
      <c r="V54" s="136">
        <v>9</v>
      </c>
      <c r="W54" s="136">
        <v>9</v>
      </c>
      <c r="X54" s="136">
        <v>9</v>
      </c>
      <c r="Y54" s="136">
        <v>9</v>
      </c>
      <c r="Z54" s="136">
        <v>9</v>
      </c>
      <c r="AA54" s="136">
        <v>9</v>
      </c>
      <c r="AB54" s="136">
        <v>9</v>
      </c>
      <c r="AC54" s="136">
        <v>9</v>
      </c>
      <c r="AD54" s="136">
        <v>9</v>
      </c>
      <c r="AE54" s="136">
        <v>9</v>
      </c>
      <c r="AF54" s="136">
        <v>9</v>
      </c>
      <c r="AG54" s="136">
        <v>9</v>
      </c>
      <c r="AH54" s="136">
        <v>9</v>
      </c>
      <c r="AI54" s="136">
        <v>9</v>
      </c>
      <c r="AJ54" s="136">
        <v>9</v>
      </c>
      <c r="AK54" s="136">
        <v>9</v>
      </c>
      <c r="AL54" s="136">
        <v>9</v>
      </c>
      <c r="AM54" s="136">
        <v>9</v>
      </c>
      <c r="AN54" s="136">
        <v>9</v>
      </c>
      <c r="AO54" s="136">
        <v>9</v>
      </c>
      <c r="AP54" s="136">
        <v>9</v>
      </c>
      <c r="AQ54" s="136">
        <v>9</v>
      </c>
      <c r="AR54" s="136">
        <v>9</v>
      </c>
      <c r="AS54" s="136">
        <v>9</v>
      </c>
      <c r="AT54" s="136">
        <v>9</v>
      </c>
      <c r="AU54" s="136">
        <v>9</v>
      </c>
      <c r="AV54" s="136">
        <v>9</v>
      </c>
      <c r="AW54" s="136">
        <v>9</v>
      </c>
      <c r="AX54" s="136">
        <v>9</v>
      </c>
      <c r="AY54" s="136">
        <v>9</v>
      </c>
      <c r="AZ54" s="136">
        <v>9</v>
      </c>
      <c r="BA54" s="136">
        <v>9</v>
      </c>
      <c r="BB54" s="136">
        <v>9</v>
      </c>
      <c r="BC54" s="136">
        <v>9</v>
      </c>
      <c r="BD54" s="136">
        <v>9</v>
      </c>
      <c r="BE54" s="136">
        <v>9</v>
      </c>
      <c r="BF54" s="136">
        <v>9</v>
      </c>
      <c r="BG54" s="136">
        <v>9</v>
      </c>
      <c r="BH54" s="136">
        <v>9</v>
      </c>
      <c r="BI54" s="136">
        <v>9</v>
      </c>
      <c r="BJ54" s="136">
        <v>9</v>
      </c>
      <c r="BK54" s="136">
        <v>9</v>
      </c>
      <c r="BL54" s="136">
        <v>9</v>
      </c>
      <c r="BM54" s="136">
        <v>9</v>
      </c>
      <c r="BN54" s="136">
        <v>9</v>
      </c>
      <c r="BO54" s="136">
        <v>9</v>
      </c>
      <c r="BP54" s="136">
        <v>9</v>
      </c>
      <c r="BQ54" s="136">
        <v>9</v>
      </c>
      <c r="BR54" s="136">
        <v>9</v>
      </c>
      <c r="BS54" s="136">
        <v>9</v>
      </c>
      <c r="BT54" s="136">
        <v>9</v>
      </c>
      <c r="BU54" s="136">
        <v>9</v>
      </c>
    </row>
    <row r="55" spans="1:73" s="134" customFormat="1" ht="12.75" customHeight="1" x14ac:dyDescent="0.2">
      <c r="A55" s="173"/>
      <c r="B55" s="135" t="s">
        <v>151</v>
      </c>
      <c r="C55" s="136">
        <v>9</v>
      </c>
      <c r="D55" s="136">
        <v>8</v>
      </c>
      <c r="E55" s="136">
        <v>1</v>
      </c>
      <c r="F55" s="136">
        <v>9</v>
      </c>
      <c r="G55" s="136">
        <v>9</v>
      </c>
      <c r="H55" s="136">
        <v>9</v>
      </c>
      <c r="I55" s="136">
        <v>9</v>
      </c>
      <c r="J55" s="136">
        <v>9</v>
      </c>
      <c r="K55" s="136">
        <v>9</v>
      </c>
      <c r="L55" s="136">
        <v>9</v>
      </c>
      <c r="M55" s="136">
        <v>9</v>
      </c>
      <c r="N55" s="136">
        <v>9</v>
      </c>
      <c r="O55" s="136">
        <v>8</v>
      </c>
      <c r="P55" s="136">
        <v>8</v>
      </c>
      <c r="Q55" s="136">
        <v>8</v>
      </c>
      <c r="R55" s="136">
        <v>8</v>
      </c>
      <c r="S55" s="136">
        <v>8</v>
      </c>
      <c r="T55" s="136">
        <v>8</v>
      </c>
      <c r="U55" s="136">
        <v>8</v>
      </c>
      <c r="V55" s="136">
        <v>8</v>
      </c>
      <c r="W55" s="136">
        <v>4</v>
      </c>
      <c r="X55" s="136">
        <v>6</v>
      </c>
      <c r="Y55" s="136">
        <v>6</v>
      </c>
      <c r="Z55" s="136">
        <v>7</v>
      </c>
      <c r="AA55" s="136">
        <v>2</v>
      </c>
      <c r="AB55" s="136">
        <v>7</v>
      </c>
      <c r="AC55" s="136">
        <v>3</v>
      </c>
      <c r="AD55" s="136">
        <v>0</v>
      </c>
      <c r="AE55" s="136">
        <v>1</v>
      </c>
      <c r="AF55" s="136">
        <v>7</v>
      </c>
      <c r="AG55" s="136">
        <v>4</v>
      </c>
      <c r="AH55" s="136">
        <v>1</v>
      </c>
      <c r="AI55" s="136">
        <v>1</v>
      </c>
      <c r="AJ55" s="136">
        <v>3</v>
      </c>
      <c r="AK55" s="136">
        <v>4</v>
      </c>
      <c r="AL55" s="136">
        <v>8</v>
      </c>
      <c r="AM55" s="136">
        <v>8</v>
      </c>
      <c r="AN55" s="136">
        <v>7</v>
      </c>
      <c r="AO55" s="136">
        <v>7</v>
      </c>
      <c r="AP55" s="136">
        <v>7</v>
      </c>
      <c r="AQ55" s="136">
        <v>7</v>
      </c>
      <c r="AR55" s="136">
        <v>8</v>
      </c>
      <c r="AS55" s="136">
        <v>8</v>
      </c>
      <c r="AT55" s="136">
        <v>2</v>
      </c>
      <c r="AU55" s="136">
        <v>3</v>
      </c>
      <c r="AV55" s="136">
        <v>2</v>
      </c>
      <c r="AW55" s="136">
        <v>8</v>
      </c>
      <c r="AX55" s="136">
        <v>8</v>
      </c>
      <c r="AY55" s="136">
        <v>7</v>
      </c>
      <c r="AZ55" s="136">
        <v>7</v>
      </c>
      <c r="BA55" s="136">
        <v>7</v>
      </c>
      <c r="BB55" s="136">
        <v>7</v>
      </c>
      <c r="BC55" s="136">
        <v>8</v>
      </c>
      <c r="BD55" s="136">
        <v>8</v>
      </c>
      <c r="BE55" s="136">
        <v>3</v>
      </c>
      <c r="BF55" s="136">
        <v>7</v>
      </c>
      <c r="BG55" s="136">
        <v>8</v>
      </c>
      <c r="BH55" s="136">
        <v>8</v>
      </c>
      <c r="BI55" s="136">
        <v>8</v>
      </c>
      <c r="BJ55" s="136">
        <v>7</v>
      </c>
      <c r="BK55" s="136">
        <v>1</v>
      </c>
      <c r="BL55" s="136">
        <v>9</v>
      </c>
      <c r="BM55" s="136">
        <v>6</v>
      </c>
      <c r="BN55" s="136">
        <v>6</v>
      </c>
      <c r="BO55" s="136">
        <v>5</v>
      </c>
      <c r="BP55" s="136">
        <v>4</v>
      </c>
      <c r="BQ55" s="136">
        <v>5</v>
      </c>
      <c r="BR55" s="136">
        <v>3</v>
      </c>
      <c r="BS55" s="136">
        <v>1</v>
      </c>
      <c r="BT55" s="136">
        <v>0</v>
      </c>
      <c r="BU55" s="136">
        <v>0</v>
      </c>
    </row>
    <row r="56" spans="1:73" s="134" customFormat="1" ht="12.75" customHeight="1" x14ac:dyDescent="0.2">
      <c r="A56" s="174"/>
      <c r="B56" s="138" t="s">
        <v>149</v>
      </c>
      <c r="C56" s="139">
        <v>1</v>
      </c>
      <c r="D56" s="139">
        <v>0.88888888888888884</v>
      </c>
      <c r="E56" s="139">
        <v>0.1111111111111111</v>
      </c>
      <c r="F56" s="139">
        <v>1</v>
      </c>
      <c r="G56" s="139">
        <v>1</v>
      </c>
      <c r="H56" s="139">
        <v>1</v>
      </c>
      <c r="I56" s="139">
        <v>1</v>
      </c>
      <c r="J56" s="139">
        <v>1</v>
      </c>
      <c r="K56" s="139">
        <v>1</v>
      </c>
      <c r="L56" s="139">
        <v>1</v>
      </c>
      <c r="M56" s="139">
        <v>1</v>
      </c>
      <c r="N56" s="139">
        <v>1</v>
      </c>
      <c r="O56" s="139">
        <v>0.88888888888888884</v>
      </c>
      <c r="P56" s="139">
        <v>0.88888888888888884</v>
      </c>
      <c r="Q56" s="139">
        <v>0.88888888888888884</v>
      </c>
      <c r="R56" s="139">
        <v>0.88888888888888884</v>
      </c>
      <c r="S56" s="139">
        <v>0.88888888888888884</v>
      </c>
      <c r="T56" s="139">
        <v>0.88888888888888884</v>
      </c>
      <c r="U56" s="139">
        <v>0.88888888888888884</v>
      </c>
      <c r="V56" s="139">
        <v>0.88888888888888884</v>
      </c>
      <c r="W56" s="139">
        <v>0.44444444444444442</v>
      </c>
      <c r="X56" s="139">
        <v>0.66666666666666663</v>
      </c>
      <c r="Y56" s="139">
        <v>0.66666666666666663</v>
      </c>
      <c r="Z56" s="139">
        <v>0.77777777777777779</v>
      </c>
      <c r="AA56" s="139">
        <v>0.22222222222222221</v>
      </c>
      <c r="AB56" s="139">
        <v>0.77777777777777779</v>
      </c>
      <c r="AC56" s="139">
        <v>0.33333333333333331</v>
      </c>
      <c r="AD56" s="139">
        <v>0</v>
      </c>
      <c r="AE56" s="139">
        <v>0.1111111111111111</v>
      </c>
      <c r="AF56" s="139">
        <v>0.77777777777777779</v>
      </c>
      <c r="AG56" s="139">
        <v>0.44444444444444442</v>
      </c>
      <c r="AH56" s="139">
        <v>0.1111111111111111</v>
      </c>
      <c r="AI56" s="139">
        <v>0.1111111111111111</v>
      </c>
      <c r="AJ56" s="139">
        <v>0.33333333333333331</v>
      </c>
      <c r="AK56" s="139">
        <v>0.44444444444444442</v>
      </c>
      <c r="AL56" s="139">
        <v>0.88888888888888884</v>
      </c>
      <c r="AM56" s="139">
        <v>0.88888888888888884</v>
      </c>
      <c r="AN56" s="139">
        <v>0.77777777777777779</v>
      </c>
      <c r="AO56" s="139">
        <v>0.77777777777777779</v>
      </c>
      <c r="AP56" s="139">
        <v>0.77777777777777779</v>
      </c>
      <c r="AQ56" s="139">
        <v>0.77777777777777779</v>
      </c>
      <c r="AR56" s="139">
        <v>0.88888888888888884</v>
      </c>
      <c r="AS56" s="139">
        <v>0.88888888888888884</v>
      </c>
      <c r="AT56" s="139">
        <v>0.22222222222222221</v>
      </c>
      <c r="AU56" s="139">
        <v>0.33333333333333331</v>
      </c>
      <c r="AV56" s="139">
        <v>0.22222222222222221</v>
      </c>
      <c r="AW56" s="139">
        <v>0.88888888888888884</v>
      </c>
      <c r="AX56" s="139">
        <v>0.88888888888888884</v>
      </c>
      <c r="AY56" s="139">
        <v>0.77777777777777779</v>
      </c>
      <c r="AZ56" s="139">
        <v>0.77777777777777779</v>
      </c>
      <c r="BA56" s="139">
        <v>0.77777777777777779</v>
      </c>
      <c r="BB56" s="139">
        <v>0.77777777777777779</v>
      </c>
      <c r="BC56" s="139">
        <v>0.88888888888888884</v>
      </c>
      <c r="BD56" s="139">
        <v>0.88888888888888884</v>
      </c>
      <c r="BE56" s="139">
        <v>0.33333333333333331</v>
      </c>
      <c r="BF56" s="139">
        <v>0.77777777777777779</v>
      </c>
      <c r="BG56" s="139">
        <v>0.88888888888888884</v>
      </c>
      <c r="BH56" s="139">
        <v>0.88888888888888884</v>
      </c>
      <c r="BI56" s="139">
        <v>0.88888888888888884</v>
      </c>
      <c r="BJ56" s="139">
        <v>0.77777777777777779</v>
      </c>
      <c r="BK56" s="139">
        <v>0.1111111111111111</v>
      </c>
      <c r="BL56" s="139">
        <v>1</v>
      </c>
      <c r="BM56" s="139">
        <v>0.66666666666666663</v>
      </c>
      <c r="BN56" s="139">
        <v>0.66666666666666663</v>
      </c>
      <c r="BO56" s="139">
        <v>0.55555555555555558</v>
      </c>
      <c r="BP56" s="139">
        <v>0.44444444444444442</v>
      </c>
      <c r="BQ56" s="139">
        <v>0.55555555555555558</v>
      </c>
      <c r="BR56" s="139">
        <v>0.33333333333333331</v>
      </c>
      <c r="BS56" s="139">
        <v>0.1111111111111111</v>
      </c>
      <c r="BT56" s="139">
        <v>0</v>
      </c>
      <c r="BU56" s="139">
        <v>0</v>
      </c>
    </row>
    <row r="57" spans="1:73" s="190" customFormat="1" ht="12.75" customHeight="1" x14ac:dyDescent="0.2">
      <c r="A57" s="206" t="s">
        <v>415</v>
      </c>
      <c r="B57" s="207" t="s">
        <v>416</v>
      </c>
      <c r="C57" s="208"/>
      <c r="D57" s="189"/>
      <c r="E57" s="209"/>
      <c r="F57" s="208"/>
      <c r="G57" s="208"/>
      <c r="H57" s="208"/>
      <c r="I57" s="208"/>
      <c r="J57" s="208"/>
      <c r="K57" s="208"/>
      <c r="L57" s="208"/>
      <c r="M57" s="208"/>
      <c r="N57" s="208"/>
      <c r="O57" s="208"/>
      <c r="P57" s="208"/>
      <c r="Q57" s="208"/>
      <c r="R57" s="208"/>
      <c r="S57" s="208"/>
      <c r="T57" s="208"/>
      <c r="U57" s="208"/>
      <c r="V57" s="208"/>
      <c r="W57" s="208"/>
      <c r="X57" s="208"/>
      <c r="Y57" s="147"/>
      <c r="Z57" s="158">
        <v>6883622</v>
      </c>
      <c r="AA57" s="158">
        <v>4839500</v>
      </c>
      <c r="AB57" s="158">
        <v>2044122</v>
      </c>
      <c r="AC57" s="189"/>
      <c r="AD57" s="208"/>
      <c r="AE57" s="208"/>
      <c r="AF57" s="208"/>
      <c r="AG57" s="208"/>
      <c r="AH57" s="208"/>
      <c r="AI57" s="208"/>
      <c r="AJ57" s="208"/>
      <c r="AK57" s="208"/>
      <c r="AL57" s="208"/>
      <c r="AM57" s="208"/>
      <c r="AN57" s="208"/>
      <c r="AO57" s="208"/>
      <c r="AP57" s="208"/>
      <c r="AQ57" s="208"/>
      <c r="AR57" s="208"/>
      <c r="AS57" s="208"/>
      <c r="AT57" s="208"/>
      <c r="AU57" s="208"/>
      <c r="AV57" s="208"/>
      <c r="AW57" s="208"/>
      <c r="AX57" s="208"/>
      <c r="AY57" s="208"/>
      <c r="AZ57" s="208"/>
      <c r="BA57" s="208"/>
      <c r="BB57" s="208"/>
      <c r="BC57" s="208"/>
      <c r="BD57" s="208"/>
      <c r="BE57" s="208"/>
      <c r="BF57" s="208"/>
      <c r="BG57" s="208"/>
      <c r="BH57" s="208"/>
      <c r="BI57" s="208"/>
      <c r="BJ57" s="208"/>
      <c r="BK57" s="208"/>
      <c r="BL57" s="208"/>
      <c r="BM57" s="208"/>
      <c r="BN57" s="208"/>
      <c r="BO57" s="208"/>
      <c r="BP57" s="208"/>
      <c r="BQ57" s="208"/>
      <c r="BR57" s="208"/>
      <c r="BS57" s="208"/>
      <c r="BT57" s="208"/>
      <c r="BU57" s="208"/>
    </row>
    <row r="58" spans="1:73" s="190" customFormat="1" ht="12.75" customHeight="1" x14ac:dyDescent="0.2">
      <c r="A58" s="186" t="s">
        <v>329</v>
      </c>
      <c r="B58" s="187" t="s">
        <v>194</v>
      </c>
      <c r="C58" s="188"/>
      <c r="D58" s="158">
        <v>1070</v>
      </c>
      <c r="E58" s="158" t="s">
        <v>301</v>
      </c>
      <c r="F58" s="158">
        <v>5</v>
      </c>
      <c r="G58" s="158">
        <v>0</v>
      </c>
      <c r="H58" s="158">
        <v>1</v>
      </c>
      <c r="I58" s="158">
        <v>4</v>
      </c>
      <c r="J58" s="158">
        <v>1</v>
      </c>
      <c r="K58" s="158">
        <v>1</v>
      </c>
      <c r="L58" s="158">
        <v>0</v>
      </c>
      <c r="M58" s="158">
        <v>0</v>
      </c>
      <c r="N58" s="158">
        <v>1</v>
      </c>
      <c r="O58" s="158">
        <v>123</v>
      </c>
      <c r="P58" s="158">
        <v>117</v>
      </c>
      <c r="Q58" s="158">
        <v>23</v>
      </c>
      <c r="R58" s="158">
        <v>3</v>
      </c>
      <c r="S58" s="158">
        <v>1</v>
      </c>
      <c r="T58" s="158">
        <v>219</v>
      </c>
      <c r="U58" s="158">
        <v>40</v>
      </c>
      <c r="V58" s="158">
        <v>8455</v>
      </c>
      <c r="W58" s="158">
        <v>410</v>
      </c>
      <c r="X58" s="158">
        <v>0</v>
      </c>
      <c r="Y58" s="158">
        <v>668</v>
      </c>
      <c r="Z58" s="158">
        <v>42000</v>
      </c>
      <c r="AA58" s="158" t="s">
        <v>301</v>
      </c>
      <c r="AB58" s="158">
        <v>42000</v>
      </c>
      <c r="AC58" s="158" t="s">
        <v>301</v>
      </c>
      <c r="AD58" s="158" t="s">
        <v>301</v>
      </c>
      <c r="AE58" s="158" t="s">
        <v>301</v>
      </c>
      <c r="AF58" s="158">
        <v>42000</v>
      </c>
      <c r="AG58" s="158" t="s">
        <v>301</v>
      </c>
      <c r="AH58" s="158">
        <v>0</v>
      </c>
      <c r="AI58" s="158">
        <v>0</v>
      </c>
      <c r="AJ58" s="158">
        <v>0</v>
      </c>
      <c r="AK58" s="158" t="s">
        <v>301</v>
      </c>
      <c r="AL58" s="158">
        <v>8455</v>
      </c>
      <c r="AM58" s="158">
        <v>8093</v>
      </c>
      <c r="AN58" s="158" t="s">
        <v>301</v>
      </c>
      <c r="AO58" s="158" t="s">
        <v>301</v>
      </c>
      <c r="AP58" s="158" t="s">
        <v>301</v>
      </c>
      <c r="AQ58" s="158" t="s">
        <v>301</v>
      </c>
      <c r="AR58" s="158">
        <v>362</v>
      </c>
      <c r="AS58" s="158" t="s">
        <v>301</v>
      </c>
      <c r="AT58" s="158" t="s">
        <v>301</v>
      </c>
      <c r="AU58" s="158" t="s">
        <v>301</v>
      </c>
      <c r="AV58" s="158">
        <v>5</v>
      </c>
      <c r="AW58" s="158">
        <v>615</v>
      </c>
      <c r="AX58" s="158">
        <v>605</v>
      </c>
      <c r="AY58" s="158" t="s">
        <v>301</v>
      </c>
      <c r="AZ58" s="158" t="s">
        <v>301</v>
      </c>
      <c r="BA58" s="158" t="s">
        <v>301</v>
      </c>
      <c r="BB58" s="158" t="s">
        <v>301</v>
      </c>
      <c r="BC58" s="158">
        <v>10</v>
      </c>
      <c r="BD58" s="158" t="s">
        <v>301</v>
      </c>
      <c r="BE58" s="158">
        <v>1737</v>
      </c>
      <c r="BF58" s="158">
        <v>0</v>
      </c>
      <c r="BG58" s="158">
        <v>9</v>
      </c>
      <c r="BH58" s="158">
        <v>5486</v>
      </c>
      <c r="BI58" s="158">
        <v>218</v>
      </c>
      <c r="BJ58" s="158" t="s">
        <v>301</v>
      </c>
      <c r="BK58" s="158">
        <v>49</v>
      </c>
      <c r="BL58" s="158">
        <v>0</v>
      </c>
      <c r="BM58" s="158">
        <v>0</v>
      </c>
      <c r="BN58" s="158">
        <v>0</v>
      </c>
      <c r="BO58" s="158">
        <v>0</v>
      </c>
      <c r="BP58" s="158">
        <v>0</v>
      </c>
      <c r="BQ58" s="158">
        <v>0</v>
      </c>
      <c r="BR58" s="158" t="s">
        <v>301</v>
      </c>
      <c r="BS58" s="158" t="s">
        <v>301</v>
      </c>
      <c r="BT58" s="158" t="s">
        <v>301</v>
      </c>
      <c r="BU58" s="158" t="s">
        <v>301</v>
      </c>
    </row>
    <row r="59" spans="1:73" s="134" customFormat="1" ht="12.75" customHeight="1" x14ac:dyDescent="0.2">
      <c r="A59" s="155" t="s">
        <v>330</v>
      </c>
      <c r="B59" s="156" t="s">
        <v>465</v>
      </c>
      <c r="C59" s="157"/>
      <c r="D59" s="158">
        <v>689</v>
      </c>
      <c r="E59" s="158" t="s">
        <v>301</v>
      </c>
      <c r="F59" s="158">
        <v>5</v>
      </c>
      <c r="G59" s="158">
        <v>0</v>
      </c>
      <c r="H59" s="158">
        <v>1</v>
      </c>
      <c r="I59" s="158">
        <v>4</v>
      </c>
      <c r="J59" s="159">
        <v>1.45</v>
      </c>
      <c r="K59" s="159">
        <v>1.1000000000000001</v>
      </c>
      <c r="L59" s="160">
        <v>0.35</v>
      </c>
      <c r="M59" s="160">
        <v>0</v>
      </c>
      <c r="N59" s="160">
        <v>1</v>
      </c>
      <c r="O59" s="161">
        <v>380</v>
      </c>
      <c r="P59" s="161">
        <v>188</v>
      </c>
      <c r="Q59" s="161">
        <v>52</v>
      </c>
      <c r="R59" s="161">
        <v>30</v>
      </c>
      <c r="S59" s="161">
        <v>30</v>
      </c>
      <c r="T59" s="161">
        <v>218</v>
      </c>
      <c r="U59" s="160">
        <v>49.5</v>
      </c>
      <c r="V59" s="161">
        <v>20874</v>
      </c>
      <c r="W59" s="161">
        <v>2468</v>
      </c>
      <c r="X59" s="161">
        <v>0</v>
      </c>
      <c r="Y59" s="161">
        <v>0</v>
      </c>
      <c r="Z59" s="161">
        <v>62759</v>
      </c>
      <c r="AA59" s="161" t="s">
        <v>301</v>
      </c>
      <c r="AB59" s="161">
        <v>62759</v>
      </c>
      <c r="AC59" s="161" t="s">
        <v>301</v>
      </c>
      <c r="AD59" s="161" t="s">
        <v>301</v>
      </c>
      <c r="AE59" s="161">
        <v>3600</v>
      </c>
      <c r="AF59" s="161">
        <v>59159</v>
      </c>
      <c r="AG59" s="161">
        <v>2015</v>
      </c>
      <c r="AH59" s="161">
        <v>0</v>
      </c>
      <c r="AI59" s="161">
        <v>0</v>
      </c>
      <c r="AJ59" s="161">
        <v>0</v>
      </c>
      <c r="AK59" s="161">
        <v>2794</v>
      </c>
      <c r="AL59" s="161">
        <v>21114</v>
      </c>
      <c r="AM59" s="161">
        <v>20826</v>
      </c>
      <c r="AN59" s="161">
        <v>0</v>
      </c>
      <c r="AO59" s="161">
        <v>0</v>
      </c>
      <c r="AP59" s="161">
        <v>0</v>
      </c>
      <c r="AQ59" s="161">
        <v>0</v>
      </c>
      <c r="AR59" s="161">
        <v>274</v>
      </c>
      <c r="AS59" s="161">
        <v>14</v>
      </c>
      <c r="AT59" s="161" t="s">
        <v>301</v>
      </c>
      <c r="AU59" s="161" t="s">
        <v>301</v>
      </c>
      <c r="AV59" s="161">
        <v>1</v>
      </c>
      <c r="AW59" s="161">
        <v>1858</v>
      </c>
      <c r="AX59" s="161">
        <v>1836</v>
      </c>
      <c r="AY59" s="161">
        <v>0</v>
      </c>
      <c r="AZ59" s="161">
        <v>0</v>
      </c>
      <c r="BA59" s="161">
        <v>0</v>
      </c>
      <c r="BB59" s="161">
        <v>0</v>
      </c>
      <c r="BC59" s="161">
        <v>17</v>
      </c>
      <c r="BD59" s="161">
        <v>5</v>
      </c>
      <c r="BE59" s="161">
        <v>29</v>
      </c>
      <c r="BF59" s="161">
        <v>0</v>
      </c>
      <c r="BG59" s="161">
        <v>18</v>
      </c>
      <c r="BH59" s="161">
        <v>15921</v>
      </c>
      <c r="BI59" s="161">
        <v>437</v>
      </c>
      <c r="BJ59" s="161">
        <v>22</v>
      </c>
      <c r="BK59" s="161">
        <v>17</v>
      </c>
      <c r="BL59" s="161">
        <v>0</v>
      </c>
      <c r="BM59" s="161">
        <v>0</v>
      </c>
      <c r="BN59" s="161">
        <v>0</v>
      </c>
      <c r="BO59" s="161">
        <v>0</v>
      </c>
      <c r="BP59" s="161">
        <v>0</v>
      </c>
      <c r="BQ59" s="161">
        <v>0</v>
      </c>
      <c r="BR59" s="161">
        <v>58</v>
      </c>
      <c r="BS59" s="161" t="s">
        <v>301</v>
      </c>
      <c r="BT59" s="161" t="s">
        <v>301</v>
      </c>
      <c r="BU59" s="161" t="s">
        <v>301</v>
      </c>
    </row>
    <row r="60" spans="1:73" s="134" customFormat="1" ht="12.75" customHeight="1" x14ac:dyDescent="0.2">
      <c r="A60" s="155" t="s">
        <v>331</v>
      </c>
      <c r="B60" s="156" t="s">
        <v>444</v>
      </c>
      <c r="C60" s="157"/>
      <c r="D60" s="158">
        <v>1826</v>
      </c>
      <c r="E60" s="158">
        <v>24627</v>
      </c>
      <c r="F60" s="158">
        <v>5</v>
      </c>
      <c r="G60" s="158">
        <v>1</v>
      </c>
      <c r="H60" s="158">
        <v>4</v>
      </c>
      <c r="I60" s="158">
        <v>0</v>
      </c>
      <c r="J60" s="159">
        <v>3.7</v>
      </c>
      <c r="K60" s="159">
        <v>3.7</v>
      </c>
      <c r="L60" s="160">
        <v>0</v>
      </c>
      <c r="M60" s="160">
        <v>0</v>
      </c>
      <c r="N60" s="161">
        <v>1</v>
      </c>
      <c r="O60" s="161">
        <v>608</v>
      </c>
      <c r="P60" s="161">
        <v>352</v>
      </c>
      <c r="Q60" s="161">
        <v>54</v>
      </c>
      <c r="R60" s="161">
        <v>18</v>
      </c>
      <c r="S60" s="161">
        <v>2</v>
      </c>
      <c r="T60" s="161">
        <v>213</v>
      </c>
      <c r="U60" s="160">
        <v>37.5</v>
      </c>
      <c r="V60" s="161">
        <v>36993</v>
      </c>
      <c r="W60" s="161">
        <v>342</v>
      </c>
      <c r="X60" s="161">
        <v>24839</v>
      </c>
      <c r="Y60" s="161">
        <v>12110</v>
      </c>
      <c r="Z60" s="161">
        <v>45864</v>
      </c>
      <c r="AA60" s="161" t="s">
        <v>301</v>
      </c>
      <c r="AB60" s="161">
        <v>45864</v>
      </c>
      <c r="AC60" s="161" t="s">
        <v>301</v>
      </c>
      <c r="AD60" s="161" t="s">
        <v>301</v>
      </c>
      <c r="AE60" s="161" t="s">
        <v>301</v>
      </c>
      <c r="AF60" s="161">
        <v>45864</v>
      </c>
      <c r="AG60" s="161" t="s">
        <v>301</v>
      </c>
      <c r="AH60" s="161" t="s">
        <v>301</v>
      </c>
      <c r="AI60" s="161" t="s">
        <v>301</v>
      </c>
      <c r="AJ60" s="161" t="s">
        <v>301</v>
      </c>
      <c r="AK60" s="161">
        <v>8251</v>
      </c>
      <c r="AL60" s="161">
        <v>37013</v>
      </c>
      <c r="AM60" s="161">
        <v>32528</v>
      </c>
      <c r="AN60" s="161">
        <v>0</v>
      </c>
      <c r="AO60" s="161">
        <v>0</v>
      </c>
      <c r="AP60" s="161">
        <v>0</v>
      </c>
      <c r="AQ60" s="161">
        <v>0</v>
      </c>
      <c r="AR60" s="161">
        <v>4465</v>
      </c>
      <c r="AS60" s="161">
        <v>20</v>
      </c>
      <c r="AT60" s="161" t="s">
        <v>301</v>
      </c>
      <c r="AU60" s="161" t="s">
        <v>301</v>
      </c>
      <c r="AV60" s="161" t="s">
        <v>301</v>
      </c>
      <c r="AW60" s="161">
        <v>1250</v>
      </c>
      <c r="AX60" s="161">
        <v>806</v>
      </c>
      <c r="AY60" s="161">
        <v>0</v>
      </c>
      <c r="AZ60" s="161">
        <v>0</v>
      </c>
      <c r="BA60" s="161">
        <v>0</v>
      </c>
      <c r="BB60" s="161">
        <v>0</v>
      </c>
      <c r="BC60" s="161">
        <v>444</v>
      </c>
      <c r="BD60" s="161">
        <v>0</v>
      </c>
      <c r="BE60" s="161">
        <v>710</v>
      </c>
      <c r="BF60" s="161">
        <v>0</v>
      </c>
      <c r="BG60" s="161">
        <v>25</v>
      </c>
      <c r="BH60" s="161">
        <v>22464</v>
      </c>
      <c r="BI60" s="161">
        <v>322</v>
      </c>
      <c r="BJ60" s="161">
        <v>67</v>
      </c>
      <c r="BK60" s="161">
        <v>16</v>
      </c>
      <c r="BL60" s="161">
        <v>0</v>
      </c>
      <c r="BM60" s="161">
        <v>0</v>
      </c>
      <c r="BN60" s="161">
        <v>0</v>
      </c>
      <c r="BO60" s="161">
        <v>0</v>
      </c>
      <c r="BP60" s="161">
        <v>0</v>
      </c>
      <c r="BQ60" s="161" t="s">
        <v>301</v>
      </c>
      <c r="BR60" s="161" t="s">
        <v>301</v>
      </c>
      <c r="BS60" s="161" t="s">
        <v>301</v>
      </c>
      <c r="BT60" s="161" t="s">
        <v>301</v>
      </c>
      <c r="BU60" s="161" t="s">
        <v>301</v>
      </c>
    </row>
    <row r="61" spans="1:73" s="134" customFormat="1" ht="12.75" customHeight="1" x14ac:dyDescent="0.2">
      <c r="A61" s="155" t="s">
        <v>332</v>
      </c>
      <c r="B61" s="156" t="s">
        <v>445</v>
      </c>
      <c r="C61" s="157"/>
      <c r="D61" s="158">
        <v>1400</v>
      </c>
      <c r="E61" s="158" t="s">
        <v>301</v>
      </c>
      <c r="F61" s="158">
        <v>10</v>
      </c>
      <c r="G61" s="158">
        <v>0</v>
      </c>
      <c r="H61" s="158">
        <v>5</v>
      </c>
      <c r="I61" s="158">
        <v>5</v>
      </c>
      <c r="J61" s="159">
        <v>3.5</v>
      </c>
      <c r="K61" s="159">
        <v>3.1</v>
      </c>
      <c r="L61" s="160">
        <v>0.4</v>
      </c>
      <c r="M61" s="160">
        <v>0</v>
      </c>
      <c r="N61" s="161">
        <v>1</v>
      </c>
      <c r="O61" s="161">
        <v>567</v>
      </c>
      <c r="P61" s="161">
        <v>500</v>
      </c>
      <c r="Q61" s="161">
        <v>113</v>
      </c>
      <c r="R61" s="161">
        <v>54</v>
      </c>
      <c r="S61" s="161">
        <v>1</v>
      </c>
      <c r="T61" s="161">
        <v>225</v>
      </c>
      <c r="U61" s="160">
        <v>77</v>
      </c>
      <c r="V61" s="161">
        <v>14318</v>
      </c>
      <c r="W61" s="161">
        <v>600</v>
      </c>
      <c r="X61" s="161">
        <v>0</v>
      </c>
      <c r="Y61" s="161">
        <v>600</v>
      </c>
      <c r="Z61" s="161">
        <v>58000</v>
      </c>
      <c r="AA61" s="161" t="s">
        <v>301</v>
      </c>
      <c r="AB61" s="161">
        <v>58000</v>
      </c>
      <c r="AC61" s="161" t="s">
        <v>301</v>
      </c>
      <c r="AD61" s="161" t="s">
        <v>301</v>
      </c>
      <c r="AE61" s="161" t="s">
        <v>301</v>
      </c>
      <c r="AF61" s="161">
        <v>58000</v>
      </c>
      <c r="AG61" s="161">
        <v>10761</v>
      </c>
      <c r="AH61" s="161" t="s">
        <v>301</v>
      </c>
      <c r="AI61" s="161" t="s">
        <v>301</v>
      </c>
      <c r="AJ61" s="161" t="s">
        <v>301</v>
      </c>
      <c r="AK61" s="161">
        <v>3242</v>
      </c>
      <c r="AL61" s="161">
        <v>14918</v>
      </c>
      <c r="AM61" s="161">
        <v>13520</v>
      </c>
      <c r="AN61" s="161">
        <v>0</v>
      </c>
      <c r="AO61" s="161">
        <v>0</v>
      </c>
      <c r="AP61" s="161">
        <v>0</v>
      </c>
      <c r="AQ61" s="161">
        <v>0</v>
      </c>
      <c r="AR61" s="161">
        <v>1398</v>
      </c>
      <c r="AS61" s="161">
        <v>0</v>
      </c>
      <c r="AT61" s="161">
        <v>12000</v>
      </c>
      <c r="AU61" s="161">
        <v>0</v>
      </c>
      <c r="AV61" s="161" t="s">
        <v>301</v>
      </c>
      <c r="AW61" s="161">
        <v>876</v>
      </c>
      <c r="AX61" s="161">
        <v>832</v>
      </c>
      <c r="AY61" s="161">
        <v>0</v>
      </c>
      <c r="AZ61" s="161">
        <v>0</v>
      </c>
      <c r="BA61" s="161">
        <v>0</v>
      </c>
      <c r="BB61" s="161">
        <v>0</v>
      </c>
      <c r="BC61" s="161">
        <v>44</v>
      </c>
      <c r="BD61" s="161">
        <v>0</v>
      </c>
      <c r="BE61" s="161">
        <v>600</v>
      </c>
      <c r="BF61" s="161">
        <v>22</v>
      </c>
      <c r="BG61" s="161">
        <v>130</v>
      </c>
      <c r="BH61" s="161">
        <v>12202</v>
      </c>
      <c r="BI61" s="161">
        <v>203</v>
      </c>
      <c r="BJ61" s="161">
        <v>82</v>
      </c>
      <c r="BK61" s="161">
        <v>925</v>
      </c>
      <c r="BL61" s="161">
        <v>0</v>
      </c>
      <c r="BM61" s="161">
        <v>0</v>
      </c>
      <c r="BN61" s="161">
        <v>0</v>
      </c>
      <c r="BO61" s="161">
        <v>0</v>
      </c>
      <c r="BP61" s="161">
        <v>0</v>
      </c>
      <c r="BQ61" s="161">
        <v>0</v>
      </c>
      <c r="BR61" s="161">
        <v>500</v>
      </c>
      <c r="BS61" s="161" t="s">
        <v>301</v>
      </c>
      <c r="BT61" s="161" t="s">
        <v>301</v>
      </c>
      <c r="BU61" s="161" t="s">
        <v>301</v>
      </c>
    </row>
    <row r="62" spans="1:73" s="134" customFormat="1" ht="12.75" customHeight="1" x14ac:dyDescent="0.2">
      <c r="A62" s="155" t="s">
        <v>333</v>
      </c>
      <c r="B62" s="156" t="s">
        <v>198</v>
      </c>
      <c r="C62" s="157"/>
      <c r="D62" s="158">
        <v>933</v>
      </c>
      <c r="E62" s="158" t="s">
        <v>301</v>
      </c>
      <c r="F62" s="158">
        <v>7</v>
      </c>
      <c r="G62" s="158">
        <v>1</v>
      </c>
      <c r="H62" s="158">
        <v>3</v>
      </c>
      <c r="I62" s="158">
        <v>3</v>
      </c>
      <c r="J62" s="159">
        <v>4.2</v>
      </c>
      <c r="K62" s="159">
        <v>4.2</v>
      </c>
      <c r="L62" s="160">
        <v>0</v>
      </c>
      <c r="M62" s="160">
        <v>0</v>
      </c>
      <c r="N62" s="161">
        <v>1</v>
      </c>
      <c r="O62" s="161">
        <v>804</v>
      </c>
      <c r="P62" s="161">
        <v>695</v>
      </c>
      <c r="Q62" s="161">
        <v>92</v>
      </c>
      <c r="R62" s="161">
        <v>29</v>
      </c>
      <c r="S62" s="161">
        <v>1</v>
      </c>
      <c r="T62" s="160">
        <v>220</v>
      </c>
      <c r="U62" s="160">
        <v>43</v>
      </c>
      <c r="V62" s="161">
        <v>33689</v>
      </c>
      <c r="W62" s="161">
        <v>818</v>
      </c>
      <c r="X62" s="161">
        <v>0</v>
      </c>
      <c r="Y62" s="161">
        <v>5302</v>
      </c>
      <c r="Z62" s="161">
        <v>80000</v>
      </c>
      <c r="AA62" s="161" t="s">
        <v>301</v>
      </c>
      <c r="AB62" s="161">
        <v>80000</v>
      </c>
      <c r="AC62" s="161" t="s">
        <v>301</v>
      </c>
      <c r="AD62" s="161" t="s">
        <v>301</v>
      </c>
      <c r="AE62" s="161" t="s">
        <v>301</v>
      </c>
      <c r="AF62" s="161">
        <v>80000</v>
      </c>
      <c r="AG62" s="161">
        <v>6000</v>
      </c>
      <c r="AH62" s="161" t="s">
        <v>301</v>
      </c>
      <c r="AI62" s="161" t="s">
        <v>301</v>
      </c>
      <c r="AJ62" s="161">
        <v>0</v>
      </c>
      <c r="AK62" s="161">
        <v>3096</v>
      </c>
      <c r="AL62" s="161">
        <v>43051</v>
      </c>
      <c r="AM62" s="161">
        <v>39615</v>
      </c>
      <c r="AN62" s="161">
        <v>0</v>
      </c>
      <c r="AO62" s="161">
        <v>0</v>
      </c>
      <c r="AP62" s="161">
        <v>0</v>
      </c>
      <c r="AQ62" s="161">
        <v>0</v>
      </c>
      <c r="AR62" s="161">
        <v>3436</v>
      </c>
      <c r="AS62" s="161" t="s">
        <v>301</v>
      </c>
      <c r="AT62" s="161">
        <v>12241</v>
      </c>
      <c r="AU62" s="161">
        <v>250</v>
      </c>
      <c r="AV62" s="161">
        <v>24040</v>
      </c>
      <c r="AW62" s="161">
        <v>1946</v>
      </c>
      <c r="AX62" s="161">
        <v>1021</v>
      </c>
      <c r="AY62" s="161">
        <v>0</v>
      </c>
      <c r="AZ62" s="161">
        <v>0</v>
      </c>
      <c r="BA62" s="161">
        <v>0</v>
      </c>
      <c r="BB62" s="161">
        <v>0</v>
      </c>
      <c r="BC62" s="161">
        <v>63</v>
      </c>
      <c r="BD62" s="161">
        <v>862</v>
      </c>
      <c r="BE62" s="161">
        <v>40</v>
      </c>
      <c r="BF62" s="161">
        <v>3</v>
      </c>
      <c r="BG62" s="161">
        <v>39</v>
      </c>
      <c r="BH62" s="161">
        <v>25134</v>
      </c>
      <c r="BI62" s="161">
        <v>103</v>
      </c>
      <c r="BJ62" s="161">
        <v>137</v>
      </c>
      <c r="BK62" s="161">
        <v>41</v>
      </c>
      <c r="BL62" s="161">
        <v>0</v>
      </c>
      <c r="BM62" s="161">
        <v>0</v>
      </c>
      <c r="BN62" s="161">
        <v>0</v>
      </c>
      <c r="BO62" s="161">
        <v>0</v>
      </c>
      <c r="BP62" s="161">
        <v>0</v>
      </c>
      <c r="BQ62" s="161" t="s">
        <v>301</v>
      </c>
      <c r="BR62" s="161">
        <v>740</v>
      </c>
      <c r="BS62" s="161">
        <v>25748</v>
      </c>
      <c r="BT62" s="161">
        <v>121000</v>
      </c>
      <c r="BU62" s="161">
        <v>25800</v>
      </c>
    </row>
    <row r="63" spans="1:73" s="134" customFormat="1" ht="12.75" customHeight="1" x14ac:dyDescent="0.2">
      <c r="A63" s="155" t="s">
        <v>334</v>
      </c>
      <c r="B63" s="156" t="s">
        <v>446</v>
      </c>
      <c r="C63" s="157"/>
      <c r="D63" s="158">
        <v>2568</v>
      </c>
      <c r="E63" s="158" t="s">
        <v>301</v>
      </c>
      <c r="F63" s="158">
        <v>5</v>
      </c>
      <c r="G63" s="158">
        <v>2</v>
      </c>
      <c r="H63" s="158">
        <v>2</v>
      </c>
      <c r="I63" s="158">
        <v>1</v>
      </c>
      <c r="J63" s="159">
        <v>3.8</v>
      </c>
      <c r="K63" s="159">
        <v>3.5</v>
      </c>
      <c r="L63" s="160">
        <v>0.3</v>
      </c>
      <c r="M63" s="160">
        <v>0</v>
      </c>
      <c r="N63" s="161">
        <v>2</v>
      </c>
      <c r="O63" s="161">
        <v>288</v>
      </c>
      <c r="P63" s="161">
        <v>218</v>
      </c>
      <c r="Q63" s="161">
        <v>76</v>
      </c>
      <c r="R63" s="161">
        <v>34</v>
      </c>
      <c r="S63" s="161">
        <v>1</v>
      </c>
      <c r="T63" s="160">
        <v>235</v>
      </c>
      <c r="U63" s="160">
        <v>61.25</v>
      </c>
      <c r="V63" s="161">
        <v>15233</v>
      </c>
      <c r="W63" s="161">
        <v>1781</v>
      </c>
      <c r="X63" s="161">
        <v>0</v>
      </c>
      <c r="Y63" s="161">
        <v>7445</v>
      </c>
      <c r="Z63" s="161" t="s">
        <v>301</v>
      </c>
      <c r="AA63" s="161" t="s">
        <v>301</v>
      </c>
      <c r="AB63" s="161" t="s">
        <v>301</v>
      </c>
      <c r="AC63" s="161" t="s">
        <v>301</v>
      </c>
      <c r="AD63" s="161" t="s">
        <v>301</v>
      </c>
      <c r="AE63" s="161" t="s">
        <v>301</v>
      </c>
      <c r="AF63" s="161" t="s">
        <v>301</v>
      </c>
      <c r="AG63" s="161" t="s">
        <v>301</v>
      </c>
      <c r="AH63" s="161" t="s">
        <v>301</v>
      </c>
      <c r="AI63" s="161" t="s">
        <v>301</v>
      </c>
      <c r="AJ63" s="161" t="s">
        <v>301</v>
      </c>
      <c r="AK63" s="161" t="s">
        <v>301</v>
      </c>
      <c r="AL63" s="161">
        <v>22668</v>
      </c>
      <c r="AM63" s="161">
        <v>18809</v>
      </c>
      <c r="AN63" s="161">
        <v>2714</v>
      </c>
      <c r="AO63" s="161">
        <v>0</v>
      </c>
      <c r="AP63" s="161">
        <v>0</v>
      </c>
      <c r="AQ63" s="161">
        <v>0</v>
      </c>
      <c r="AR63" s="161">
        <v>1108</v>
      </c>
      <c r="AS63" s="161">
        <v>37</v>
      </c>
      <c r="AT63" s="161">
        <v>655</v>
      </c>
      <c r="AU63" s="161">
        <v>0</v>
      </c>
      <c r="AV63" s="161">
        <v>2263</v>
      </c>
      <c r="AW63" s="161">
        <v>1325</v>
      </c>
      <c r="AX63" s="161">
        <v>1086</v>
      </c>
      <c r="AY63" s="161">
        <v>123</v>
      </c>
      <c r="AZ63" s="161">
        <v>0</v>
      </c>
      <c r="BA63" s="161">
        <v>0</v>
      </c>
      <c r="BB63" s="161">
        <v>0</v>
      </c>
      <c r="BC63" s="161">
        <v>116</v>
      </c>
      <c r="BD63" s="161">
        <v>0</v>
      </c>
      <c r="BE63" s="161">
        <v>833</v>
      </c>
      <c r="BF63" s="161">
        <v>1</v>
      </c>
      <c r="BG63" s="161">
        <v>165</v>
      </c>
      <c r="BH63" s="161">
        <v>11086</v>
      </c>
      <c r="BI63" s="161">
        <v>129</v>
      </c>
      <c r="BJ63" s="161">
        <v>20</v>
      </c>
      <c r="BK63" s="161">
        <v>136</v>
      </c>
      <c r="BL63" s="161">
        <v>0</v>
      </c>
      <c r="BM63" s="161">
        <v>0</v>
      </c>
      <c r="BN63" s="161">
        <v>0</v>
      </c>
      <c r="BO63" s="161">
        <v>0</v>
      </c>
      <c r="BP63" s="161">
        <v>0</v>
      </c>
      <c r="BQ63" s="161" t="s">
        <v>301</v>
      </c>
      <c r="BR63" s="161" t="s">
        <v>301</v>
      </c>
      <c r="BS63" s="161" t="s">
        <v>301</v>
      </c>
      <c r="BT63" s="161" t="s">
        <v>301</v>
      </c>
      <c r="BU63" s="161" t="s">
        <v>301</v>
      </c>
    </row>
    <row r="64" spans="1:73" s="134" customFormat="1" ht="12.75" customHeight="1" x14ac:dyDescent="0.2">
      <c r="A64" s="155" t="s">
        <v>335</v>
      </c>
      <c r="B64" s="156" t="s">
        <v>447</v>
      </c>
      <c r="C64" s="157"/>
      <c r="D64" s="158">
        <v>862</v>
      </c>
      <c r="E64" s="158" t="s">
        <v>301</v>
      </c>
      <c r="F64" s="158">
        <v>4</v>
      </c>
      <c r="G64" s="158">
        <v>1</v>
      </c>
      <c r="H64" s="158">
        <v>3</v>
      </c>
      <c r="I64" s="158">
        <v>0</v>
      </c>
      <c r="J64" s="159">
        <v>3.2</v>
      </c>
      <c r="K64" s="159">
        <v>3.2</v>
      </c>
      <c r="L64" s="160">
        <v>0</v>
      </c>
      <c r="M64" s="160">
        <v>0</v>
      </c>
      <c r="N64" s="161">
        <v>1</v>
      </c>
      <c r="O64" s="161">
        <v>227</v>
      </c>
      <c r="P64" s="161">
        <v>160</v>
      </c>
      <c r="Q64" s="161">
        <v>54</v>
      </c>
      <c r="R64" s="161">
        <v>10</v>
      </c>
      <c r="S64" s="161">
        <v>0</v>
      </c>
      <c r="T64" s="160">
        <v>240</v>
      </c>
      <c r="U64" s="160">
        <v>51</v>
      </c>
      <c r="V64" s="161">
        <v>8821</v>
      </c>
      <c r="W64" s="161">
        <v>178</v>
      </c>
      <c r="X64" s="161">
        <v>0</v>
      </c>
      <c r="Y64" s="161">
        <v>641</v>
      </c>
      <c r="Z64" s="161" t="s">
        <v>301</v>
      </c>
      <c r="AA64" s="161" t="s">
        <v>301</v>
      </c>
      <c r="AB64" s="161" t="s">
        <v>301</v>
      </c>
      <c r="AC64" s="161" t="s">
        <v>301</v>
      </c>
      <c r="AD64" s="161" t="s">
        <v>301</v>
      </c>
      <c r="AE64" s="161" t="s">
        <v>301</v>
      </c>
      <c r="AF64" s="161" t="s">
        <v>301</v>
      </c>
      <c r="AG64" s="161" t="s">
        <v>301</v>
      </c>
      <c r="AH64" s="161" t="s">
        <v>301</v>
      </c>
      <c r="AI64" s="161" t="s">
        <v>301</v>
      </c>
      <c r="AJ64" s="161" t="s">
        <v>301</v>
      </c>
      <c r="AK64" s="161">
        <v>2022</v>
      </c>
      <c r="AL64" s="161">
        <v>10636</v>
      </c>
      <c r="AM64" s="161">
        <v>9700</v>
      </c>
      <c r="AN64" s="161">
        <v>0</v>
      </c>
      <c r="AO64" s="161">
        <v>0</v>
      </c>
      <c r="AP64" s="161">
        <v>0</v>
      </c>
      <c r="AQ64" s="161">
        <v>0</v>
      </c>
      <c r="AR64" s="161">
        <v>936</v>
      </c>
      <c r="AS64" s="161">
        <v>0</v>
      </c>
      <c r="AT64" s="161">
        <v>193</v>
      </c>
      <c r="AU64" s="161">
        <v>0</v>
      </c>
      <c r="AV64" s="161">
        <v>2</v>
      </c>
      <c r="AW64" s="161">
        <v>915</v>
      </c>
      <c r="AX64" s="161">
        <v>863</v>
      </c>
      <c r="AY64" s="161">
        <v>0</v>
      </c>
      <c r="AZ64" s="161">
        <v>0</v>
      </c>
      <c r="BA64" s="161">
        <v>0</v>
      </c>
      <c r="BB64" s="161">
        <v>0</v>
      </c>
      <c r="BC64" s="161">
        <v>52</v>
      </c>
      <c r="BD64" s="161">
        <v>0</v>
      </c>
      <c r="BE64" s="161">
        <v>73</v>
      </c>
      <c r="BF64" s="161">
        <v>1</v>
      </c>
      <c r="BG64" s="161">
        <v>121</v>
      </c>
      <c r="BH64" s="161">
        <v>10473</v>
      </c>
      <c r="BI64" s="161">
        <v>57</v>
      </c>
      <c r="BJ64" s="161">
        <v>61</v>
      </c>
      <c r="BK64" s="161">
        <v>16</v>
      </c>
      <c r="BL64" s="161">
        <v>0</v>
      </c>
      <c r="BM64" s="161">
        <v>0</v>
      </c>
      <c r="BN64" s="161">
        <v>0</v>
      </c>
      <c r="BO64" s="161">
        <v>0</v>
      </c>
      <c r="BP64" s="161">
        <v>0</v>
      </c>
      <c r="BQ64" s="161">
        <v>0</v>
      </c>
      <c r="BR64" s="161">
        <v>86</v>
      </c>
      <c r="BS64" s="161" t="s">
        <v>301</v>
      </c>
      <c r="BT64" s="161" t="s">
        <v>301</v>
      </c>
      <c r="BU64" s="161">
        <v>1591</v>
      </c>
    </row>
    <row r="65" spans="1:73" s="134" customFormat="1" ht="12.75" customHeight="1" x14ac:dyDescent="0.2">
      <c r="A65" s="155" t="s">
        <v>336</v>
      </c>
      <c r="B65" s="156" t="s">
        <v>201</v>
      </c>
      <c r="C65" s="157"/>
      <c r="D65" s="158" t="s">
        <v>301</v>
      </c>
      <c r="E65" s="158">
        <v>12825</v>
      </c>
      <c r="F65" s="158">
        <v>4</v>
      </c>
      <c r="G65" s="158">
        <v>1</v>
      </c>
      <c r="H65" s="158">
        <v>1</v>
      </c>
      <c r="I65" s="158">
        <v>2</v>
      </c>
      <c r="J65" s="159">
        <v>1.85</v>
      </c>
      <c r="K65" s="159">
        <v>1.85</v>
      </c>
      <c r="L65" s="160">
        <v>0</v>
      </c>
      <c r="M65" s="160">
        <v>0</v>
      </c>
      <c r="N65" s="161">
        <v>2</v>
      </c>
      <c r="O65" s="161">
        <v>234</v>
      </c>
      <c r="P65" s="161">
        <v>216</v>
      </c>
      <c r="Q65" s="161">
        <v>22</v>
      </c>
      <c r="R65" s="161">
        <v>11</v>
      </c>
      <c r="S65" s="161">
        <v>0</v>
      </c>
      <c r="T65" s="160">
        <v>223</v>
      </c>
      <c r="U65" s="160">
        <v>41</v>
      </c>
      <c r="V65" s="161">
        <v>19306</v>
      </c>
      <c r="W65" s="161">
        <v>424</v>
      </c>
      <c r="X65" s="161">
        <v>0</v>
      </c>
      <c r="Y65" s="161">
        <v>0</v>
      </c>
      <c r="Z65" s="161" t="s">
        <v>301</v>
      </c>
      <c r="AA65" s="161" t="s">
        <v>301</v>
      </c>
      <c r="AB65" s="161" t="s">
        <v>301</v>
      </c>
      <c r="AC65" s="161" t="s">
        <v>301</v>
      </c>
      <c r="AD65" s="161" t="s">
        <v>301</v>
      </c>
      <c r="AE65" s="161" t="s">
        <v>301</v>
      </c>
      <c r="AF65" s="161" t="s">
        <v>301</v>
      </c>
      <c r="AG65" s="161" t="s">
        <v>301</v>
      </c>
      <c r="AH65" s="161" t="s">
        <v>301</v>
      </c>
      <c r="AI65" s="161">
        <v>0</v>
      </c>
      <c r="AJ65" s="161">
        <v>0</v>
      </c>
      <c r="AK65" s="161" t="s">
        <v>301</v>
      </c>
      <c r="AL65" s="161">
        <v>19231</v>
      </c>
      <c r="AM65" s="161">
        <v>17513</v>
      </c>
      <c r="AN65" s="161">
        <v>1008</v>
      </c>
      <c r="AO65" s="161">
        <v>0</v>
      </c>
      <c r="AP65" s="161">
        <v>0</v>
      </c>
      <c r="AQ65" s="161">
        <v>0</v>
      </c>
      <c r="AR65" s="161">
        <v>710</v>
      </c>
      <c r="AS65" s="161">
        <v>0</v>
      </c>
      <c r="AT65" s="161">
        <v>63</v>
      </c>
      <c r="AU65" s="161">
        <v>0</v>
      </c>
      <c r="AV65" s="161">
        <v>209</v>
      </c>
      <c r="AW65" s="161">
        <v>867</v>
      </c>
      <c r="AX65" s="161">
        <v>702</v>
      </c>
      <c r="AY65" s="161">
        <v>115</v>
      </c>
      <c r="AZ65" s="161">
        <v>0</v>
      </c>
      <c r="BA65" s="161">
        <v>0</v>
      </c>
      <c r="BB65" s="161">
        <v>0</v>
      </c>
      <c r="BC65" s="161">
        <v>50</v>
      </c>
      <c r="BD65" s="161">
        <v>0</v>
      </c>
      <c r="BE65" s="161">
        <v>258</v>
      </c>
      <c r="BF65" s="161">
        <v>0</v>
      </c>
      <c r="BG65" s="161">
        <v>37</v>
      </c>
      <c r="BH65" s="161">
        <v>11297</v>
      </c>
      <c r="BI65" s="161">
        <v>988</v>
      </c>
      <c r="BJ65" s="161">
        <v>1198</v>
      </c>
      <c r="BK65" s="161">
        <v>348</v>
      </c>
      <c r="BL65" s="161">
        <v>0</v>
      </c>
      <c r="BM65" s="161">
        <v>0</v>
      </c>
      <c r="BN65" s="161">
        <v>0</v>
      </c>
      <c r="BO65" s="161">
        <v>0</v>
      </c>
      <c r="BP65" s="161">
        <v>0</v>
      </c>
      <c r="BQ65" s="161">
        <v>31</v>
      </c>
      <c r="BR65" s="161" t="s">
        <v>301</v>
      </c>
      <c r="BS65" s="161" t="s">
        <v>301</v>
      </c>
      <c r="BT65" s="161" t="s">
        <v>301</v>
      </c>
      <c r="BU65" s="161" t="s">
        <v>301</v>
      </c>
    </row>
    <row r="66" spans="1:73" s="134" customFormat="1" ht="12.75" customHeight="1" x14ac:dyDescent="0.2">
      <c r="A66" s="155" t="s">
        <v>337</v>
      </c>
      <c r="B66" s="156" t="s">
        <v>466</v>
      </c>
      <c r="C66" s="157"/>
      <c r="D66" s="158">
        <v>1165</v>
      </c>
      <c r="E66" s="158" t="s">
        <v>301</v>
      </c>
      <c r="F66" s="158">
        <v>3</v>
      </c>
      <c r="G66" s="158">
        <v>1</v>
      </c>
      <c r="H66" s="158">
        <v>2</v>
      </c>
      <c r="I66" s="158">
        <v>0</v>
      </c>
      <c r="J66" s="159">
        <v>2.1</v>
      </c>
      <c r="K66" s="159">
        <v>2.1</v>
      </c>
      <c r="L66" s="160">
        <v>0</v>
      </c>
      <c r="M66" s="160">
        <v>0</v>
      </c>
      <c r="N66" s="161">
        <v>1</v>
      </c>
      <c r="O66" s="161">
        <v>550</v>
      </c>
      <c r="P66" s="161">
        <v>460</v>
      </c>
      <c r="Q66" s="161">
        <v>50</v>
      </c>
      <c r="R66" s="161">
        <v>3</v>
      </c>
      <c r="S66" s="161">
        <v>0</v>
      </c>
      <c r="T66" s="160">
        <v>232</v>
      </c>
      <c r="U66" s="160">
        <v>37</v>
      </c>
      <c r="V66" s="161">
        <v>23702</v>
      </c>
      <c r="W66" s="161">
        <v>637</v>
      </c>
      <c r="X66" s="161">
        <v>0</v>
      </c>
      <c r="Y66" s="161">
        <v>0</v>
      </c>
      <c r="Z66" s="161">
        <v>104170</v>
      </c>
      <c r="AA66" s="161" t="s">
        <v>301</v>
      </c>
      <c r="AB66" s="161">
        <v>104170</v>
      </c>
      <c r="AC66" s="161" t="s">
        <v>301</v>
      </c>
      <c r="AD66" s="161" t="s">
        <v>301</v>
      </c>
      <c r="AE66" s="161" t="s">
        <v>301</v>
      </c>
      <c r="AF66" s="161">
        <v>104170</v>
      </c>
      <c r="AG66" s="161">
        <v>12000</v>
      </c>
      <c r="AH66" s="161" t="s">
        <v>301</v>
      </c>
      <c r="AI66" s="161" t="s">
        <v>301</v>
      </c>
      <c r="AJ66" s="161" t="s">
        <v>301</v>
      </c>
      <c r="AK66" s="161" t="s">
        <v>301</v>
      </c>
      <c r="AL66" s="161">
        <v>28763</v>
      </c>
      <c r="AM66" s="161">
        <v>28716</v>
      </c>
      <c r="AN66" s="161">
        <v>0</v>
      </c>
      <c r="AO66" s="161">
        <v>23</v>
      </c>
      <c r="AP66" s="161">
        <v>0</v>
      </c>
      <c r="AQ66" s="161">
        <v>0</v>
      </c>
      <c r="AR66" s="161">
        <v>24</v>
      </c>
      <c r="AS66" s="161">
        <v>0</v>
      </c>
      <c r="AT66" s="161">
        <v>10000</v>
      </c>
      <c r="AU66" s="161">
        <v>93</v>
      </c>
      <c r="AV66" s="161">
        <v>25427</v>
      </c>
      <c r="AW66" s="161">
        <v>6</v>
      </c>
      <c r="AX66" s="161">
        <v>1</v>
      </c>
      <c r="AY66" s="161">
        <v>0</v>
      </c>
      <c r="AZ66" s="161">
        <v>1</v>
      </c>
      <c r="BA66" s="161">
        <v>0</v>
      </c>
      <c r="BB66" s="161">
        <v>0</v>
      </c>
      <c r="BC66" s="161">
        <v>4</v>
      </c>
      <c r="BD66" s="161" t="s">
        <v>301</v>
      </c>
      <c r="BE66" s="161" t="s">
        <v>301</v>
      </c>
      <c r="BF66" s="161">
        <v>3</v>
      </c>
      <c r="BG66" s="161">
        <v>16</v>
      </c>
      <c r="BH66" s="161">
        <v>4850</v>
      </c>
      <c r="BI66" s="161">
        <v>1219</v>
      </c>
      <c r="BJ66" s="161">
        <v>2114</v>
      </c>
      <c r="BK66" s="161">
        <v>0</v>
      </c>
      <c r="BL66" s="161">
        <v>0</v>
      </c>
      <c r="BM66" s="161">
        <v>0</v>
      </c>
      <c r="BN66" s="161">
        <v>0</v>
      </c>
      <c r="BO66" s="161">
        <v>0</v>
      </c>
      <c r="BP66" s="161">
        <v>0</v>
      </c>
      <c r="BQ66" s="161">
        <v>0</v>
      </c>
      <c r="BR66" s="161">
        <v>447</v>
      </c>
      <c r="BS66" s="161">
        <v>2956</v>
      </c>
      <c r="BT66" s="161">
        <v>0</v>
      </c>
      <c r="BU66" s="161">
        <v>0</v>
      </c>
    </row>
    <row r="67" spans="1:73" s="134" customFormat="1" ht="12.75" customHeight="1" x14ac:dyDescent="0.2">
      <c r="A67" s="155" t="s">
        <v>338</v>
      </c>
      <c r="B67" s="156" t="s">
        <v>448</v>
      </c>
      <c r="C67" s="157"/>
      <c r="D67" s="158">
        <v>500</v>
      </c>
      <c r="E67" s="158" t="s">
        <v>301</v>
      </c>
      <c r="F67" s="158">
        <v>4</v>
      </c>
      <c r="G67" s="158">
        <v>0</v>
      </c>
      <c r="H67" s="158">
        <v>2</v>
      </c>
      <c r="I67" s="158">
        <v>2</v>
      </c>
      <c r="J67" s="159">
        <v>1.9</v>
      </c>
      <c r="K67" s="159">
        <v>0.8</v>
      </c>
      <c r="L67" s="160">
        <v>0.3</v>
      </c>
      <c r="M67" s="160">
        <v>0.8</v>
      </c>
      <c r="N67" s="161">
        <v>1</v>
      </c>
      <c r="O67" s="161">
        <v>600</v>
      </c>
      <c r="P67" s="161">
        <v>540</v>
      </c>
      <c r="Q67" s="161">
        <v>74</v>
      </c>
      <c r="R67" s="161">
        <v>2</v>
      </c>
      <c r="S67" s="161">
        <v>1</v>
      </c>
      <c r="T67" s="160">
        <v>176</v>
      </c>
      <c r="U67" s="160">
        <v>45</v>
      </c>
      <c r="V67" s="161">
        <v>15700</v>
      </c>
      <c r="W67" s="161">
        <v>350</v>
      </c>
      <c r="X67" s="161">
        <v>0</v>
      </c>
      <c r="Y67" s="161" t="s">
        <v>301</v>
      </c>
      <c r="Z67" s="161">
        <v>143410</v>
      </c>
      <c r="AA67" s="161">
        <v>118410</v>
      </c>
      <c r="AB67" s="161">
        <v>25000</v>
      </c>
      <c r="AC67" s="161" t="s">
        <v>301</v>
      </c>
      <c r="AD67" s="161" t="s">
        <v>301</v>
      </c>
      <c r="AE67" s="161" t="s">
        <v>301</v>
      </c>
      <c r="AF67" s="161">
        <v>25000</v>
      </c>
      <c r="AG67" s="161">
        <v>500</v>
      </c>
      <c r="AH67" s="161" t="s">
        <v>301</v>
      </c>
      <c r="AI67" s="161" t="s">
        <v>301</v>
      </c>
      <c r="AJ67" s="161" t="s">
        <v>301</v>
      </c>
      <c r="AK67" s="161">
        <v>3400</v>
      </c>
      <c r="AL67" s="161">
        <v>15700</v>
      </c>
      <c r="AM67" s="161">
        <v>14836</v>
      </c>
      <c r="AN67" s="161" t="s">
        <v>301</v>
      </c>
      <c r="AO67" s="161" t="s">
        <v>301</v>
      </c>
      <c r="AP67" s="161" t="s">
        <v>301</v>
      </c>
      <c r="AQ67" s="161" t="s">
        <v>301</v>
      </c>
      <c r="AR67" s="161">
        <v>864</v>
      </c>
      <c r="AS67" s="161" t="s">
        <v>301</v>
      </c>
      <c r="AT67" s="161">
        <v>75</v>
      </c>
      <c r="AU67" s="161">
        <v>200</v>
      </c>
      <c r="AV67" s="161">
        <v>3</v>
      </c>
      <c r="AW67" s="161">
        <v>1030</v>
      </c>
      <c r="AX67" s="161">
        <v>954</v>
      </c>
      <c r="AY67" s="161" t="s">
        <v>301</v>
      </c>
      <c r="AZ67" s="161" t="s">
        <v>301</v>
      </c>
      <c r="BA67" s="161" t="s">
        <v>301</v>
      </c>
      <c r="BB67" s="161" t="s">
        <v>301</v>
      </c>
      <c r="BC67" s="161">
        <v>76</v>
      </c>
      <c r="BD67" s="161" t="s">
        <v>301</v>
      </c>
      <c r="BE67" s="161">
        <v>0</v>
      </c>
      <c r="BF67" s="161">
        <v>1</v>
      </c>
      <c r="BG67" s="161">
        <v>24</v>
      </c>
      <c r="BH67" s="161" t="s">
        <v>301</v>
      </c>
      <c r="BI67" s="161" t="s">
        <v>301</v>
      </c>
      <c r="BJ67" s="161">
        <v>79</v>
      </c>
      <c r="BK67" s="161">
        <v>0</v>
      </c>
      <c r="BL67" s="161">
        <v>0</v>
      </c>
      <c r="BM67" s="161" t="s">
        <v>301</v>
      </c>
      <c r="BN67" s="161" t="s">
        <v>301</v>
      </c>
      <c r="BO67" s="161" t="s">
        <v>301</v>
      </c>
      <c r="BP67" s="161" t="s">
        <v>301</v>
      </c>
      <c r="BQ67" s="161">
        <v>38000</v>
      </c>
      <c r="BR67" s="161" t="s">
        <v>301</v>
      </c>
      <c r="BS67" s="161" t="s">
        <v>301</v>
      </c>
      <c r="BT67" s="161" t="s">
        <v>301</v>
      </c>
      <c r="BU67" s="161" t="s">
        <v>301</v>
      </c>
    </row>
    <row r="68" spans="1:73" s="134" customFormat="1" ht="12.75" customHeight="1" x14ac:dyDescent="0.2">
      <c r="A68" s="155" t="s">
        <v>361</v>
      </c>
      <c r="B68" s="156" t="s">
        <v>204</v>
      </c>
      <c r="C68" s="157"/>
      <c r="D68" s="158">
        <v>30</v>
      </c>
      <c r="E68" s="158">
        <v>400</v>
      </c>
      <c r="F68" s="158">
        <v>2</v>
      </c>
      <c r="G68" s="158">
        <v>0</v>
      </c>
      <c r="H68" s="158">
        <v>1</v>
      </c>
      <c r="I68" s="158">
        <v>1</v>
      </c>
      <c r="J68" s="159">
        <v>0.8</v>
      </c>
      <c r="K68" s="159">
        <v>0.8</v>
      </c>
      <c r="L68" s="160">
        <v>0</v>
      </c>
      <c r="M68" s="160">
        <v>0</v>
      </c>
      <c r="N68" s="161">
        <v>1</v>
      </c>
      <c r="O68" s="161">
        <v>50</v>
      </c>
      <c r="P68" s="161">
        <v>50</v>
      </c>
      <c r="Q68" s="161">
        <v>8</v>
      </c>
      <c r="R68" s="161">
        <v>1</v>
      </c>
      <c r="S68" s="161">
        <v>0</v>
      </c>
      <c r="T68" s="160">
        <v>50</v>
      </c>
      <c r="U68" s="160" t="s">
        <v>301</v>
      </c>
      <c r="V68" s="161" t="s">
        <v>301</v>
      </c>
      <c r="W68" s="161" t="s">
        <v>301</v>
      </c>
      <c r="X68" s="161" t="s">
        <v>301</v>
      </c>
      <c r="Y68" s="161" t="s">
        <v>301</v>
      </c>
      <c r="Z68" s="161">
        <v>1000</v>
      </c>
      <c r="AA68" s="161">
        <v>0</v>
      </c>
      <c r="AB68" s="161">
        <v>1000</v>
      </c>
      <c r="AC68" s="161">
        <v>0</v>
      </c>
      <c r="AD68" s="161" t="s">
        <v>301</v>
      </c>
      <c r="AE68" s="161">
        <v>0</v>
      </c>
      <c r="AF68" s="161">
        <v>1000</v>
      </c>
      <c r="AG68" s="161">
        <v>1000</v>
      </c>
      <c r="AH68" s="161" t="s">
        <v>301</v>
      </c>
      <c r="AI68" s="161" t="s">
        <v>301</v>
      </c>
      <c r="AJ68" s="161">
        <v>0</v>
      </c>
      <c r="AK68" s="161" t="s">
        <v>301</v>
      </c>
      <c r="AL68" s="161" t="s">
        <v>301</v>
      </c>
      <c r="AM68" s="161" t="s">
        <v>301</v>
      </c>
      <c r="AN68" s="161" t="s">
        <v>301</v>
      </c>
      <c r="AO68" s="161">
        <v>0</v>
      </c>
      <c r="AP68" s="161">
        <v>0</v>
      </c>
      <c r="AQ68" s="161">
        <v>0</v>
      </c>
      <c r="AR68" s="161">
        <v>0</v>
      </c>
      <c r="AS68" s="161">
        <v>0</v>
      </c>
      <c r="AT68" s="161">
        <v>10</v>
      </c>
      <c r="AU68" s="161" t="s">
        <v>301</v>
      </c>
      <c r="AV68" s="161" t="s">
        <v>301</v>
      </c>
      <c r="AW68" s="161">
        <v>10</v>
      </c>
      <c r="AX68" s="161">
        <v>0</v>
      </c>
      <c r="AY68" s="161">
        <v>10</v>
      </c>
      <c r="AZ68" s="161">
        <v>0</v>
      </c>
      <c r="BA68" s="161">
        <v>0</v>
      </c>
      <c r="BB68" s="161">
        <v>0</v>
      </c>
      <c r="BC68" s="161">
        <v>0</v>
      </c>
      <c r="BD68" s="161">
        <v>0</v>
      </c>
      <c r="BE68" s="161">
        <v>0</v>
      </c>
      <c r="BF68" s="161">
        <v>0</v>
      </c>
      <c r="BG68" s="161">
        <v>1</v>
      </c>
      <c r="BH68" s="161">
        <v>50</v>
      </c>
      <c r="BI68" s="161">
        <v>10</v>
      </c>
      <c r="BJ68" s="161">
        <v>0</v>
      </c>
      <c r="BK68" s="161">
        <v>250</v>
      </c>
      <c r="BL68" s="161">
        <v>0</v>
      </c>
      <c r="BM68" s="161">
        <v>0</v>
      </c>
      <c r="BN68" s="161">
        <v>0</v>
      </c>
      <c r="BO68" s="161">
        <v>0</v>
      </c>
      <c r="BP68" s="161">
        <v>0</v>
      </c>
      <c r="BQ68" s="161">
        <v>0</v>
      </c>
      <c r="BR68" s="161">
        <v>10</v>
      </c>
      <c r="BS68" s="161">
        <v>0</v>
      </c>
      <c r="BT68" s="161" t="s">
        <v>301</v>
      </c>
      <c r="BU68" s="161" t="s">
        <v>301</v>
      </c>
    </row>
    <row r="69" spans="1:73" s="134" customFormat="1" ht="12.75" customHeight="1" x14ac:dyDescent="0.2">
      <c r="A69" s="155" t="s">
        <v>339</v>
      </c>
      <c r="B69" s="156" t="s">
        <v>449</v>
      </c>
      <c r="C69" s="157"/>
      <c r="D69" s="158">
        <v>1242</v>
      </c>
      <c r="E69" s="158" t="s">
        <v>301</v>
      </c>
      <c r="F69" s="158">
        <v>7</v>
      </c>
      <c r="G69" s="158">
        <v>2</v>
      </c>
      <c r="H69" s="158">
        <v>1</v>
      </c>
      <c r="I69" s="158">
        <v>1</v>
      </c>
      <c r="J69" s="159">
        <v>3.4</v>
      </c>
      <c r="K69" s="159">
        <v>2.5</v>
      </c>
      <c r="L69" s="160">
        <v>0.6</v>
      </c>
      <c r="M69" s="160">
        <v>0.3</v>
      </c>
      <c r="N69" s="161">
        <v>1</v>
      </c>
      <c r="O69" s="161">
        <v>300</v>
      </c>
      <c r="P69" s="161">
        <v>270</v>
      </c>
      <c r="Q69" s="161">
        <v>40</v>
      </c>
      <c r="R69" s="161">
        <v>8</v>
      </c>
      <c r="S69" s="161">
        <v>0</v>
      </c>
      <c r="T69" s="160">
        <v>232</v>
      </c>
      <c r="U69" s="160">
        <v>45</v>
      </c>
      <c r="V69" s="161">
        <v>22855</v>
      </c>
      <c r="W69" s="161">
        <v>1642</v>
      </c>
      <c r="X69" s="161">
        <v>0</v>
      </c>
      <c r="Y69" s="161">
        <v>612</v>
      </c>
      <c r="Z69" s="161">
        <v>77523</v>
      </c>
      <c r="AA69" s="161" t="s">
        <v>301</v>
      </c>
      <c r="AB69" s="161">
        <v>77523</v>
      </c>
      <c r="AC69" s="161">
        <v>4580</v>
      </c>
      <c r="AD69" s="161" t="s">
        <v>301</v>
      </c>
      <c r="AE69" s="161">
        <v>19743</v>
      </c>
      <c r="AF69" s="161">
        <v>53200</v>
      </c>
      <c r="AG69" s="161" t="s">
        <v>301</v>
      </c>
      <c r="AH69" s="161" t="s">
        <v>301</v>
      </c>
      <c r="AI69" s="161" t="s">
        <v>301</v>
      </c>
      <c r="AJ69" s="161" t="s">
        <v>301</v>
      </c>
      <c r="AK69" s="161">
        <v>3219</v>
      </c>
      <c r="AL69" s="161">
        <v>26387</v>
      </c>
      <c r="AM69" s="161">
        <v>25741</v>
      </c>
      <c r="AN69" s="161">
        <v>0</v>
      </c>
      <c r="AO69" s="161">
        <v>0</v>
      </c>
      <c r="AP69" s="161">
        <v>0</v>
      </c>
      <c r="AQ69" s="161">
        <v>0</v>
      </c>
      <c r="AR69" s="161">
        <v>646</v>
      </c>
      <c r="AS69" s="161">
        <v>0</v>
      </c>
      <c r="AT69" s="161" t="s">
        <v>301</v>
      </c>
      <c r="AU69" s="161" t="s">
        <v>301</v>
      </c>
      <c r="AV69" s="161" t="s">
        <v>301</v>
      </c>
      <c r="AW69" s="161">
        <v>2823</v>
      </c>
      <c r="AX69" s="161">
        <v>2791</v>
      </c>
      <c r="AY69" s="161">
        <v>0</v>
      </c>
      <c r="AZ69" s="161">
        <v>0</v>
      </c>
      <c r="BA69" s="161">
        <v>0</v>
      </c>
      <c r="BB69" s="161">
        <v>0</v>
      </c>
      <c r="BC69" s="161">
        <v>32</v>
      </c>
      <c r="BD69" s="161">
        <v>0</v>
      </c>
      <c r="BE69" s="161" t="s">
        <v>301</v>
      </c>
      <c r="BF69" s="161">
        <v>1</v>
      </c>
      <c r="BG69" s="161">
        <v>5</v>
      </c>
      <c r="BH69" s="161">
        <v>7854</v>
      </c>
      <c r="BI69" s="161">
        <v>1278</v>
      </c>
      <c r="BJ69" s="161">
        <v>1867</v>
      </c>
      <c r="BK69" s="161">
        <v>10</v>
      </c>
      <c r="BL69" s="161">
        <v>0</v>
      </c>
      <c r="BM69" s="161">
        <v>0</v>
      </c>
      <c r="BN69" s="161">
        <v>0</v>
      </c>
      <c r="BO69" s="161">
        <v>0</v>
      </c>
      <c r="BP69" s="161">
        <v>0</v>
      </c>
      <c r="BQ69" s="161" t="s">
        <v>301</v>
      </c>
      <c r="BR69" s="161" t="s">
        <v>301</v>
      </c>
      <c r="BS69" s="161" t="s">
        <v>301</v>
      </c>
      <c r="BT69" s="161" t="s">
        <v>301</v>
      </c>
      <c r="BU69" s="161" t="s">
        <v>301</v>
      </c>
    </row>
    <row r="70" spans="1:73" s="134" customFormat="1" ht="12.75" customHeight="1" x14ac:dyDescent="0.2">
      <c r="A70" s="155" t="s">
        <v>340</v>
      </c>
      <c r="B70" s="156" t="s">
        <v>206</v>
      </c>
      <c r="C70" s="157"/>
      <c r="D70" s="158">
        <v>1053</v>
      </c>
      <c r="E70" s="158" t="s">
        <v>301</v>
      </c>
      <c r="F70" s="158">
        <v>5</v>
      </c>
      <c r="G70" s="158">
        <v>0</v>
      </c>
      <c r="H70" s="158">
        <v>4</v>
      </c>
      <c r="I70" s="158">
        <v>1</v>
      </c>
      <c r="J70" s="159">
        <v>2.9</v>
      </c>
      <c r="K70" s="159">
        <v>2.2999999999999998</v>
      </c>
      <c r="L70" s="160">
        <v>0.6</v>
      </c>
      <c r="M70" s="160">
        <v>0</v>
      </c>
      <c r="N70" s="161">
        <v>1</v>
      </c>
      <c r="O70" s="161">
        <v>398</v>
      </c>
      <c r="P70" s="161">
        <v>344</v>
      </c>
      <c r="Q70" s="161">
        <v>64</v>
      </c>
      <c r="R70" s="161">
        <v>4</v>
      </c>
      <c r="S70" s="161">
        <v>0</v>
      </c>
      <c r="T70" s="160">
        <v>250</v>
      </c>
      <c r="U70" s="160">
        <v>47</v>
      </c>
      <c r="V70" s="161">
        <v>22056</v>
      </c>
      <c r="W70" s="161">
        <v>420</v>
      </c>
      <c r="X70" s="161">
        <v>0</v>
      </c>
      <c r="Y70" s="161">
        <v>4231</v>
      </c>
      <c r="Z70" s="161" t="s">
        <v>301</v>
      </c>
      <c r="AA70" s="161" t="s">
        <v>301</v>
      </c>
      <c r="AB70" s="161" t="s">
        <v>301</v>
      </c>
      <c r="AC70" s="161" t="s">
        <v>301</v>
      </c>
      <c r="AD70" s="161" t="s">
        <v>301</v>
      </c>
      <c r="AE70" s="161" t="s">
        <v>301</v>
      </c>
      <c r="AF70" s="161" t="s">
        <v>301</v>
      </c>
      <c r="AG70" s="161" t="s">
        <v>301</v>
      </c>
      <c r="AH70" s="161" t="s">
        <v>301</v>
      </c>
      <c r="AI70" s="161" t="s">
        <v>301</v>
      </c>
      <c r="AJ70" s="161" t="s">
        <v>301</v>
      </c>
      <c r="AK70" s="161">
        <v>2230</v>
      </c>
      <c r="AL70" s="161">
        <v>26287</v>
      </c>
      <c r="AM70" s="161">
        <v>22988</v>
      </c>
      <c r="AN70" s="161">
        <v>0</v>
      </c>
      <c r="AO70" s="161">
        <v>47</v>
      </c>
      <c r="AP70" s="161">
        <v>0</v>
      </c>
      <c r="AQ70" s="161">
        <v>0</v>
      </c>
      <c r="AR70" s="161">
        <v>3252</v>
      </c>
      <c r="AS70" s="161">
        <v>0</v>
      </c>
      <c r="AT70" s="161" t="s">
        <v>301</v>
      </c>
      <c r="AU70" s="161" t="s">
        <v>301</v>
      </c>
      <c r="AV70" s="161">
        <v>148</v>
      </c>
      <c r="AW70" s="161">
        <v>916</v>
      </c>
      <c r="AX70" s="161">
        <v>517</v>
      </c>
      <c r="AY70" s="161">
        <v>0</v>
      </c>
      <c r="AZ70" s="161">
        <v>0</v>
      </c>
      <c r="BA70" s="161">
        <v>0</v>
      </c>
      <c r="BB70" s="161">
        <v>0</v>
      </c>
      <c r="BC70" s="161">
        <v>399</v>
      </c>
      <c r="BD70" s="161">
        <v>0</v>
      </c>
      <c r="BE70" s="161">
        <v>295</v>
      </c>
      <c r="BF70" s="161">
        <v>3</v>
      </c>
      <c r="BG70" s="161">
        <v>21</v>
      </c>
      <c r="BH70" s="161">
        <v>9240</v>
      </c>
      <c r="BI70" s="161">
        <v>724</v>
      </c>
      <c r="BJ70" s="161">
        <v>1285</v>
      </c>
      <c r="BK70" s="161">
        <v>261</v>
      </c>
      <c r="BL70" s="161">
        <v>0</v>
      </c>
      <c r="BM70" s="161">
        <v>0</v>
      </c>
      <c r="BN70" s="161">
        <v>0</v>
      </c>
      <c r="BO70" s="161">
        <v>0</v>
      </c>
      <c r="BP70" s="161">
        <v>0</v>
      </c>
      <c r="BQ70" s="161">
        <v>0</v>
      </c>
      <c r="BR70" s="161">
        <v>385</v>
      </c>
      <c r="BS70" s="161" t="s">
        <v>301</v>
      </c>
      <c r="BT70" s="161" t="s">
        <v>301</v>
      </c>
      <c r="BU70" s="161" t="s">
        <v>301</v>
      </c>
    </row>
    <row r="71" spans="1:73" s="134" customFormat="1" ht="12.75" customHeight="1" x14ac:dyDescent="0.2">
      <c r="A71" s="155" t="s">
        <v>341</v>
      </c>
      <c r="B71" s="156" t="s">
        <v>467</v>
      </c>
      <c r="C71" s="157"/>
      <c r="D71" s="158">
        <v>293</v>
      </c>
      <c r="E71" s="158">
        <v>2685</v>
      </c>
      <c r="F71" s="158">
        <v>3</v>
      </c>
      <c r="G71" s="158">
        <v>0</v>
      </c>
      <c r="H71" s="158">
        <v>2</v>
      </c>
      <c r="I71" s="158">
        <v>1</v>
      </c>
      <c r="J71" s="159">
        <v>1.2</v>
      </c>
      <c r="K71" s="159">
        <v>1.2</v>
      </c>
      <c r="L71" s="160">
        <v>0</v>
      </c>
      <c r="M71" s="160">
        <v>0</v>
      </c>
      <c r="N71" s="161">
        <v>1</v>
      </c>
      <c r="O71" s="161">
        <v>215</v>
      </c>
      <c r="P71" s="161">
        <v>139</v>
      </c>
      <c r="Q71" s="161">
        <v>17</v>
      </c>
      <c r="R71" s="161">
        <v>3</v>
      </c>
      <c r="S71" s="161">
        <v>1</v>
      </c>
      <c r="T71" s="160">
        <v>221.5</v>
      </c>
      <c r="U71" s="160">
        <v>33.5</v>
      </c>
      <c r="V71" s="161">
        <v>8514</v>
      </c>
      <c r="W71" s="161">
        <v>1381</v>
      </c>
      <c r="X71" s="161">
        <v>0</v>
      </c>
      <c r="Y71" s="161">
        <v>6290</v>
      </c>
      <c r="Z71" s="161" t="s">
        <v>301</v>
      </c>
      <c r="AA71" s="161" t="s">
        <v>301</v>
      </c>
      <c r="AB71" s="161" t="s">
        <v>301</v>
      </c>
      <c r="AC71" s="161" t="s">
        <v>301</v>
      </c>
      <c r="AD71" s="161" t="s">
        <v>301</v>
      </c>
      <c r="AE71" s="161" t="s">
        <v>301</v>
      </c>
      <c r="AF71" s="161" t="s">
        <v>301</v>
      </c>
      <c r="AG71" s="161" t="s">
        <v>301</v>
      </c>
      <c r="AH71" s="161">
        <v>58500</v>
      </c>
      <c r="AI71" s="161">
        <v>0</v>
      </c>
      <c r="AJ71" s="161">
        <v>0</v>
      </c>
      <c r="AK71" s="161">
        <v>354</v>
      </c>
      <c r="AL71" s="161">
        <v>15114</v>
      </c>
      <c r="AM71" s="161">
        <v>14804</v>
      </c>
      <c r="AN71" s="161">
        <v>0</v>
      </c>
      <c r="AO71" s="161">
        <v>0</v>
      </c>
      <c r="AP71" s="161">
        <v>0</v>
      </c>
      <c r="AQ71" s="161">
        <v>0</v>
      </c>
      <c r="AR71" s="161">
        <v>310</v>
      </c>
      <c r="AS71" s="161">
        <v>0</v>
      </c>
      <c r="AT71" s="161">
        <v>0</v>
      </c>
      <c r="AU71" s="161">
        <v>35</v>
      </c>
      <c r="AV71" s="161">
        <v>26396</v>
      </c>
      <c r="AW71" s="161">
        <v>509</v>
      </c>
      <c r="AX71" s="161">
        <v>509</v>
      </c>
      <c r="AY71" s="161">
        <v>0</v>
      </c>
      <c r="AZ71" s="161">
        <v>0</v>
      </c>
      <c r="BA71" s="161">
        <v>0</v>
      </c>
      <c r="BB71" s="161">
        <v>0</v>
      </c>
      <c r="BC71" s="161">
        <v>0</v>
      </c>
      <c r="BD71" s="161">
        <v>0</v>
      </c>
      <c r="BE71" s="161">
        <v>246</v>
      </c>
      <c r="BF71" s="161">
        <v>0</v>
      </c>
      <c r="BG71" s="161">
        <v>27</v>
      </c>
      <c r="BH71" s="161">
        <v>2208</v>
      </c>
      <c r="BI71" s="161">
        <v>250</v>
      </c>
      <c r="BJ71" s="161">
        <v>463</v>
      </c>
      <c r="BK71" s="161">
        <v>28</v>
      </c>
      <c r="BL71" s="161">
        <v>0</v>
      </c>
      <c r="BM71" s="161">
        <v>0</v>
      </c>
      <c r="BN71" s="161">
        <v>0</v>
      </c>
      <c r="BO71" s="161">
        <v>0</v>
      </c>
      <c r="BP71" s="161">
        <v>0</v>
      </c>
      <c r="BQ71" s="161">
        <v>0</v>
      </c>
      <c r="BR71" s="161">
        <v>78</v>
      </c>
      <c r="BS71" s="161" t="s">
        <v>301</v>
      </c>
      <c r="BT71" s="161">
        <v>309</v>
      </c>
      <c r="BU71" s="161">
        <v>0</v>
      </c>
    </row>
    <row r="72" spans="1:73" s="134" customFormat="1" ht="12.75" customHeight="1" x14ac:dyDescent="0.2">
      <c r="A72" s="155" t="s">
        <v>342</v>
      </c>
      <c r="B72" s="156" t="s">
        <v>451</v>
      </c>
      <c r="C72" s="157"/>
      <c r="D72" s="158">
        <v>554</v>
      </c>
      <c r="E72" s="158" t="s">
        <v>301</v>
      </c>
      <c r="F72" s="158">
        <v>5</v>
      </c>
      <c r="G72" s="158">
        <v>0</v>
      </c>
      <c r="H72" s="158">
        <v>2</v>
      </c>
      <c r="I72" s="158">
        <v>3</v>
      </c>
      <c r="J72" s="159">
        <v>1.7</v>
      </c>
      <c r="K72" s="159">
        <v>1.3</v>
      </c>
      <c r="L72" s="160">
        <v>0.1</v>
      </c>
      <c r="M72" s="160">
        <v>0.3</v>
      </c>
      <c r="N72" s="161">
        <v>2</v>
      </c>
      <c r="O72" s="161">
        <v>350</v>
      </c>
      <c r="P72" s="161">
        <v>350</v>
      </c>
      <c r="Q72" s="161">
        <v>40</v>
      </c>
      <c r="R72" s="161">
        <v>6</v>
      </c>
      <c r="S72" s="161">
        <v>0</v>
      </c>
      <c r="T72" s="160">
        <v>220</v>
      </c>
      <c r="U72" s="160">
        <v>53.5</v>
      </c>
      <c r="V72" s="161">
        <v>16601</v>
      </c>
      <c r="W72" s="161">
        <v>3433</v>
      </c>
      <c r="X72" s="161" t="s">
        <v>301</v>
      </c>
      <c r="Y72" s="161">
        <v>1452</v>
      </c>
      <c r="Z72" s="161" t="s">
        <v>301</v>
      </c>
      <c r="AA72" s="161" t="s">
        <v>301</v>
      </c>
      <c r="AB72" s="161" t="s">
        <v>301</v>
      </c>
      <c r="AC72" s="161" t="s">
        <v>301</v>
      </c>
      <c r="AD72" s="161" t="s">
        <v>301</v>
      </c>
      <c r="AE72" s="161" t="s">
        <v>301</v>
      </c>
      <c r="AF72" s="161" t="s">
        <v>301</v>
      </c>
      <c r="AG72" s="161" t="s">
        <v>301</v>
      </c>
      <c r="AH72" s="161" t="s">
        <v>301</v>
      </c>
      <c r="AI72" s="161" t="s">
        <v>301</v>
      </c>
      <c r="AJ72" s="161" t="s">
        <v>301</v>
      </c>
      <c r="AK72" s="161" t="s">
        <v>301</v>
      </c>
      <c r="AL72" s="161">
        <v>17938</v>
      </c>
      <c r="AM72" s="161">
        <v>17888</v>
      </c>
      <c r="AN72" s="161" t="s">
        <v>301</v>
      </c>
      <c r="AO72" s="161">
        <v>0</v>
      </c>
      <c r="AP72" s="161">
        <v>0</v>
      </c>
      <c r="AQ72" s="161">
        <v>0</v>
      </c>
      <c r="AR72" s="161">
        <v>50</v>
      </c>
      <c r="AS72" s="161">
        <v>0</v>
      </c>
      <c r="AT72" s="161">
        <v>56</v>
      </c>
      <c r="AU72" s="161">
        <v>102</v>
      </c>
      <c r="AV72" s="161" t="s">
        <v>301</v>
      </c>
      <c r="AW72" s="161">
        <v>871</v>
      </c>
      <c r="AX72" s="161">
        <v>871</v>
      </c>
      <c r="AY72" s="161">
        <v>0</v>
      </c>
      <c r="AZ72" s="161">
        <v>0</v>
      </c>
      <c r="BA72" s="161">
        <v>0</v>
      </c>
      <c r="BB72" s="161">
        <v>0</v>
      </c>
      <c r="BC72" s="161">
        <v>0</v>
      </c>
      <c r="BD72" s="161">
        <v>0</v>
      </c>
      <c r="BE72" s="161">
        <v>226</v>
      </c>
      <c r="BF72" s="161">
        <v>1</v>
      </c>
      <c r="BG72" s="161">
        <v>20</v>
      </c>
      <c r="BH72" s="161">
        <v>4894</v>
      </c>
      <c r="BI72" s="161">
        <v>363</v>
      </c>
      <c r="BJ72" s="161">
        <v>897</v>
      </c>
      <c r="BK72" s="161" t="s">
        <v>301</v>
      </c>
      <c r="BL72" s="161">
        <v>20</v>
      </c>
      <c r="BM72" s="161">
        <v>10</v>
      </c>
      <c r="BN72" s="161">
        <v>0</v>
      </c>
      <c r="BO72" s="161">
        <v>0</v>
      </c>
      <c r="BP72" s="161">
        <v>10</v>
      </c>
      <c r="BQ72" s="161" t="s">
        <v>301</v>
      </c>
      <c r="BR72" s="161">
        <v>137</v>
      </c>
      <c r="BS72" s="161">
        <v>1152</v>
      </c>
      <c r="BT72" s="161" t="s">
        <v>301</v>
      </c>
      <c r="BU72" s="161" t="s">
        <v>301</v>
      </c>
    </row>
    <row r="73" spans="1:73" s="134" customFormat="1" ht="12.75" customHeight="1" x14ac:dyDescent="0.2">
      <c r="A73" s="155" t="s">
        <v>343</v>
      </c>
      <c r="B73" s="156" t="s">
        <v>209</v>
      </c>
      <c r="C73" s="157"/>
      <c r="D73" s="158">
        <v>786</v>
      </c>
      <c r="E73" s="158" t="s">
        <v>301</v>
      </c>
      <c r="F73" s="158">
        <v>4</v>
      </c>
      <c r="G73" s="158">
        <v>0</v>
      </c>
      <c r="H73" s="158">
        <v>0</v>
      </c>
      <c r="I73" s="158">
        <v>4</v>
      </c>
      <c r="J73" s="159">
        <v>1.5</v>
      </c>
      <c r="K73" s="159">
        <v>1.2</v>
      </c>
      <c r="L73" s="160">
        <v>0.3</v>
      </c>
      <c r="M73" s="160">
        <v>0</v>
      </c>
      <c r="N73" s="161">
        <v>1</v>
      </c>
      <c r="O73" s="161">
        <v>515</v>
      </c>
      <c r="P73" s="161">
        <v>498</v>
      </c>
      <c r="Q73" s="161">
        <v>56</v>
      </c>
      <c r="R73" s="161">
        <v>6</v>
      </c>
      <c r="S73" s="161">
        <v>0</v>
      </c>
      <c r="T73" s="160">
        <v>230</v>
      </c>
      <c r="U73" s="160">
        <v>52.3</v>
      </c>
      <c r="V73" s="161">
        <v>6831</v>
      </c>
      <c r="W73" s="161">
        <v>384</v>
      </c>
      <c r="X73" s="161">
        <v>0</v>
      </c>
      <c r="Y73" s="161">
        <v>256</v>
      </c>
      <c r="Z73" s="161" t="s">
        <v>301</v>
      </c>
      <c r="AA73" s="161">
        <v>0</v>
      </c>
      <c r="AB73" s="161" t="s">
        <v>301</v>
      </c>
      <c r="AC73" s="161" t="s">
        <v>301</v>
      </c>
      <c r="AD73" s="161" t="s">
        <v>301</v>
      </c>
      <c r="AE73" s="161" t="s">
        <v>301</v>
      </c>
      <c r="AF73" s="161" t="s">
        <v>301</v>
      </c>
      <c r="AG73" s="161" t="s">
        <v>301</v>
      </c>
      <c r="AH73" s="161">
        <v>40000</v>
      </c>
      <c r="AI73" s="161">
        <v>0</v>
      </c>
      <c r="AJ73" s="161">
        <v>0</v>
      </c>
      <c r="AK73" s="161">
        <v>0</v>
      </c>
      <c r="AL73" s="161">
        <v>7533</v>
      </c>
      <c r="AM73" s="161">
        <v>7045</v>
      </c>
      <c r="AN73" s="161">
        <v>0</v>
      </c>
      <c r="AO73" s="161">
        <v>0</v>
      </c>
      <c r="AP73" s="161">
        <v>0</v>
      </c>
      <c r="AQ73" s="161">
        <v>0</v>
      </c>
      <c r="AR73" s="161">
        <v>488</v>
      </c>
      <c r="AS73" s="161">
        <v>0</v>
      </c>
      <c r="AT73" s="161">
        <v>105</v>
      </c>
      <c r="AU73" s="161">
        <v>0</v>
      </c>
      <c r="AV73" s="161">
        <v>44</v>
      </c>
      <c r="AW73" s="161">
        <v>961</v>
      </c>
      <c r="AX73" s="161">
        <v>953</v>
      </c>
      <c r="AY73" s="161">
        <v>0</v>
      </c>
      <c r="AZ73" s="161">
        <v>0</v>
      </c>
      <c r="BA73" s="161">
        <v>0</v>
      </c>
      <c r="BB73" s="161">
        <v>0</v>
      </c>
      <c r="BC73" s="161">
        <v>8</v>
      </c>
      <c r="BD73" s="161">
        <v>0</v>
      </c>
      <c r="BE73" s="161">
        <v>239</v>
      </c>
      <c r="BF73" s="161">
        <v>0</v>
      </c>
      <c r="BG73" s="161">
        <v>8</v>
      </c>
      <c r="BH73" s="161">
        <v>6594</v>
      </c>
      <c r="BI73" s="161">
        <v>556</v>
      </c>
      <c r="BJ73" s="161">
        <v>2928</v>
      </c>
      <c r="BK73" s="161">
        <v>153</v>
      </c>
      <c r="BL73" s="161">
        <v>0</v>
      </c>
      <c r="BM73" s="161">
        <v>0</v>
      </c>
      <c r="BN73" s="161">
        <v>0</v>
      </c>
      <c r="BO73" s="161">
        <v>0</v>
      </c>
      <c r="BP73" s="161">
        <v>0</v>
      </c>
      <c r="BQ73" s="161" t="s">
        <v>301</v>
      </c>
      <c r="BR73" s="161">
        <v>23</v>
      </c>
      <c r="BS73" s="161">
        <v>0</v>
      </c>
      <c r="BT73" s="161" t="s">
        <v>301</v>
      </c>
      <c r="BU73" s="161" t="s">
        <v>301</v>
      </c>
    </row>
    <row r="74" spans="1:73" s="134" customFormat="1" ht="12.75" customHeight="1" x14ac:dyDescent="0.2">
      <c r="A74" s="155" t="s">
        <v>362</v>
      </c>
      <c r="B74" s="156" t="s">
        <v>468</v>
      </c>
      <c r="C74" s="157"/>
      <c r="D74" s="158">
        <v>1123</v>
      </c>
      <c r="E74" s="158">
        <v>10000</v>
      </c>
      <c r="F74" s="158">
        <v>5</v>
      </c>
      <c r="G74" s="158">
        <v>2</v>
      </c>
      <c r="H74" s="158">
        <v>2</v>
      </c>
      <c r="I74" s="158">
        <v>1</v>
      </c>
      <c r="J74" s="159">
        <v>4</v>
      </c>
      <c r="K74" s="159">
        <v>4</v>
      </c>
      <c r="L74" s="160" t="s">
        <v>301</v>
      </c>
      <c r="M74" s="160" t="s">
        <v>301</v>
      </c>
      <c r="N74" s="161">
        <v>1</v>
      </c>
      <c r="O74" s="161">
        <v>600</v>
      </c>
      <c r="P74" s="161">
        <v>550</v>
      </c>
      <c r="Q74" s="161">
        <v>220</v>
      </c>
      <c r="R74" s="161">
        <v>180</v>
      </c>
      <c r="S74" s="161">
        <v>0</v>
      </c>
      <c r="T74" s="160">
        <v>320</v>
      </c>
      <c r="U74" s="160">
        <v>81</v>
      </c>
      <c r="V74" s="161">
        <v>30000</v>
      </c>
      <c r="W74" s="161">
        <v>400</v>
      </c>
      <c r="X74" s="161" t="s">
        <v>301</v>
      </c>
      <c r="Y74" s="161">
        <v>15000</v>
      </c>
      <c r="Z74" s="161" t="s">
        <v>301</v>
      </c>
      <c r="AA74" s="161" t="s">
        <v>301</v>
      </c>
      <c r="AB74" s="161" t="s">
        <v>301</v>
      </c>
      <c r="AC74" s="161" t="s">
        <v>301</v>
      </c>
      <c r="AD74" s="161" t="s">
        <v>301</v>
      </c>
      <c r="AE74" s="161" t="s">
        <v>301</v>
      </c>
      <c r="AF74" s="161" t="s">
        <v>301</v>
      </c>
      <c r="AG74" s="161" t="s">
        <v>301</v>
      </c>
      <c r="AH74" s="161" t="s">
        <v>301</v>
      </c>
      <c r="AI74" s="161" t="s">
        <v>301</v>
      </c>
      <c r="AJ74" s="161" t="s">
        <v>301</v>
      </c>
      <c r="AK74" s="161" t="s">
        <v>301</v>
      </c>
      <c r="AL74" s="161">
        <v>30791</v>
      </c>
      <c r="AM74" s="161">
        <v>30000</v>
      </c>
      <c r="AN74" s="161">
        <v>0</v>
      </c>
      <c r="AO74" s="161">
        <v>0</v>
      </c>
      <c r="AP74" s="161">
        <v>0</v>
      </c>
      <c r="AQ74" s="161">
        <v>0</v>
      </c>
      <c r="AR74" s="161">
        <v>791</v>
      </c>
      <c r="AS74" s="161" t="s">
        <v>301</v>
      </c>
      <c r="AT74" s="161">
        <v>105000</v>
      </c>
      <c r="AU74" s="161">
        <v>0</v>
      </c>
      <c r="AV74" s="161">
        <v>200</v>
      </c>
      <c r="AW74" s="161">
        <v>611</v>
      </c>
      <c r="AX74" s="161">
        <v>611</v>
      </c>
      <c r="AY74" s="161">
        <v>0</v>
      </c>
      <c r="AZ74" s="161">
        <v>0</v>
      </c>
      <c r="BA74" s="161">
        <v>0</v>
      </c>
      <c r="BB74" s="161">
        <v>0</v>
      </c>
      <c r="BC74" s="161">
        <v>0</v>
      </c>
      <c r="BD74" s="161">
        <v>0</v>
      </c>
      <c r="BE74" s="161">
        <v>400</v>
      </c>
      <c r="BF74" s="161">
        <v>12</v>
      </c>
      <c r="BG74" s="161">
        <v>10</v>
      </c>
      <c r="BH74" s="161">
        <v>6000</v>
      </c>
      <c r="BI74" s="161">
        <v>1965</v>
      </c>
      <c r="BJ74" s="161">
        <v>250</v>
      </c>
      <c r="BK74" s="161">
        <v>35</v>
      </c>
      <c r="BL74" s="161">
        <v>0</v>
      </c>
      <c r="BM74" s="161" t="s">
        <v>301</v>
      </c>
      <c r="BN74" s="161" t="s">
        <v>301</v>
      </c>
      <c r="BO74" s="161" t="s">
        <v>301</v>
      </c>
      <c r="BP74" s="161" t="s">
        <v>301</v>
      </c>
      <c r="BQ74" s="161">
        <v>10</v>
      </c>
      <c r="BR74" s="161">
        <v>100</v>
      </c>
      <c r="BS74" s="161" t="s">
        <v>301</v>
      </c>
      <c r="BT74" s="161" t="s">
        <v>301</v>
      </c>
      <c r="BU74" s="161" t="s">
        <v>301</v>
      </c>
    </row>
    <row r="75" spans="1:73" s="134" customFormat="1" ht="12.75" customHeight="1" x14ac:dyDescent="0.2">
      <c r="A75" s="155" t="s">
        <v>344</v>
      </c>
      <c r="B75" s="156" t="s">
        <v>452</v>
      </c>
      <c r="C75" s="157"/>
      <c r="D75" s="158">
        <v>68</v>
      </c>
      <c r="E75" s="158" t="s">
        <v>301</v>
      </c>
      <c r="F75" s="158">
        <v>2</v>
      </c>
      <c r="G75" s="158">
        <v>0</v>
      </c>
      <c r="H75" s="158">
        <v>0</v>
      </c>
      <c r="I75" s="158">
        <v>2</v>
      </c>
      <c r="J75" s="159">
        <v>0.55000000000000004</v>
      </c>
      <c r="K75" s="159">
        <v>0.25</v>
      </c>
      <c r="L75" s="160">
        <v>0.3</v>
      </c>
      <c r="M75" s="160">
        <v>0</v>
      </c>
      <c r="N75" s="161">
        <v>1</v>
      </c>
      <c r="O75" s="161">
        <v>471</v>
      </c>
      <c r="P75" s="161">
        <v>454</v>
      </c>
      <c r="Q75" s="161">
        <v>55</v>
      </c>
      <c r="R75" s="161">
        <v>5</v>
      </c>
      <c r="S75" s="161">
        <v>0</v>
      </c>
      <c r="T75" s="160">
        <v>238</v>
      </c>
      <c r="U75" s="160">
        <v>52</v>
      </c>
      <c r="V75" s="161">
        <v>2155</v>
      </c>
      <c r="W75" s="161">
        <v>164</v>
      </c>
      <c r="X75" s="161">
        <v>0</v>
      </c>
      <c r="Y75" s="161">
        <v>0</v>
      </c>
      <c r="Z75" s="161">
        <v>3000</v>
      </c>
      <c r="AA75" s="161" t="s">
        <v>301</v>
      </c>
      <c r="AB75" s="161">
        <v>3000</v>
      </c>
      <c r="AC75" s="161" t="s">
        <v>301</v>
      </c>
      <c r="AD75" s="161" t="s">
        <v>301</v>
      </c>
      <c r="AE75" s="161" t="s">
        <v>301</v>
      </c>
      <c r="AF75" s="161">
        <v>3000</v>
      </c>
      <c r="AG75" s="161">
        <v>0</v>
      </c>
      <c r="AH75" s="161" t="s">
        <v>301</v>
      </c>
      <c r="AI75" s="161" t="s">
        <v>301</v>
      </c>
      <c r="AJ75" s="161" t="s">
        <v>301</v>
      </c>
      <c r="AK75" s="161" t="s">
        <v>301</v>
      </c>
      <c r="AL75" s="161">
        <v>2242</v>
      </c>
      <c r="AM75" s="161">
        <v>2180</v>
      </c>
      <c r="AN75" s="161">
        <v>0</v>
      </c>
      <c r="AO75" s="161">
        <v>0</v>
      </c>
      <c r="AP75" s="161">
        <v>0</v>
      </c>
      <c r="AQ75" s="161">
        <v>0</v>
      </c>
      <c r="AR75" s="161">
        <v>62</v>
      </c>
      <c r="AS75" s="161">
        <v>0</v>
      </c>
      <c r="AT75" s="161">
        <v>15</v>
      </c>
      <c r="AU75" s="161">
        <v>0</v>
      </c>
      <c r="AV75" s="161">
        <v>15</v>
      </c>
      <c r="AW75" s="161">
        <v>220</v>
      </c>
      <c r="AX75" s="161">
        <v>220</v>
      </c>
      <c r="AY75" s="161">
        <v>0</v>
      </c>
      <c r="AZ75" s="161">
        <v>0</v>
      </c>
      <c r="BA75" s="161">
        <v>0</v>
      </c>
      <c r="BB75" s="161">
        <v>0</v>
      </c>
      <c r="BC75" s="161">
        <v>0</v>
      </c>
      <c r="BD75" s="161">
        <v>0</v>
      </c>
      <c r="BE75" s="161">
        <v>10</v>
      </c>
      <c r="BF75" s="161">
        <v>0</v>
      </c>
      <c r="BG75" s="161">
        <v>4</v>
      </c>
      <c r="BH75" s="161">
        <v>2076</v>
      </c>
      <c r="BI75" s="161">
        <v>4</v>
      </c>
      <c r="BJ75" s="161">
        <v>124</v>
      </c>
      <c r="BK75" s="161">
        <v>31</v>
      </c>
      <c r="BL75" s="161">
        <v>0</v>
      </c>
      <c r="BM75" s="161">
        <v>0</v>
      </c>
      <c r="BN75" s="161">
        <v>0</v>
      </c>
      <c r="BO75" s="161">
        <v>0</v>
      </c>
      <c r="BP75" s="161">
        <v>0</v>
      </c>
      <c r="BQ75" s="161">
        <v>0</v>
      </c>
      <c r="BR75" s="161">
        <v>38</v>
      </c>
      <c r="BS75" s="161" t="s">
        <v>301</v>
      </c>
      <c r="BT75" s="161" t="s">
        <v>301</v>
      </c>
      <c r="BU75" s="161" t="s">
        <v>301</v>
      </c>
    </row>
    <row r="76" spans="1:73" s="134" customFormat="1" ht="12.75" customHeight="1" x14ac:dyDescent="0.2">
      <c r="A76" s="155" t="s">
        <v>345</v>
      </c>
      <c r="B76" s="156" t="s">
        <v>453</v>
      </c>
      <c r="C76" s="157"/>
      <c r="D76" s="158">
        <v>1800</v>
      </c>
      <c r="E76" s="158" t="s">
        <v>301</v>
      </c>
      <c r="F76" s="158">
        <v>5</v>
      </c>
      <c r="G76" s="158">
        <v>1</v>
      </c>
      <c r="H76" s="158">
        <v>2</v>
      </c>
      <c r="I76" s="158">
        <v>2</v>
      </c>
      <c r="J76" s="159">
        <v>2.75</v>
      </c>
      <c r="K76" s="159">
        <v>2.75</v>
      </c>
      <c r="L76" s="160" t="s">
        <v>301</v>
      </c>
      <c r="M76" s="160" t="s">
        <v>301</v>
      </c>
      <c r="N76" s="161">
        <v>1</v>
      </c>
      <c r="O76" s="161">
        <v>339</v>
      </c>
      <c r="P76" s="161">
        <v>321</v>
      </c>
      <c r="Q76" s="161">
        <v>33</v>
      </c>
      <c r="R76" s="161">
        <v>4</v>
      </c>
      <c r="S76" s="161">
        <v>0</v>
      </c>
      <c r="T76" s="160">
        <v>205</v>
      </c>
      <c r="U76" s="160">
        <v>44</v>
      </c>
      <c r="V76" s="161">
        <v>28932</v>
      </c>
      <c r="W76" s="161">
        <v>1160</v>
      </c>
      <c r="X76" s="161">
        <v>0</v>
      </c>
      <c r="Y76" s="161">
        <v>0</v>
      </c>
      <c r="Z76" s="161" t="s">
        <v>301</v>
      </c>
      <c r="AA76" s="161" t="s">
        <v>301</v>
      </c>
      <c r="AB76" s="161" t="s">
        <v>301</v>
      </c>
      <c r="AC76" s="161" t="s">
        <v>301</v>
      </c>
      <c r="AD76" s="161" t="s">
        <v>301</v>
      </c>
      <c r="AE76" s="161" t="s">
        <v>301</v>
      </c>
      <c r="AF76" s="161" t="s">
        <v>301</v>
      </c>
      <c r="AG76" s="161" t="s">
        <v>301</v>
      </c>
      <c r="AH76" s="161" t="s">
        <v>301</v>
      </c>
      <c r="AI76" s="161" t="s">
        <v>301</v>
      </c>
      <c r="AJ76" s="161" t="s">
        <v>301</v>
      </c>
      <c r="AK76" s="161" t="s">
        <v>301</v>
      </c>
      <c r="AL76" s="161">
        <v>28934</v>
      </c>
      <c r="AM76" s="161">
        <v>25435</v>
      </c>
      <c r="AN76" s="161">
        <v>2909</v>
      </c>
      <c r="AO76" s="161">
        <v>0</v>
      </c>
      <c r="AP76" s="161">
        <v>0</v>
      </c>
      <c r="AQ76" s="161">
        <v>0</v>
      </c>
      <c r="AR76" s="161">
        <v>588</v>
      </c>
      <c r="AS76" s="161">
        <v>2</v>
      </c>
      <c r="AT76" s="161">
        <v>2</v>
      </c>
      <c r="AU76" s="161">
        <v>0</v>
      </c>
      <c r="AV76" s="161">
        <v>31278</v>
      </c>
      <c r="AW76" s="161">
        <v>1614</v>
      </c>
      <c r="AX76" s="161">
        <v>1442</v>
      </c>
      <c r="AY76" s="161">
        <v>128</v>
      </c>
      <c r="AZ76" s="161">
        <v>0</v>
      </c>
      <c r="BA76" s="161">
        <v>0</v>
      </c>
      <c r="BB76" s="161">
        <v>0</v>
      </c>
      <c r="BC76" s="161">
        <v>43</v>
      </c>
      <c r="BD76" s="161">
        <v>1</v>
      </c>
      <c r="BE76" s="161">
        <v>891</v>
      </c>
      <c r="BF76" s="161">
        <v>6</v>
      </c>
      <c r="BG76" s="161">
        <v>22</v>
      </c>
      <c r="BH76" s="161">
        <v>16809</v>
      </c>
      <c r="BI76" s="161">
        <v>2417</v>
      </c>
      <c r="BJ76" s="161">
        <v>2925</v>
      </c>
      <c r="BK76" s="161">
        <v>62</v>
      </c>
      <c r="BL76" s="161">
        <v>0</v>
      </c>
      <c r="BM76" s="161">
        <v>0</v>
      </c>
      <c r="BN76" s="161">
        <v>0</v>
      </c>
      <c r="BO76" s="161">
        <v>0</v>
      </c>
      <c r="BP76" s="161">
        <v>0</v>
      </c>
      <c r="BQ76" s="161">
        <v>0</v>
      </c>
      <c r="BR76" s="161" t="s">
        <v>301</v>
      </c>
      <c r="BS76" s="161" t="s">
        <v>301</v>
      </c>
      <c r="BT76" s="161">
        <v>496</v>
      </c>
      <c r="BU76" s="161" t="s">
        <v>301</v>
      </c>
    </row>
    <row r="77" spans="1:73" s="134" customFormat="1" ht="12.75" customHeight="1" x14ac:dyDescent="0.2">
      <c r="A77" s="155" t="s">
        <v>346</v>
      </c>
      <c r="B77" s="156" t="s">
        <v>213</v>
      </c>
      <c r="C77" s="157"/>
      <c r="D77" s="158">
        <v>1089</v>
      </c>
      <c r="E77" s="158">
        <v>30427</v>
      </c>
      <c r="F77" s="158">
        <v>4</v>
      </c>
      <c r="G77" s="158">
        <v>1</v>
      </c>
      <c r="H77" s="158">
        <v>3</v>
      </c>
      <c r="I77" s="158">
        <v>0</v>
      </c>
      <c r="J77" s="159">
        <v>2.5</v>
      </c>
      <c r="K77" s="159">
        <v>1.5</v>
      </c>
      <c r="L77" s="160">
        <v>1</v>
      </c>
      <c r="M77" s="160">
        <v>0</v>
      </c>
      <c r="N77" s="161">
        <v>1</v>
      </c>
      <c r="O77" s="161">
        <v>330</v>
      </c>
      <c r="P77" s="161">
        <v>330</v>
      </c>
      <c r="Q77" s="161">
        <v>15</v>
      </c>
      <c r="R77" s="161">
        <v>4</v>
      </c>
      <c r="S77" s="161">
        <v>1</v>
      </c>
      <c r="T77" s="160">
        <v>206</v>
      </c>
      <c r="U77" s="160">
        <v>42.5</v>
      </c>
      <c r="V77" s="161">
        <v>32834</v>
      </c>
      <c r="W77" s="161">
        <v>22</v>
      </c>
      <c r="X77" s="161">
        <v>0</v>
      </c>
      <c r="Y77" s="161">
        <v>2835</v>
      </c>
      <c r="Z77" s="161" t="s">
        <v>301</v>
      </c>
      <c r="AA77" s="161" t="s">
        <v>301</v>
      </c>
      <c r="AB77" s="161" t="s">
        <v>301</v>
      </c>
      <c r="AC77" s="161" t="s">
        <v>301</v>
      </c>
      <c r="AD77" s="161" t="s">
        <v>301</v>
      </c>
      <c r="AE77" s="161" t="s">
        <v>301</v>
      </c>
      <c r="AF77" s="161" t="s">
        <v>301</v>
      </c>
      <c r="AG77" s="161" t="s">
        <v>301</v>
      </c>
      <c r="AH77" s="161" t="s">
        <v>301</v>
      </c>
      <c r="AI77" s="161" t="s">
        <v>301</v>
      </c>
      <c r="AJ77" s="161" t="s">
        <v>301</v>
      </c>
      <c r="AK77" s="161">
        <v>5852</v>
      </c>
      <c r="AL77" s="161">
        <v>37260</v>
      </c>
      <c r="AM77" s="161">
        <v>33521</v>
      </c>
      <c r="AN77" s="161">
        <v>0</v>
      </c>
      <c r="AO77" s="161">
        <v>0</v>
      </c>
      <c r="AP77" s="161">
        <v>6</v>
      </c>
      <c r="AQ77" s="161">
        <v>0</v>
      </c>
      <c r="AR77" s="161">
        <v>3733</v>
      </c>
      <c r="AS77" s="161">
        <v>0</v>
      </c>
      <c r="AT77" s="161">
        <v>7</v>
      </c>
      <c r="AU77" s="161">
        <v>1</v>
      </c>
      <c r="AV77" s="161">
        <v>0</v>
      </c>
      <c r="AW77" s="161">
        <v>2125</v>
      </c>
      <c r="AX77" s="161">
        <v>1813</v>
      </c>
      <c r="AY77" s="161">
        <v>0</v>
      </c>
      <c r="AZ77" s="161">
        <v>0</v>
      </c>
      <c r="BA77" s="161">
        <v>0</v>
      </c>
      <c r="BB77" s="161">
        <v>0</v>
      </c>
      <c r="BC77" s="161">
        <v>312</v>
      </c>
      <c r="BD77" s="161">
        <v>0</v>
      </c>
      <c r="BE77" s="161" t="s">
        <v>301</v>
      </c>
      <c r="BF77" s="161">
        <v>5</v>
      </c>
      <c r="BG77" s="161">
        <v>11</v>
      </c>
      <c r="BH77" s="161">
        <v>16959</v>
      </c>
      <c r="BI77" s="161">
        <v>0</v>
      </c>
      <c r="BJ77" s="161">
        <v>0</v>
      </c>
      <c r="BK77" s="161">
        <v>0</v>
      </c>
      <c r="BL77" s="161">
        <v>0</v>
      </c>
      <c r="BM77" s="161">
        <v>0</v>
      </c>
      <c r="BN77" s="161">
        <v>0</v>
      </c>
      <c r="BO77" s="161">
        <v>0</v>
      </c>
      <c r="BP77" s="161">
        <v>0</v>
      </c>
      <c r="BQ77" s="161">
        <v>0</v>
      </c>
      <c r="BR77" s="161">
        <v>503</v>
      </c>
      <c r="BS77" s="161" t="s">
        <v>301</v>
      </c>
      <c r="BT77" s="161" t="s">
        <v>301</v>
      </c>
      <c r="BU77" s="161" t="s">
        <v>301</v>
      </c>
    </row>
    <row r="78" spans="1:73" s="134" customFormat="1" ht="12.75" customHeight="1" x14ac:dyDescent="0.2">
      <c r="A78" s="155" t="s">
        <v>347</v>
      </c>
      <c r="B78" s="156" t="s">
        <v>214</v>
      </c>
      <c r="C78" s="157"/>
      <c r="D78" s="158">
        <v>1367</v>
      </c>
      <c r="E78" s="158">
        <v>45388</v>
      </c>
      <c r="F78" s="158">
        <v>6</v>
      </c>
      <c r="G78" s="158">
        <v>2</v>
      </c>
      <c r="H78" s="158">
        <v>3</v>
      </c>
      <c r="I78" s="158">
        <v>1</v>
      </c>
      <c r="J78" s="159">
        <v>4.2</v>
      </c>
      <c r="K78" s="159">
        <v>3.6</v>
      </c>
      <c r="L78" s="160">
        <v>0</v>
      </c>
      <c r="M78" s="160">
        <v>0.6</v>
      </c>
      <c r="N78" s="161">
        <v>1</v>
      </c>
      <c r="O78" s="161">
        <v>670</v>
      </c>
      <c r="P78" s="161">
        <v>620</v>
      </c>
      <c r="Q78" s="161">
        <v>137</v>
      </c>
      <c r="R78" s="161">
        <v>28</v>
      </c>
      <c r="S78" s="161">
        <v>16</v>
      </c>
      <c r="T78" s="160">
        <v>212</v>
      </c>
      <c r="U78" s="160">
        <v>55</v>
      </c>
      <c r="V78" s="161">
        <v>16874</v>
      </c>
      <c r="W78" s="161">
        <v>625</v>
      </c>
      <c r="X78" s="161">
        <v>0</v>
      </c>
      <c r="Y78" s="161">
        <v>12065</v>
      </c>
      <c r="Z78" s="161">
        <v>159084</v>
      </c>
      <c r="AA78" s="161" t="s">
        <v>301</v>
      </c>
      <c r="AB78" s="161">
        <v>159084</v>
      </c>
      <c r="AC78" s="161" t="s">
        <v>301</v>
      </c>
      <c r="AD78" s="161" t="s">
        <v>301</v>
      </c>
      <c r="AE78" s="161" t="s">
        <v>301</v>
      </c>
      <c r="AF78" s="161">
        <v>159084</v>
      </c>
      <c r="AG78" s="161">
        <v>39083</v>
      </c>
      <c r="AH78" s="161" t="s">
        <v>301</v>
      </c>
      <c r="AI78" s="161" t="s">
        <v>301</v>
      </c>
      <c r="AJ78" s="161" t="s">
        <v>301</v>
      </c>
      <c r="AK78" s="161">
        <v>1200</v>
      </c>
      <c r="AL78" s="161">
        <v>32314</v>
      </c>
      <c r="AM78" s="161">
        <v>32196</v>
      </c>
      <c r="AN78" s="161">
        <v>0</v>
      </c>
      <c r="AO78" s="161">
        <v>0</v>
      </c>
      <c r="AP78" s="161">
        <v>0</v>
      </c>
      <c r="AQ78" s="161">
        <v>0</v>
      </c>
      <c r="AR78" s="161">
        <v>118</v>
      </c>
      <c r="AS78" s="161">
        <v>0</v>
      </c>
      <c r="AT78" s="161">
        <v>87830</v>
      </c>
      <c r="AU78" s="161">
        <v>0</v>
      </c>
      <c r="AV78" s="161">
        <v>18300</v>
      </c>
      <c r="AW78" s="161">
        <v>1373</v>
      </c>
      <c r="AX78" s="161">
        <v>1361</v>
      </c>
      <c r="AY78" s="161">
        <v>0</v>
      </c>
      <c r="AZ78" s="161">
        <v>0</v>
      </c>
      <c r="BA78" s="161">
        <v>0</v>
      </c>
      <c r="BB78" s="161">
        <v>0</v>
      </c>
      <c r="BC78" s="161">
        <v>12</v>
      </c>
      <c r="BD78" s="161">
        <v>0</v>
      </c>
      <c r="BE78" s="161">
        <v>294</v>
      </c>
      <c r="BF78" s="161">
        <v>2</v>
      </c>
      <c r="BG78" s="161">
        <v>51</v>
      </c>
      <c r="BH78" s="161">
        <v>13905</v>
      </c>
      <c r="BI78" s="161">
        <v>324</v>
      </c>
      <c r="BJ78" s="161">
        <v>45</v>
      </c>
      <c r="BK78" s="161">
        <v>10</v>
      </c>
      <c r="BL78" s="161">
        <v>0</v>
      </c>
      <c r="BM78" s="161">
        <v>0</v>
      </c>
      <c r="BN78" s="161">
        <v>0</v>
      </c>
      <c r="BO78" s="161">
        <v>0</v>
      </c>
      <c r="BP78" s="161">
        <v>0</v>
      </c>
      <c r="BQ78" s="161">
        <v>0</v>
      </c>
      <c r="BR78" s="161">
        <v>196</v>
      </c>
      <c r="BS78" s="161" t="s">
        <v>301</v>
      </c>
      <c r="BT78" s="161" t="s">
        <v>301</v>
      </c>
      <c r="BU78" s="161" t="s">
        <v>301</v>
      </c>
    </row>
    <row r="79" spans="1:73" s="134" customFormat="1" ht="12.75" customHeight="1" x14ac:dyDescent="0.2">
      <c r="A79" s="155" t="s">
        <v>348</v>
      </c>
      <c r="B79" s="156" t="s">
        <v>215</v>
      </c>
      <c r="C79" s="157"/>
      <c r="D79" s="158">
        <v>80</v>
      </c>
      <c r="E79" s="158">
        <v>80</v>
      </c>
      <c r="F79" s="158">
        <v>2</v>
      </c>
      <c r="G79" s="158">
        <v>0</v>
      </c>
      <c r="H79" s="158">
        <v>0</v>
      </c>
      <c r="I79" s="158">
        <v>2</v>
      </c>
      <c r="J79" s="159">
        <v>0.6</v>
      </c>
      <c r="K79" s="159">
        <v>0.4</v>
      </c>
      <c r="L79" s="160">
        <v>0.2</v>
      </c>
      <c r="M79" s="160">
        <v>0</v>
      </c>
      <c r="N79" s="161">
        <v>1</v>
      </c>
      <c r="O79" s="161">
        <v>70</v>
      </c>
      <c r="P79" s="161">
        <v>60</v>
      </c>
      <c r="Q79" s="161">
        <v>4</v>
      </c>
      <c r="R79" s="161">
        <v>3</v>
      </c>
      <c r="S79" s="161">
        <v>1</v>
      </c>
      <c r="T79" s="160">
        <v>180</v>
      </c>
      <c r="U79" s="160">
        <v>19.5</v>
      </c>
      <c r="V79" s="161">
        <v>14500</v>
      </c>
      <c r="W79" s="161">
        <v>200</v>
      </c>
      <c r="X79" s="161">
        <v>0</v>
      </c>
      <c r="Y79" s="161">
        <v>0</v>
      </c>
      <c r="Z79" s="161">
        <v>67101</v>
      </c>
      <c r="AA79" s="161">
        <v>55000</v>
      </c>
      <c r="AB79" s="161">
        <v>12101</v>
      </c>
      <c r="AC79" s="161">
        <v>300</v>
      </c>
      <c r="AD79" s="161">
        <v>1</v>
      </c>
      <c r="AE79" s="161">
        <v>2800</v>
      </c>
      <c r="AF79" s="161">
        <v>9000</v>
      </c>
      <c r="AG79" s="161">
        <v>0</v>
      </c>
      <c r="AH79" s="161">
        <v>0</v>
      </c>
      <c r="AI79" s="161">
        <v>0</v>
      </c>
      <c r="AJ79" s="161">
        <v>0</v>
      </c>
      <c r="AK79" s="161">
        <v>1000</v>
      </c>
      <c r="AL79" s="161">
        <v>14580</v>
      </c>
      <c r="AM79" s="161">
        <v>14500</v>
      </c>
      <c r="AN79" s="161">
        <v>0</v>
      </c>
      <c r="AO79" s="161">
        <v>0</v>
      </c>
      <c r="AP79" s="161">
        <v>0</v>
      </c>
      <c r="AQ79" s="161">
        <v>0</v>
      </c>
      <c r="AR79" s="161">
        <v>80</v>
      </c>
      <c r="AS79" s="161">
        <v>0</v>
      </c>
      <c r="AT79" s="161">
        <v>0</v>
      </c>
      <c r="AU79" s="161">
        <v>0</v>
      </c>
      <c r="AV79" s="161">
        <v>1</v>
      </c>
      <c r="AW79" s="161">
        <v>1213</v>
      </c>
      <c r="AX79" s="161">
        <v>1212</v>
      </c>
      <c r="AY79" s="161">
        <v>0</v>
      </c>
      <c r="AZ79" s="161">
        <v>0</v>
      </c>
      <c r="BA79" s="161">
        <v>0</v>
      </c>
      <c r="BB79" s="161">
        <v>0</v>
      </c>
      <c r="BC79" s="161">
        <v>1</v>
      </c>
      <c r="BD79" s="161">
        <v>0</v>
      </c>
      <c r="BE79" s="161">
        <v>10</v>
      </c>
      <c r="BF79" s="161">
        <v>0</v>
      </c>
      <c r="BG79" s="161">
        <v>0</v>
      </c>
      <c r="BH79" s="161">
        <v>4000</v>
      </c>
      <c r="BI79" s="161">
        <v>15</v>
      </c>
      <c r="BJ79" s="161">
        <v>35</v>
      </c>
      <c r="BK79" s="161">
        <v>0</v>
      </c>
      <c r="BL79" s="161">
        <v>0</v>
      </c>
      <c r="BM79" s="161">
        <v>0</v>
      </c>
      <c r="BN79" s="161">
        <v>0</v>
      </c>
      <c r="BO79" s="161">
        <v>0</v>
      </c>
      <c r="BP79" s="161">
        <v>0</v>
      </c>
      <c r="BQ79" s="161">
        <v>0</v>
      </c>
      <c r="BR79" s="161" t="s">
        <v>301</v>
      </c>
      <c r="BS79" s="161" t="s">
        <v>301</v>
      </c>
      <c r="BT79" s="161">
        <v>0</v>
      </c>
      <c r="BU79" s="161">
        <v>0</v>
      </c>
    </row>
    <row r="80" spans="1:73" s="134" customFormat="1" ht="12.75" customHeight="1" x14ac:dyDescent="0.2">
      <c r="A80" s="155" t="s">
        <v>349</v>
      </c>
      <c r="B80" s="156" t="s">
        <v>454</v>
      </c>
      <c r="C80" s="157"/>
      <c r="D80" s="158">
        <v>1008</v>
      </c>
      <c r="E80" s="158">
        <v>70848</v>
      </c>
      <c r="F80" s="158">
        <v>12</v>
      </c>
      <c r="G80" s="158">
        <v>2</v>
      </c>
      <c r="H80" s="158">
        <v>0</v>
      </c>
      <c r="I80" s="158">
        <v>10</v>
      </c>
      <c r="J80" s="159">
        <v>3.9</v>
      </c>
      <c r="K80" s="159">
        <v>1.9</v>
      </c>
      <c r="L80" s="160">
        <v>2</v>
      </c>
      <c r="M80" s="160">
        <v>0</v>
      </c>
      <c r="N80" s="161">
        <v>1</v>
      </c>
      <c r="O80" s="161">
        <v>270</v>
      </c>
      <c r="P80" s="161">
        <v>230</v>
      </c>
      <c r="Q80" s="161">
        <v>22</v>
      </c>
      <c r="R80" s="161">
        <v>9</v>
      </c>
      <c r="S80" s="161">
        <v>1</v>
      </c>
      <c r="T80" s="160">
        <v>250</v>
      </c>
      <c r="U80" s="160">
        <v>59</v>
      </c>
      <c r="V80" s="161">
        <v>26317</v>
      </c>
      <c r="W80" s="161">
        <v>1490</v>
      </c>
      <c r="X80" s="161">
        <v>0</v>
      </c>
      <c r="Y80" s="161">
        <v>18868</v>
      </c>
      <c r="Z80" s="161">
        <v>421967</v>
      </c>
      <c r="AA80" s="161">
        <v>329679</v>
      </c>
      <c r="AB80" s="161">
        <v>92288</v>
      </c>
      <c r="AC80" s="161">
        <v>23191</v>
      </c>
      <c r="AD80" s="161" t="s">
        <v>301</v>
      </c>
      <c r="AE80" s="161" t="s">
        <v>301</v>
      </c>
      <c r="AF80" s="161">
        <v>69097</v>
      </c>
      <c r="AG80" s="161" t="s">
        <v>301</v>
      </c>
      <c r="AH80" s="161" t="s">
        <v>301</v>
      </c>
      <c r="AI80" s="161" t="s">
        <v>301</v>
      </c>
      <c r="AJ80" s="161" t="s">
        <v>301</v>
      </c>
      <c r="AK80" s="161" t="s">
        <v>301</v>
      </c>
      <c r="AL80" s="161">
        <v>47815</v>
      </c>
      <c r="AM80" s="161">
        <v>45309</v>
      </c>
      <c r="AN80" s="161">
        <v>15</v>
      </c>
      <c r="AO80" s="161">
        <v>0</v>
      </c>
      <c r="AP80" s="161">
        <v>357</v>
      </c>
      <c r="AQ80" s="161">
        <v>0</v>
      </c>
      <c r="AR80" s="161">
        <v>2134</v>
      </c>
      <c r="AS80" s="161">
        <v>0</v>
      </c>
      <c r="AT80" s="161" t="s">
        <v>301</v>
      </c>
      <c r="AU80" s="161">
        <v>9</v>
      </c>
      <c r="AV80" s="161" t="s">
        <v>301</v>
      </c>
      <c r="AW80" s="161">
        <v>2526</v>
      </c>
      <c r="AX80" s="161">
        <v>2273</v>
      </c>
      <c r="AY80" s="161">
        <v>0</v>
      </c>
      <c r="AZ80" s="161">
        <v>0</v>
      </c>
      <c r="BA80" s="161">
        <v>9</v>
      </c>
      <c r="BB80" s="161">
        <v>0</v>
      </c>
      <c r="BC80" s="161">
        <v>244</v>
      </c>
      <c r="BD80" s="161">
        <v>0</v>
      </c>
      <c r="BE80" s="161">
        <v>1200</v>
      </c>
      <c r="BF80" s="161">
        <v>6</v>
      </c>
      <c r="BG80" s="161">
        <v>9</v>
      </c>
      <c r="BH80" s="161">
        <v>13833</v>
      </c>
      <c r="BI80" s="161">
        <v>70</v>
      </c>
      <c r="BJ80" s="161">
        <v>82</v>
      </c>
      <c r="BK80" s="161">
        <v>4</v>
      </c>
      <c r="BL80" s="161">
        <v>60</v>
      </c>
      <c r="BM80" s="161">
        <v>20</v>
      </c>
      <c r="BN80" s="161">
        <v>5</v>
      </c>
      <c r="BO80" s="161">
        <v>0</v>
      </c>
      <c r="BP80" s="161">
        <v>35</v>
      </c>
      <c r="BQ80" s="161">
        <v>120</v>
      </c>
      <c r="BR80" s="161">
        <v>360</v>
      </c>
      <c r="BS80" s="161" t="s">
        <v>301</v>
      </c>
      <c r="BT80" s="161" t="s">
        <v>301</v>
      </c>
      <c r="BU80" s="161" t="s">
        <v>301</v>
      </c>
    </row>
    <row r="81" spans="1:73" s="134" customFormat="1" ht="12.75" customHeight="1" x14ac:dyDescent="0.2">
      <c r="A81" s="155" t="s">
        <v>350</v>
      </c>
      <c r="B81" s="156" t="s">
        <v>455</v>
      </c>
      <c r="C81" s="157"/>
      <c r="D81" s="158">
        <v>2000</v>
      </c>
      <c r="E81" s="158">
        <v>2000</v>
      </c>
      <c r="F81" s="158">
        <v>4</v>
      </c>
      <c r="G81" s="158">
        <v>2</v>
      </c>
      <c r="H81" s="158">
        <v>2</v>
      </c>
      <c r="I81" s="158">
        <v>0</v>
      </c>
      <c r="J81" s="159">
        <v>3.3</v>
      </c>
      <c r="K81" s="159">
        <v>3.3</v>
      </c>
      <c r="L81" s="160">
        <v>0</v>
      </c>
      <c r="M81" s="160">
        <v>0</v>
      </c>
      <c r="N81" s="161">
        <v>1</v>
      </c>
      <c r="O81" s="161">
        <v>205</v>
      </c>
      <c r="P81" s="161">
        <v>56</v>
      </c>
      <c r="Q81" s="161">
        <v>10</v>
      </c>
      <c r="R81" s="161">
        <v>4</v>
      </c>
      <c r="S81" s="161">
        <v>0</v>
      </c>
      <c r="T81" s="160">
        <v>200</v>
      </c>
      <c r="U81" s="160">
        <v>25</v>
      </c>
      <c r="V81" s="161">
        <v>1350</v>
      </c>
      <c r="W81" s="161">
        <v>1350</v>
      </c>
      <c r="X81" s="161">
        <v>1350</v>
      </c>
      <c r="Y81" s="161">
        <v>124790</v>
      </c>
      <c r="Z81" s="161">
        <v>110000</v>
      </c>
      <c r="AA81" s="161" t="s">
        <v>301</v>
      </c>
      <c r="AB81" s="161">
        <v>110000</v>
      </c>
      <c r="AC81" s="161" t="s">
        <v>301</v>
      </c>
      <c r="AD81" s="161" t="s">
        <v>301</v>
      </c>
      <c r="AE81" s="161" t="s">
        <v>301</v>
      </c>
      <c r="AF81" s="161">
        <v>110000</v>
      </c>
      <c r="AG81" s="161">
        <v>3</v>
      </c>
      <c r="AH81" s="161">
        <v>130000</v>
      </c>
      <c r="AI81" s="161">
        <v>0</v>
      </c>
      <c r="AJ81" s="161">
        <v>0</v>
      </c>
      <c r="AK81" s="161">
        <v>0</v>
      </c>
      <c r="AL81" s="161">
        <v>127030</v>
      </c>
      <c r="AM81" s="161">
        <v>124625</v>
      </c>
      <c r="AN81" s="161">
        <v>1520</v>
      </c>
      <c r="AO81" s="161">
        <v>0</v>
      </c>
      <c r="AP81" s="161">
        <v>700</v>
      </c>
      <c r="AQ81" s="161">
        <v>150</v>
      </c>
      <c r="AR81" s="161">
        <v>35</v>
      </c>
      <c r="AS81" s="161">
        <v>0</v>
      </c>
      <c r="AT81" s="161">
        <v>0</v>
      </c>
      <c r="AU81" s="161">
        <v>53</v>
      </c>
      <c r="AV81" s="161">
        <v>1</v>
      </c>
      <c r="AW81" s="161">
        <v>2800</v>
      </c>
      <c r="AX81" s="161">
        <v>2785</v>
      </c>
      <c r="AY81" s="161">
        <v>15</v>
      </c>
      <c r="AZ81" s="161">
        <v>0</v>
      </c>
      <c r="BA81" s="161">
        <v>0</v>
      </c>
      <c r="BB81" s="161">
        <v>0</v>
      </c>
      <c r="BC81" s="161">
        <v>0</v>
      </c>
      <c r="BD81" s="161">
        <v>0</v>
      </c>
      <c r="BE81" s="161">
        <v>100</v>
      </c>
      <c r="BF81" s="161">
        <v>0</v>
      </c>
      <c r="BG81" s="161">
        <v>3</v>
      </c>
      <c r="BH81" s="161">
        <v>4810</v>
      </c>
      <c r="BI81" s="161">
        <v>70</v>
      </c>
      <c r="BJ81" s="161">
        <v>15</v>
      </c>
      <c r="BK81" s="161">
        <v>0</v>
      </c>
      <c r="BL81" s="161">
        <v>130</v>
      </c>
      <c r="BM81" s="161">
        <v>120</v>
      </c>
      <c r="BN81" s="161">
        <v>10</v>
      </c>
      <c r="BO81" s="161">
        <v>0</v>
      </c>
      <c r="BP81" s="161">
        <v>0</v>
      </c>
      <c r="BQ81" s="161">
        <v>20</v>
      </c>
      <c r="BR81" s="161">
        <v>40</v>
      </c>
      <c r="BS81" s="161" t="s">
        <v>301</v>
      </c>
      <c r="BT81" s="161" t="s">
        <v>301</v>
      </c>
      <c r="BU81" s="161">
        <v>0</v>
      </c>
    </row>
    <row r="82" spans="1:73" s="134" customFormat="1" ht="12.75" customHeight="1" x14ac:dyDescent="0.2">
      <c r="A82" s="155" t="s">
        <v>351</v>
      </c>
      <c r="B82" s="156" t="s">
        <v>456</v>
      </c>
      <c r="C82" s="157"/>
      <c r="D82" s="158">
        <v>524</v>
      </c>
      <c r="E82" s="158" t="s">
        <v>301</v>
      </c>
      <c r="F82" s="158">
        <v>2</v>
      </c>
      <c r="G82" s="158">
        <v>0</v>
      </c>
      <c r="H82" s="158">
        <v>1</v>
      </c>
      <c r="I82" s="158">
        <v>1</v>
      </c>
      <c r="J82" s="159">
        <v>0.8</v>
      </c>
      <c r="K82" s="159">
        <v>0.8</v>
      </c>
      <c r="L82" s="160">
        <v>0</v>
      </c>
      <c r="M82" s="160">
        <v>0</v>
      </c>
      <c r="N82" s="161">
        <v>1</v>
      </c>
      <c r="O82" s="161">
        <v>198</v>
      </c>
      <c r="P82" s="161">
        <v>135</v>
      </c>
      <c r="Q82" s="161">
        <v>25</v>
      </c>
      <c r="R82" s="161">
        <v>6</v>
      </c>
      <c r="S82" s="161">
        <v>4</v>
      </c>
      <c r="T82" s="160">
        <v>172</v>
      </c>
      <c r="U82" s="160">
        <v>25.45</v>
      </c>
      <c r="V82" s="161">
        <v>3825</v>
      </c>
      <c r="W82" s="161">
        <v>234</v>
      </c>
      <c r="X82" s="161">
        <v>0</v>
      </c>
      <c r="Y82" s="161">
        <v>59</v>
      </c>
      <c r="Z82" s="161" t="s">
        <v>301</v>
      </c>
      <c r="AA82" s="161">
        <v>0</v>
      </c>
      <c r="AB82" s="161" t="s">
        <v>301</v>
      </c>
      <c r="AC82" s="161">
        <v>0</v>
      </c>
      <c r="AD82" s="161" t="s">
        <v>301</v>
      </c>
      <c r="AE82" s="161">
        <v>0</v>
      </c>
      <c r="AF82" s="161">
        <v>0</v>
      </c>
      <c r="AG82" s="161">
        <v>0</v>
      </c>
      <c r="AH82" s="161">
        <v>30000</v>
      </c>
      <c r="AI82" s="161">
        <v>0</v>
      </c>
      <c r="AJ82" s="161">
        <v>0</v>
      </c>
      <c r="AK82" s="161">
        <v>885</v>
      </c>
      <c r="AL82" s="161">
        <v>3825</v>
      </c>
      <c r="AM82" s="161">
        <v>3814</v>
      </c>
      <c r="AN82" s="161">
        <v>0</v>
      </c>
      <c r="AO82" s="161">
        <v>0</v>
      </c>
      <c r="AP82" s="161">
        <v>0</v>
      </c>
      <c r="AQ82" s="161">
        <v>0</v>
      </c>
      <c r="AR82" s="161">
        <v>11</v>
      </c>
      <c r="AS82" s="161">
        <v>0</v>
      </c>
      <c r="AT82" s="161" t="s">
        <v>301</v>
      </c>
      <c r="AU82" s="161">
        <v>0</v>
      </c>
      <c r="AV82" s="161" t="s">
        <v>301</v>
      </c>
      <c r="AW82" s="161">
        <v>334</v>
      </c>
      <c r="AX82" s="161">
        <v>334</v>
      </c>
      <c r="AY82" s="161">
        <v>0</v>
      </c>
      <c r="AZ82" s="161">
        <v>0</v>
      </c>
      <c r="BA82" s="161">
        <v>0</v>
      </c>
      <c r="BB82" s="161">
        <v>0</v>
      </c>
      <c r="BC82" s="161">
        <v>0</v>
      </c>
      <c r="BD82" s="161">
        <v>0</v>
      </c>
      <c r="BE82" s="161">
        <v>0</v>
      </c>
      <c r="BF82" s="161">
        <v>1</v>
      </c>
      <c r="BG82" s="161" t="s">
        <v>301</v>
      </c>
      <c r="BH82" s="161">
        <v>3052</v>
      </c>
      <c r="BI82" s="161">
        <v>449</v>
      </c>
      <c r="BJ82" s="161">
        <v>1493</v>
      </c>
      <c r="BK82" s="161" t="s">
        <v>301</v>
      </c>
      <c r="BL82" s="161">
        <v>0</v>
      </c>
      <c r="BM82" s="161">
        <v>0</v>
      </c>
      <c r="BN82" s="161">
        <v>0</v>
      </c>
      <c r="BO82" s="161">
        <v>0</v>
      </c>
      <c r="BP82" s="161">
        <v>0</v>
      </c>
      <c r="BQ82" s="161" t="s">
        <v>301</v>
      </c>
      <c r="BR82" s="161">
        <v>132</v>
      </c>
      <c r="BS82" s="161">
        <v>2997</v>
      </c>
      <c r="BT82" s="161" t="s">
        <v>301</v>
      </c>
      <c r="BU82" s="161" t="s">
        <v>301</v>
      </c>
    </row>
    <row r="83" spans="1:73" s="134" customFormat="1" ht="12.75" customHeight="1" x14ac:dyDescent="0.2">
      <c r="A83" s="155" t="s">
        <v>352</v>
      </c>
      <c r="B83" s="156" t="s">
        <v>218</v>
      </c>
      <c r="C83" s="157"/>
      <c r="D83" s="158">
        <v>701</v>
      </c>
      <c r="E83" s="158">
        <v>14642</v>
      </c>
      <c r="F83" s="158">
        <v>3</v>
      </c>
      <c r="G83" s="158">
        <v>0</v>
      </c>
      <c r="H83" s="158">
        <v>3</v>
      </c>
      <c r="I83" s="158">
        <v>0</v>
      </c>
      <c r="J83" s="159">
        <v>2.2000000000000002</v>
      </c>
      <c r="K83" s="159">
        <v>1.4</v>
      </c>
      <c r="L83" s="160">
        <v>0</v>
      </c>
      <c r="M83" s="160">
        <v>0.8</v>
      </c>
      <c r="N83" s="161">
        <v>2</v>
      </c>
      <c r="O83" s="161">
        <v>199</v>
      </c>
      <c r="P83" s="161">
        <v>180</v>
      </c>
      <c r="Q83" s="161">
        <v>20</v>
      </c>
      <c r="R83" s="161">
        <v>5</v>
      </c>
      <c r="S83" s="161">
        <v>0</v>
      </c>
      <c r="T83" s="160">
        <v>215</v>
      </c>
      <c r="U83" s="160">
        <v>44</v>
      </c>
      <c r="V83" s="161">
        <v>13499</v>
      </c>
      <c r="W83" s="161">
        <v>2356</v>
      </c>
      <c r="X83" s="161">
        <v>0</v>
      </c>
      <c r="Y83" s="161">
        <v>0</v>
      </c>
      <c r="Z83" s="161">
        <v>49287</v>
      </c>
      <c r="AA83" s="161" t="s">
        <v>301</v>
      </c>
      <c r="AB83" s="161">
        <v>49287</v>
      </c>
      <c r="AC83" s="161">
        <v>500</v>
      </c>
      <c r="AD83" s="161" t="s">
        <v>301</v>
      </c>
      <c r="AE83" s="161">
        <v>16457</v>
      </c>
      <c r="AF83" s="161">
        <v>32330</v>
      </c>
      <c r="AG83" s="161">
        <v>0</v>
      </c>
      <c r="AH83" s="161">
        <v>48787</v>
      </c>
      <c r="AI83" s="161">
        <v>0</v>
      </c>
      <c r="AJ83" s="161">
        <v>0</v>
      </c>
      <c r="AK83" s="161">
        <v>0</v>
      </c>
      <c r="AL83" s="161">
        <v>27456</v>
      </c>
      <c r="AM83" s="161">
        <v>25912</v>
      </c>
      <c r="AN83" s="161">
        <v>0</v>
      </c>
      <c r="AO83" s="161">
        <v>405</v>
      </c>
      <c r="AP83" s="161">
        <v>0</v>
      </c>
      <c r="AQ83" s="161">
        <v>0</v>
      </c>
      <c r="AR83" s="161">
        <v>1139</v>
      </c>
      <c r="AS83" s="161">
        <v>0</v>
      </c>
      <c r="AT83" s="161" t="s">
        <v>301</v>
      </c>
      <c r="AU83" s="161" t="s">
        <v>301</v>
      </c>
      <c r="AV83" s="161" t="s">
        <v>301</v>
      </c>
      <c r="AW83" s="161">
        <v>692</v>
      </c>
      <c r="AX83" s="161">
        <v>571</v>
      </c>
      <c r="AY83" s="161">
        <v>0</v>
      </c>
      <c r="AZ83" s="161">
        <v>0</v>
      </c>
      <c r="BA83" s="161">
        <v>0</v>
      </c>
      <c r="BB83" s="161">
        <v>0</v>
      </c>
      <c r="BC83" s="161">
        <v>121</v>
      </c>
      <c r="BD83" s="161">
        <v>0</v>
      </c>
      <c r="BE83" s="161" t="s">
        <v>301</v>
      </c>
      <c r="BF83" s="161">
        <v>3</v>
      </c>
      <c r="BG83" s="161">
        <v>20</v>
      </c>
      <c r="BH83" s="161">
        <v>8136</v>
      </c>
      <c r="BI83" s="161">
        <v>601</v>
      </c>
      <c r="BJ83" s="161">
        <v>405</v>
      </c>
      <c r="BK83" s="161">
        <v>12</v>
      </c>
      <c r="BL83" s="161">
        <v>0</v>
      </c>
      <c r="BM83" s="161">
        <v>0</v>
      </c>
      <c r="BN83" s="161">
        <v>0</v>
      </c>
      <c r="BO83" s="161">
        <v>0</v>
      </c>
      <c r="BP83" s="161">
        <v>0</v>
      </c>
      <c r="BQ83" s="161">
        <v>0</v>
      </c>
      <c r="BR83" s="161">
        <v>230</v>
      </c>
      <c r="BS83" s="161" t="s">
        <v>301</v>
      </c>
      <c r="BT83" s="161" t="s">
        <v>301</v>
      </c>
      <c r="BU83" s="161" t="s">
        <v>301</v>
      </c>
    </row>
    <row r="84" spans="1:73" s="134" customFormat="1" ht="12.75" customHeight="1" x14ac:dyDescent="0.2">
      <c r="A84" s="122"/>
      <c r="B84" s="169" t="s">
        <v>160</v>
      </c>
      <c r="C84" s="170"/>
      <c r="D84" s="171">
        <v>24731</v>
      </c>
      <c r="E84" s="171">
        <v>213922</v>
      </c>
      <c r="F84" s="171">
        <v>123</v>
      </c>
      <c r="G84" s="171">
        <v>19</v>
      </c>
      <c r="H84" s="171">
        <v>50</v>
      </c>
      <c r="I84" s="171">
        <v>51</v>
      </c>
      <c r="J84" s="171">
        <v>63.000000000000007</v>
      </c>
      <c r="K84" s="171">
        <v>53.75</v>
      </c>
      <c r="L84" s="171">
        <v>6.45</v>
      </c>
      <c r="M84" s="171">
        <v>2.8</v>
      </c>
      <c r="N84" s="171">
        <v>30</v>
      </c>
      <c r="O84" s="171">
        <v>9561</v>
      </c>
      <c r="P84" s="171">
        <v>8033</v>
      </c>
      <c r="Q84" s="171">
        <v>1376</v>
      </c>
      <c r="R84" s="171">
        <v>470</v>
      </c>
      <c r="S84" s="171">
        <v>61</v>
      </c>
      <c r="T84" s="171">
        <v>5602.5</v>
      </c>
      <c r="U84" s="171">
        <v>1161</v>
      </c>
      <c r="V84" s="171">
        <v>444234</v>
      </c>
      <c r="W84" s="171">
        <v>23269</v>
      </c>
      <c r="X84" s="171">
        <v>26189</v>
      </c>
      <c r="Y84" s="171">
        <v>213224</v>
      </c>
      <c r="Z84" s="171">
        <v>8308787</v>
      </c>
      <c r="AA84" s="171">
        <v>5342589</v>
      </c>
      <c r="AB84" s="171">
        <v>2966198</v>
      </c>
      <c r="AC84" s="171">
        <v>28571</v>
      </c>
      <c r="AD84" s="171">
        <v>1</v>
      </c>
      <c r="AE84" s="171">
        <v>42600</v>
      </c>
      <c r="AF84" s="171">
        <v>850904</v>
      </c>
      <c r="AG84" s="171">
        <v>71362</v>
      </c>
      <c r="AH84" s="171">
        <v>307287</v>
      </c>
      <c r="AI84" s="171">
        <v>0</v>
      </c>
      <c r="AJ84" s="171">
        <v>0</v>
      </c>
      <c r="AK84" s="171">
        <v>37545</v>
      </c>
      <c r="AL84" s="171">
        <v>667055</v>
      </c>
      <c r="AM84" s="171">
        <v>630114</v>
      </c>
      <c r="AN84" s="171">
        <v>8166</v>
      </c>
      <c r="AO84" s="171">
        <v>475</v>
      </c>
      <c r="AP84" s="171">
        <v>1063</v>
      </c>
      <c r="AQ84" s="171">
        <v>150</v>
      </c>
      <c r="AR84" s="171">
        <v>27014</v>
      </c>
      <c r="AS84" s="171">
        <v>73</v>
      </c>
      <c r="AT84" s="171">
        <v>228252</v>
      </c>
      <c r="AU84" s="171">
        <v>743</v>
      </c>
      <c r="AV84" s="171">
        <v>128333</v>
      </c>
      <c r="AW84" s="171">
        <v>30286</v>
      </c>
      <c r="AX84" s="171">
        <v>26969</v>
      </c>
      <c r="AY84" s="171">
        <v>391</v>
      </c>
      <c r="AZ84" s="171">
        <v>1</v>
      </c>
      <c r="BA84" s="171">
        <v>9</v>
      </c>
      <c r="BB84" s="171">
        <v>0</v>
      </c>
      <c r="BC84" s="171">
        <v>2048</v>
      </c>
      <c r="BD84" s="171">
        <v>868</v>
      </c>
      <c r="BE84" s="171">
        <v>8191</v>
      </c>
      <c r="BF84" s="171">
        <v>71</v>
      </c>
      <c r="BG84" s="171">
        <v>796</v>
      </c>
      <c r="BH84" s="171">
        <v>239333</v>
      </c>
      <c r="BI84" s="171">
        <v>12772</v>
      </c>
      <c r="BJ84" s="171">
        <v>16594</v>
      </c>
      <c r="BK84" s="171">
        <v>2404</v>
      </c>
      <c r="BL84" s="171">
        <v>210</v>
      </c>
      <c r="BM84" s="171">
        <v>150</v>
      </c>
      <c r="BN84" s="171">
        <v>15</v>
      </c>
      <c r="BO84" s="171">
        <v>0</v>
      </c>
      <c r="BP84" s="171">
        <v>45</v>
      </c>
      <c r="BQ84" s="171">
        <v>38181</v>
      </c>
      <c r="BR84" s="171">
        <v>4063</v>
      </c>
      <c r="BS84" s="171">
        <v>32853</v>
      </c>
      <c r="BT84" s="171">
        <v>121805</v>
      </c>
      <c r="BU84" s="171">
        <v>27391</v>
      </c>
    </row>
    <row r="85" spans="1:73" s="134" customFormat="1" ht="12.75" customHeight="1" x14ac:dyDescent="0.2">
      <c r="A85" s="173"/>
      <c r="B85" s="135" t="s">
        <v>150</v>
      </c>
      <c r="C85" s="180">
        <v>29</v>
      </c>
      <c r="D85" s="180">
        <v>29</v>
      </c>
      <c r="E85" s="180">
        <v>29</v>
      </c>
      <c r="F85" s="180">
        <v>29</v>
      </c>
      <c r="G85" s="180">
        <v>29</v>
      </c>
      <c r="H85" s="180">
        <v>29</v>
      </c>
      <c r="I85" s="180">
        <v>29</v>
      </c>
      <c r="J85" s="180">
        <v>29</v>
      </c>
      <c r="K85" s="180">
        <v>29</v>
      </c>
      <c r="L85" s="180">
        <v>29</v>
      </c>
      <c r="M85" s="180">
        <v>29</v>
      </c>
      <c r="N85" s="180">
        <v>29</v>
      </c>
      <c r="O85" s="180">
        <v>29</v>
      </c>
      <c r="P85" s="180">
        <v>29</v>
      </c>
      <c r="Q85" s="180">
        <v>29</v>
      </c>
      <c r="R85" s="180">
        <v>29</v>
      </c>
      <c r="S85" s="180">
        <v>29</v>
      </c>
      <c r="T85" s="180">
        <v>29</v>
      </c>
      <c r="U85" s="180">
        <v>29</v>
      </c>
      <c r="V85" s="180">
        <v>29</v>
      </c>
      <c r="W85" s="180">
        <v>29</v>
      </c>
      <c r="X85" s="180">
        <v>29</v>
      </c>
      <c r="Y85" s="180">
        <v>29</v>
      </c>
      <c r="Z85" s="180">
        <v>29</v>
      </c>
      <c r="AA85" s="180">
        <v>29</v>
      </c>
      <c r="AB85" s="180">
        <v>29</v>
      </c>
      <c r="AC85" s="180">
        <v>29</v>
      </c>
      <c r="AD85" s="180">
        <v>29</v>
      </c>
      <c r="AE85" s="180">
        <v>29</v>
      </c>
      <c r="AF85" s="180">
        <v>29</v>
      </c>
      <c r="AG85" s="180">
        <v>29</v>
      </c>
      <c r="AH85" s="180">
        <v>29</v>
      </c>
      <c r="AI85" s="180">
        <v>29</v>
      </c>
      <c r="AJ85" s="180">
        <v>29</v>
      </c>
      <c r="AK85" s="180">
        <v>29</v>
      </c>
      <c r="AL85" s="180">
        <v>29</v>
      </c>
      <c r="AM85" s="180">
        <v>29</v>
      </c>
      <c r="AN85" s="180">
        <v>29</v>
      </c>
      <c r="AO85" s="180">
        <v>29</v>
      </c>
      <c r="AP85" s="180">
        <v>29</v>
      </c>
      <c r="AQ85" s="180">
        <v>29</v>
      </c>
      <c r="AR85" s="180">
        <v>29</v>
      </c>
      <c r="AS85" s="180">
        <v>29</v>
      </c>
      <c r="AT85" s="180">
        <v>29</v>
      </c>
      <c r="AU85" s="180">
        <v>29</v>
      </c>
      <c r="AV85" s="180">
        <v>29</v>
      </c>
      <c r="AW85" s="180">
        <v>29</v>
      </c>
      <c r="AX85" s="180">
        <v>29</v>
      </c>
      <c r="AY85" s="180">
        <v>29</v>
      </c>
      <c r="AZ85" s="180">
        <v>29</v>
      </c>
      <c r="BA85" s="180">
        <v>29</v>
      </c>
      <c r="BB85" s="180">
        <v>29</v>
      </c>
      <c r="BC85" s="180">
        <v>29</v>
      </c>
      <c r="BD85" s="180">
        <v>29</v>
      </c>
      <c r="BE85" s="180">
        <v>29</v>
      </c>
      <c r="BF85" s="180">
        <v>29</v>
      </c>
      <c r="BG85" s="180">
        <v>29</v>
      </c>
      <c r="BH85" s="180">
        <v>29</v>
      </c>
      <c r="BI85" s="180">
        <v>29</v>
      </c>
      <c r="BJ85" s="180">
        <v>29</v>
      </c>
      <c r="BK85" s="180">
        <v>29</v>
      </c>
      <c r="BL85" s="180">
        <v>29</v>
      </c>
      <c r="BM85" s="180">
        <v>29</v>
      </c>
      <c r="BN85" s="180">
        <v>29</v>
      </c>
      <c r="BO85" s="180">
        <v>29</v>
      </c>
      <c r="BP85" s="180">
        <v>29</v>
      </c>
      <c r="BQ85" s="180">
        <v>29</v>
      </c>
      <c r="BR85" s="180">
        <v>29</v>
      </c>
      <c r="BS85" s="180">
        <v>29</v>
      </c>
      <c r="BT85" s="180">
        <v>29</v>
      </c>
      <c r="BU85" s="180">
        <v>29</v>
      </c>
    </row>
    <row r="86" spans="1:73" s="134" customFormat="1" ht="12.75" customHeight="1" x14ac:dyDescent="0.2">
      <c r="A86" s="173"/>
      <c r="B86" s="135" t="s">
        <v>151</v>
      </c>
      <c r="C86" s="180">
        <v>26</v>
      </c>
      <c r="D86" s="136">
        <v>25</v>
      </c>
      <c r="E86" s="136">
        <v>11</v>
      </c>
      <c r="F86" s="136">
        <v>26</v>
      </c>
      <c r="G86" s="136">
        <v>26</v>
      </c>
      <c r="H86" s="136">
        <v>26</v>
      </c>
      <c r="I86" s="136">
        <v>26</v>
      </c>
      <c r="J86" s="136">
        <v>26</v>
      </c>
      <c r="K86" s="136">
        <v>26</v>
      </c>
      <c r="L86" s="136">
        <v>24</v>
      </c>
      <c r="M86" s="136">
        <v>24</v>
      </c>
      <c r="N86" s="136">
        <v>26</v>
      </c>
      <c r="O86" s="136">
        <v>26</v>
      </c>
      <c r="P86" s="136">
        <v>26</v>
      </c>
      <c r="Q86" s="136">
        <v>26</v>
      </c>
      <c r="R86" s="136">
        <v>26</v>
      </c>
      <c r="S86" s="136">
        <v>26</v>
      </c>
      <c r="T86" s="136">
        <v>26</v>
      </c>
      <c r="U86" s="136">
        <v>25</v>
      </c>
      <c r="V86" s="136">
        <v>25</v>
      </c>
      <c r="W86" s="136">
        <v>25</v>
      </c>
      <c r="X86" s="136">
        <v>23</v>
      </c>
      <c r="Y86" s="136">
        <v>24</v>
      </c>
      <c r="Z86" s="136">
        <v>15</v>
      </c>
      <c r="AA86" s="136">
        <v>6</v>
      </c>
      <c r="AB86" s="136">
        <v>15</v>
      </c>
      <c r="AC86" s="136">
        <v>6</v>
      </c>
      <c r="AD86" s="136">
        <v>1</v>
      </c>
      <c r="AE86" s="136">
        <v>6</v>
      </c>
      <c r="AF86" s="136">
        <v>16</v>
      </c>
      <c r="AG86" s="136">
        <v>12</v>
      </c>
      <c r="AH86" s="136">
        <v>8</v>
      </c>
      <c r="AI86" s="136">
        <v>9</v>
      </c>
      <c r="AJ86" s="136">
        <v>11</v>
      </c>
      <c r="AK86" s="136">
        <v>16</v>
      </c>
      <c r="AL86" s="136">
        <v>25</v>
      </c>
      <c r="AM86" s="136">
        <v>25</v>
      </c>
      <c r="AN86" s="136">
        <v>22</v>
      </c>
      <c r="AO86" s="136">
        <v>24</v>
      </c>
      <c r="AP86" s="136">
        <v>24</v>
      </c>
      <c r="AQ86" s="136">
        <v>24</v>
      </c>
      <c r="AR86" s="136">
        <v>26</v>
      </c>
      <c r="AS86" s="136">
        <v>22</v>
      </c>
      <c r="AT86" s="136">
        <v>18</v>
      </c>
      <c r="AU86" s="136">
        <v>19</v>
      </c>
      <c r="AV86" s="136">
        <v>18</v>
      </c>
      <c r="AW86" s="136">
        <v>26</v>
      </c>
      <c r="AX86" s="136">
        <v>26</v>
      </c>
      <c r="AY86" s="136">
        <v>24</v>
      </c>
      <c r="AZ86" s="136">
        <v>24</v>
      </c>
      <c r="BA86" s="136">
        <v>24</v>
      </c>
      <c r="BB86" s="136">
        <v>24</v>
      </c>
      <c r="BC86" s="136">
        <v>26</v>
      </c>
      <c r="BD86" s="136">
        <v>23</v>
      </c>
      <c r="BE86" s="136">
        <v>22</v>
      </c>
      <c r="BF86" s="136">
        <v>26</v>
      </c>
      <c r="BG86" s="136">
        <v>25</v>
      </c>
      <c r="BH86" s="136">
        <v>25</v>
      </c>
      <c r="BI86" s="136">
        <v>25</v>
      </c>
      <c r="BJ86" s="136">
        <v>25</v>
      </c>
      <c r="BK86" s="136">
        <v>24</v>
      </c>
      <c r="BL86" s="136">
        <v>26</v>
      </c>
      <c r="BM86" s="136">
        <v>24</v>
      </c>
      <c r="BN86" s="136">
        <v>24</v>
      </c>
      <c r="BO86" s="136">
        <v>24</v>
      </c>
      <c r="BP86" s="136">
        <v>24</v>
      </c>
      <c r="BQ86" s="136">
        <v>19</v>
      </c>
      <c r="BR86" s="136">
        <v>18</v>
      </c>
      <c r="BS86" s="136">
        <v>6</v>
      </c>
      <c r="BT86" s="136">
        <v>5</v>
      </c>
      <c r="BU86" s="136">
        <v>6</v>
      </c>
    </row>
    <row r="87" spans="1:73" s="134" customFormat="1" ht="12.75" customHeight="1" x14ac:dyDescent="0.2">
      <c r="A87" s="174"/>
      <c r="B87" s="138" t="s">
        <v>149</v>
      </c>
      <c r="C87" s="181">
        <v>0.89655172413793105</v>
      </c>
      <c r="D87" s="139">
        <v>0.86206896551724133</v>
      </c>
      <c r="E87" s="139">
        <v>0.37931034482758619</v>
      </c>
      <c r="F87" s="139">
        <v>0.89655172413793105</v>
      </c>
      <c r="G87" s="139">
        <v>0.89655172413793105</v>
      </c>
      <c r="H87" s="139">
        <v>0.89655172413793105</v>
      </c>
      <c r="I87" s="139">
        <v>0.89655172413793105</v>
      </c>
      <c r="J87" s="139">
        <v>0.89655172413793105</v>
      </c>
      <c r="K87" s="139">
        <v>0.89655172413793105</v>
      </c>
      <c r="L87" s="139">
        <v>0.82758620689655171</v>
      </c>
      <c r="M87" s="139">
        <v>0.82758620689655171</v>
      </c>
      <c r="N87" s="139">
        <v>0.89655172413793105</v>
      </c>
      <c r="O87" s="139">
        <v>0.89655172413793105</v>
      </c>
      <c r="P87" s="139">
        <v>0.89655172413793105</v>
      </c>
      <c r="Q87" s="139">
        <v>0.89655172413793105</v>
      </c>
      <c r="R87" s="139">
        <v>0.89655172413793105</v>
      </c>
      <c r="S87" s="139">
        <v>0.89655172413793105</v>
      </c>
      <c r="T87" s="139">
        <v>0.89655172413793105</v>
      </c>
      <c r="U87" s="139">
        <v>0.86206896551724133</v>
      </c>
      <c r="V87" s="139">
        <v>0.86206896551724133</v>
      </c>
      <c r="W87" s="139">
        <v>0.86206896551724133</v>
      </c>
      <c r="X87" s="139">
        <v>0.7931034482758621</v>
      </c>
      <c r="Y87" s="139">
        <v>0.82758620689655171</v>
      </c>
      <c r="Z87" s="139">
        <v>0.51724137931034486</v>
      </c>
      <c r="AA87" s="139">
        <v>0.20689655172413793</v>
      </c>
      <c r="AB87" s="139">
        <v>0.51724137931034486</v>
      </c>
      <c r="AC87" s="139">
        <v>0.20689655172413793</v>
      </c>
      <c r="AD87" s="139">
        <v>3.4482758620689655E-2</v>
      </c>
      <c r="AE87" s="139">
        <v>0.20689655172413793</v>
      </c>
      <c r="AF87" s="139">
        <v>0.55172413793103448</v>
      </c>
      <c r="AG87" s="139">
        <v>0.41379310344827586</v>
      </c>
      <c r="AH87" s="139">
        <v>0.27586206896551724</v>
      </c>
      <c r="AI87" s="139">
        <v>0.31034482758620691</v>
      </c>
      <c r="AJ87" s="139">
        <v>0.37931034482758619</v>
      </c>
      <c r="AK87" s="139">
        <v>0.55172413793103448</v>
      </c>
      <c r="AL87" s="139">
        <v>0.86206896551724133</v>
      </c>
      <c r="AM87" s="139">
        <v>0.86206896551724133</v>
      </c>
      <c r="AN87" s="139">
        <v>0.75862068965517238</v>
      </c>
      <c r="AO87" s="139">
        <v>0.82758620689655171</v>
      </c>
      <c r="AP87" s="139">
        <v>0.82758620689655171</v>
      </c>
      <c r="AQ87" s="139">
        <v>0.82758620689655171</v>
      </c>
      <c r="AR87" s="139">
        <v>0.89655172413793105</v>
      </c>
      <c r="AS87" s="139">
        <v>0.75862068965517238</v>
      </c>
      <c r="AT87" s="139">
        <v>0.62068965517241381</v>
      </c>
      <c r="AU87" s="139">
        <v>0.65517241379310343</v>
      </c>
      <c r="AV87" s="139">
        <v>0.62068965517241381</v>
      </c>
      <c r="AW87" s="139">
        <v>0.89655172413793105</v>
      </c>
      <c r="AX87" s="139">
        <v>0.89655172413793105</v>
      </c>
      <c r="AY87" s="139">
        <v>0.82758620689655171</v>
      </c>
      <c r="AZ87" s="139">
        <v>0.82758620689655171</v>
      </c>
      <c r="BA87" s="139">
        <v>0.82758620689655171</v>
      </c>
      <c r="BB87" s="139">
        <v>0.82758620689655171</v>
      </c>
      <c r="BC87" s="139">
        <v>0.89655172413793105</v>
      </c>
      <c r="BD87" s="139">
        <v>0.7931034482758621</v>
      </c>
      <c r="BE87" s="139">
        <v>0.75862068965517238</v>
      </c>
      <c r="BF87" s="139">
        <v>0.89655172413793105</v>
      </c>
      <c r="BG87" s="139">
        <v>0.86206896551724133</v>
      </c>
      <c r="BH87" s="139">
        <v>0.86206896551724133</v>
      </c>
      <c r="BI87" s="139">
        <v>0.86206896551724133</v>
      </c>
      <c r="BJ87" s="139">
        <v>0.86206896551724133</v>
      </c>
      <c r="BK87" s="139">
        <v>0.82758620689655171</v>
      </c>
      <c r="BL87" s="139">
        <v>0.89655172413793105</v>
      </c>
      <c r="BM87" s="139">
        <v>0.82758620689655171</v>
      </c>
      <c r="BN87" s="139">
        <v>0.82758620689655171</v>
      </c>
      <c r="BO87" s="139">
        <v>0.82758620689655171</v>
      </c>
      <c r="BP87" s="139">
        <v>0.82758620689655171</v>
      </c>
      <c r="BQ87" s="139">
        <v>0.65517241379310343</v>
      </c>
      <c r="BR87" s="139">
        <v>0.62068965517241381</v>
      </c>
      <c r="BS87" s="139">
        <v>0.20689655172413793</v>
      </c>
      <c r="BT87" s="139">
        <v>0.17241379310344829</v>
      </c>
      <c r="BU87" s="139">
        <v>0.20689655172413793</v>
      </c>
    </row>
    <row r="88" spans="1:73" s="134" customFormat="1" ht="12.75" customHeight="1" x14ac:dyDescent="0.2">
      <c r="A88" s="155" t="s">
        <v>353</v>
      </c>
      <c r="B88" s="156" t="s">
        <v>418</v>
      </c>
      <c r="C88" s="157"/>
      <c r="D88" s="158">
        <v>15783</v>
      </c>
      <c r="E88" s="158" t="s">
        <v>301</v>
      </c>
      <c r="F88" s="158">
        <v>37</v>
      </c>
      <c r="G88" s="158">
        <v>21</v>
      </c>
      <c r="H88" s="158">
        <v>14</v>
      </c>
      <c r="I88" s="158">
        <v>2</v>
      </c>
      <c r="J88" s="159">
        <v>31.1</v>
      </c>
      <c r="K88" s="160">
        <v>29.5</v>
      </c>
      <c r="L88" s="160">
        <v>1.6</v>
      </c>
      <c r="M88" s="160">
        <v>0</v>
      </c>
      <c r="N88" s="161">
        <v>7</v>
      </c>
      <c r="O88" s="161">
        <v>4013</v>
      </c>
      <c r="P88" s="161">
        <v>3599</v>
      </c>
      <c r="Q88" s="161">
        <v>415</v>
      </c>
      <c r="R88" s="161">
        <v>287</v>
      </c>
      <c r="S88" s="161">
        <v>0</v>
      </c>
      <c r="T88" s="160">
        <v>247</v>
      </c>
      <c r="U88" s="160">
        <v>68.5</v>
      </c>
      <c r="V88" s="161">
        <v>160900</v>
      </c>
      <c r="W88" s="161">
        <v>21000</v>
      </c>
      <c r="X88" s="161">
        <v>0</v>
      </c>
      <c r="Y88" s="161">
        <v>4000</v>
      </c>
      <c r="Z88" s="161">
        <v>5751504</v>
      </c>
      <c r="AA88" s="161">
        <v>3298976</v>
      </c>
      <c r="AB88" s="161">
        <v>2452528</v>
      </c>
      <c r="AC88" s="161">
        <v>437037</v>
      </c>
      <c r="AD88" s="161">
        <v>383570</v>
      </c>
      <c r="AE88" s="161">
        <v>74338</v>
      </c>
      <c r="AF88" s="161">
        <v>1557583</v>
      </c>
      <c r="AG88" s="161">
        <v>937193</v>
      </c>
      <c r="AH88" s="161">
        <v>5597205</v>
      </c>
      <c r="AI88" s="161">
        <v>0</v>
      </c>
      <c r="AJ88" s="161">
        <v>0</v>
      </c>
      <c r="AK88" s="161">
        <v>185891</v>
      </c>
      <c r="AL88" s="161">
        <v>144093</v>
      </c>
      <c r="AM88" s="161">
        <v>140398</v>
      </c>
      <c r="AN88" s="161">
        <v>0</v>
      </c>
      <c r="AO88" s="161">
        <v>1177</v>
      </c>
      <c r="AP88" s="161">
        <v>0</v>
      </c>
      <c r="AQ88" s="161">
        <v>0</v>
      </c>
      <c r="AR88" s="161">
        <v>1922</v>
      </c>
      <c r="AS88" s="161">
        <v>596</v>
      </c>
      <c r="AT88" s="161">
        <v>18000</v>
      </c>
      <c r="AU88" s="161">
        <v>49</v>
      </c>
      <c r="AV88" s="161">
        <v>166</v>
      </c>
      <c r="AW88" s="161">
        <v>8163</v>
      </c>
      <c r="AX88" s="161">
        <v>7981</v>
      </c>
      <c r="AY88" s="161">
        <v>0</v>
      </c>
      <c r="AZ88" s="161">
        <v>112</v>
      </c>
      <c r="BA88" s="161">
        <v>0</v>
      </c>
      <c r="BB88" s="161">
        <v>0</v>
      </c>
      <c r="BC88" s="161">
        <v>59</v>
      </c>
      <c r="BD88" s="161">
        <v>11</v>
      </c>
      <c r="BE88" s="161">
        <v>24482</v>
      </c>
      <c r="BF88" s="161">
        <v>1</v>
      </c>
      <c r="BG88" s="161">
        <v>585</v>
      </c>
      <c r="BH88" s="161">
        <v>162566</v>
      </c>
      <c r="BI88" s="161">
        <v>24722</v>
      </c>
      <c r="BJ88" s="161">
        <v>27829</v>
      </c>
      <c r="BK88" s="161">
        <v>34</v>
      </c>
      <c r="BL88" s="161">
        <v>2310</v>
      </c>
      <c r="BM88" s="161">
        <v>0</v>
      </c>
      <c r="BN88" s="161">
        <v>0</v>
      </c>
      <c r="BO88" s="161">
        <v>150</v>
      </c>
      <c r="BP88" s="161">
        <v>2160</v>
      </c>
      <c r="BQ88" s="161">
        <v>0</v>
      </c>
      <c r="BR88" s="161" t="s">
        <v>301</v>
      </c>
      <c r="BS88" s="161">
        <v>780683</v>
      </c>
      <c r="BT88" s="161" t="s">
        <v>301</v>
      </c>
      <c r="BU88" s="161" t="s">
        <v>301</v>
      </c>
    </row>
    <row r="89" spans="1:73" s="134" customFormat="1" ht="12.75" customHeight="1" x14ac:dyDescent="0.2">
      <c r="A89" s="155" t="s">
        <v>354</v>
      </c>
      <c r="B89" s="156" t="s">
        <v>419</v>
      </c>
      <c r="C89" s="157"/>
      <c r="D89" s="158">
        <v>6546</v>
      </c>
      <c r="E89" s="158">
        <v>59848</v>
      </c>
      <c r="F89" s="158">
        <v>23</v>
      </c>
      <c r="G89" s="158">
        <v>3</v>
      </c>
      <c r="H89" s="158">
        <v>16</v>
      </c>
      <c r="I89" s="158">
        <v>4</v>
      </c>
      <c r="J89" s="159">
        <v>14.8</v>
      </c>
      <c r="K89" s="160">
        <v>14</v>
      </c>
      <c r="L89" s="160">
        <v>0.8</v>
      </c>
      <c r="M89" s="160">
        <v>0</v>
      </c>
      <c r="N89" s="161">
        <v>1</v>
      </c>
      <c r="O89" s="161">
        <v>2837</v>
      </c>
      <c r="P89" s="161">
        <v>2414</v>
      </c>
      <c r="Q89" s="161">
        <v>168</v>
      </c>
      <c r="R89" s="161">
        <v>20</v>
      </c>
      <c r="S89" s="161">
        <v>8</v>
      </c>
      <c r="T89" s="160">
        <v>246</v>
      </c>
      <c r="U89" s="160">
        <v>56</v>
      </c>
      <c r="V89" s="161">
        <v>210032</v>
      </c>
      <c r="W89" s="161">
        <v>57968</v>
      </c>
      <c r="X89" s="161">
        <v>10000</v>
      </c>
      <c r="Y89" s="161">
        <v>6420</v>
      </c>
      <c r="Z89" s="161">
        <v>2189909</v>
      </c>
      <c r="AA89" s="161">
        <v>1705240</v>
      </c>
      <c r="AB89" s="161">
        <v>484669</v>
      </c>
      <c r="AC89" s="161">
        <v>113271</v>
      </c>
      <c r="AD89" s="161">
        <v>1</v>
      </c>
      <c r="AE89" s="161">
        <v>14477</v>
      </c>
      <c r="AF89" s="161">
        <v>356920</v>
      </c>
      <c r="AG89" s="161">
        <v>173650</v>
      </c>
      <c r="AH89" s="161">
        <v>2144387</v>
      </c>
      <c r="AI89" s="161">
        <v>0</v>
      </c>
      <c r="AJ89" s="161">
        <v>0</v>
      </c>
      <c r="AK89" s="161">
        <v>45522</v>
      </c>
      <c r="AL89" s="161">
        <v>225609</v>
      </c>
      <c r="AM89" s="161">
        <v>182041</v>
      </c>
      <c r="AN89" s="161" t="s">
        <v>301</v>
      </c>
      <c r="AO89" s="161">
        <v>4</v>
      </c>
      <c r="AP89" s="161">
        <v>0</v>
      </c>
      <c r="AQ89" s="161">
        <v>3</v>
      </c>
      <c r="AR89" s="161">
        <v>43344</v>
      </c>
      <c r="AS89" s="161">
        <v>217</v>
      </c>
      <c r="AT89" s="161">
        <v>48</v>
      </c>
      <c r="AU89" s="161">
        <v>362</v>
      </c>
      <c r="AV89" s="161">
        <v>1407</v>
      </c>
      <c r="AW89" s="161">
        <v>10228</v>
      </c>
      <c r="AX89" s="161">
        <v>7841</v>
      </c>
      <c r="AY89" s="161">
        <v>0</v>
      </c>
      <c r="AZ89" s="161">
        <v>0</v>
      </c>
      <c r="BA89" s="161">
        <v>0</v>
      </c>
      <c r="BB89" s="161">
        <v>1</v>
      </c>
      <c r="BC89" s="161">
        <v>2366</v>
      </c>
      <c r="BD89" s="161">
        <v>20</v>
      </c>
      <c r="BE89" s="161">
        <v>0</v>
      </c>
      <c r="BF89" s="161">
        <v>1</v>
      </c>
      <c r="BG89" s="161">
        <v>84</v>
      </c>
      <c r="BH89" s="161">
        <v>64495</v>
      </c>
      <c r="BI89" s="161">
        <v>6839</v>
      </c>
      <c r="BJ89" s="161">
        <v>3965</v>
      </c>
      <c r="BK89" s="161">
        <v>20</v>
      </c>
      <c r="BL89" s="161">
        <v>62</v>
      </c>
      <c r="BM89" s="161">
        <v>57</v>
      </c>
      <c r="BN89" s="161">
        <v>0</v>
      </c>
      <c r="BO89" s="161">
        <v>0</v>
      </c>
      <c r="BP89" s="161">
        <v>5</v>
      </c>
      <c r="BQ89" s="161">
        <v>15</v>
      </c>
      <c r="BR89" s="161">
        <v>300</v>
      </c>
      <c r="BS89" s="161">
        <v>36996</v>
      </c>
      <c r="BT89" s="161">
        <v>7000</v>
      </c>
      <c r="BU89" s="161">
        <v>2800</v>
      </c>
    </row>
    <row r="90" spans="1:73" s="134" customFormat="1" ht="12.75" customHeight="1" x14ac:dyDescent="0.2">
      <c r="A90" s="155" t="s">
        <v>355</v>
      </c>
      <c r="B90" s="156" t="s">
        <v>420</v>
      </c>
      <c r="C90" s="157"/>
      <c r="D90" s="158">
        <v>1700</v>
      </c>
      <c r="E90" s="158">
        <v>25745</v>
      </c>
      <c r="F90" s="158">
        <v>3</v>
      </c>
      <c r="G90" s="158">
        <v>0</v>
      </c>
      <c r="H90" s="158">
        <v>3</v>
      </c>
      <c r="I90" s="158">
        <v>0</v>
      </c>
      <c r="J90" s="159">
        <v>2</v>
      </c>
      <c r="K90" s="160">
        <v>2</v>
      </c>
      <c r="L90" s="160">
        <v>0</v>
      </c>
      <c r="M90" s="160">
        <v>0</v>
      </c>
      <c r="N90" s="161">
        <v>1</v>
      </c>
      <c r="O90" s="161">
        <v>238</v>
      </c>
      <c r="P90" s="161">
        <v>198</v>
      </c>
      <c r="Q90" s="161">
        <v>20</v>
      </c>
      <c r="R90" s="161">
        <v>9</v>
      </c>
      <c r="S90" s="161">
        <v>0</v>
      </c>
      <c r="T90" s="160">
        <v>240</v>
      </c>
      <c r="U90" s="160">
        <v>38</v>
      </c>
      <c r="V90" s="161">
        <v>24252</v>
      </c>
      <c r="W90" s="161">
        <v>0</v>
      </c>
      <c r="X90" s="161">
        <v>0</v>
      </c>
      <c r="Y90" s="161">
        <v>0</v>
      </c>
      <c r="Z90" s="161">
        <v>279709</v>
      </c>
      <c r="AA90" s="161">
        <v>224709</v>
      </c>
      <c r="AB90" s="161">
        <v>55000</v>
      </c>
      <c r="AC90" s="161" t="s">
        <v>301</v>
      </c>
      <c r="AD90" s="161" t="s">
        <v>301</v>
      </c>
      <c r="AE90" s="161" t="s">
        <v>301</v>
      </c>
      <c r="AF90" s="161">
        <v>55000</v>
      </c>
      <c r="AG90" s="161" t="s">
        <v>301</v>
      </c>
      <c r="AH90" s="161" t="s">
        <v>301</v>
      </c>
      <c r="AI90" s="161" t="s">
        <v>301</v>
      </c>
      <c r="AJ90" s="161" t="s">
        <v>301</v>
      </c>
      <c r="AK90" s="161">
        <v>3000</v>
      </c>
      <c r="AL90" s="161">
        <v>24252</v>
      </c>
      <c r="AM90" s="161">
        <v>22306</v>
      </c>
      <c r="AN90" s="161" t="s">
        <v>301</v>
      </c>
      <c r="AO90" s="161" t="s">
        <v>301</v>
      </c>
      <c r="AP90" s="161" t="s">
        <v>301</v>
      </c>
      <c r="AQ90" s="161" t="s">
        <v>301</v>
      </c>
      <c r="AR90" s="161" t="s">
        <v>301</v>
      </c>
      <c r="AS90" s="161">
        <v>1946</v>
      </c>
      <c r="AT90" s="161">
        <v>28</v>
      </c>
      <c r="AU90" s="161" t="s">
        <v>301</v>
      </c>
      <c r="AV90" s="161">
        <v>9</v>
      </c>
      <c r="AW90" s="161">
        <v>585</v>
      </c>
      <c r="AX90" s="161">
        <v>535</v>
      </c>
      <c r="AY90" s="161" t="s">
        <v>301</v>
      </c>
      <c r="AZ90" s="161" t="s">
        <v>301</v>
      </c>
      <c r="BA90" s="161" t="s">
        <v>301</v>
      </c>
      <c r="BB90" s="161" t="s">
        <v>301</v>
      </c>
      <c r="BC90" s="161">
        <v>50</v>
      </c>
      <c r="BD90" s="161" t="s">
        <v>301</v>
      </c>
      <c r="BE90" s="161" t="s">
        <v>301</v>
      </c>
      <c r="BF90" s="161" t="s">
        <v>301</v>
      </c>
      <c r="BG90" s="161">
        <v>16</v>
      </c>
      <c r="BH90" s="161">
        <v>13054</v>
      </c>
      <c r="BI90" s="161">
        <v>86</v>
      </c>
      <c r="BJ90" s="161" t="s">
        <v>301</v>
      </c>
      <c r="BK90" s="161" t="s">
        <v>301</v>
      </c>
      <c r="BL90" s="161">
        <v>0</v>
      </c>
      <c r="BM90" s="161" t="s">
        <v>301</v>
      </c>
      <c r="BN90" s="161" t="s">
        <v>301</v>
      </c>
      <c r="BO90" s="161" t="s">
        <v>301</v>
      </c>
      <c r="BP90" s="161" t="s">
        <v>301</v>
      </c>
      <c r="BQ90" s="161" t="s">
        <v>301</v>
      </c>
      <c r="BR90" s="161" t="s">
        <v>301</v>
      </c>
      <c r="BS90" s="161" t="s">
        <v>301</v>
      </c>
      <c r="BT90" s="161">
        <v>2052</v>
      </c>
      <c r="BU90" s="161">
        <v>1424</v>
      </c>
    </row>
    <row r="91" spans="1:73" s="134" customFormat="1" ht="12.75" customHeight="1" x14ac:dyDescent="0.2">
      <c r="A91" s="155" t="s">
        <v>356</v>
      </c>
      <c r="B91" s="156" t="s">
        <v>421</v>
      </c>
      <c r="C91" s="157"/>
      <c r="D91" s="158">
        <v>9194</v>
      </c>
      <c r="E91" s="158">
        <v>213194</v>
      </c>
      <c r="F91" s="158">
        <v>23</v>
      </c>
      <c r="G91" s="158">
        <v>8</v>
      </c>
      <c r="H91" s="158">
        <v>12</v>
      </c>
      <c r="I91" s="158">
        <v>3</v>
      </c>
      <c r="J91" s="159">
        <v>17.899999999999999</v>
      </c>
      <c r="K91" s="160">
        <v>16.8</v>
      </c>
      <c r="L91" s="160">
        <v>0.1</v>
      </c>
      <c r="M91" s="160">
        <v>1</v>
      </c>
      <c r="N91" s="161">
        <v>1</v>
      </c>
      <c r="O91" s="161">
        <v>2008</v>
      </c>
      <c r="P91" s="161">
        <v>1672</v>
      </c>
      <c r="Q91" s="161">
        <v>137</v>
      </c>
      <c r="R91" s="161">
        <v>22</v>
      </c>
      <c r="S91" s="161">
        <v>1</v>
      </c>
      <c r="T91" s="160">
        <v>289</v>
      </c>
      <c r="U91" s="160">
        <v>68</v>
      </c>
      <c r="V91" s="161">
        <v>106501</v>
      </c>
      <c r="W91" s="161">
        <v>15504</v>
      </c>
      <c r="X91" s="161">
        <v>0</v>
      </c>
      <c r="Y91" s="161">
        <v>47</v>
      </c>
      <c r="Z91" s="161">
        <v>2491944</v>
      </c>
      <c r="AA91" s="161">
        <v>1939404</v>
      </c>
      <c r="AB91" s="161">
        <v>552540</v>
      </c>
      <c r="AC91" s="161">
        <v>217427</v>
      </c>
      <c r="AD91" s="161" t="s">
        <v>301</v>
      </c>
      <c r="AE91" s="161">
        <v>63668</v>
      </c>
      <c r="AF91" s="161">
        <v>271445</v>
      </c>
      <c r="AG91" s="161">
        <v>50000</v>
      </c>
      <c r="AH91" s="161">
        <v>0</v>
      </c>
      <c r="AI91" s="161">
        <v>0</v>
      </c>
      <c r="AJ91" s="161">
        <v>0</v>
      </c>
      <c r="AK91" s="161">
        <v>102365</v>
      </c>
      <c r="AL91" s="161">
        <v>135943</v>
      </c>
      <c r="AM91" s="161">
        <v>135943</v>
      </c>
      <c r="AN91" s="161">
        <v>0</v>
      </c>
      <c r="AO91" s="161" t="s">
        <v>301</v>
      </c>
      <c r="AP91" s="161" t="s">
        <v>301</v>
      </c>
      <c r="AQ91" s="161">
        <v>0</v>
      </c>
      <c r="AR91" s="161" t="s">
        <v>301</v>
      </c>
      <c r="AS91" s="161" t="s">
        <v>301</v>
      </c>
      <c r="AT91" s="161">
        <v>81</v>
      </c>
      <c r="AU91" s="161" t="s">
        <v>301</v>
      </c>
      <c r="AV91" s="161" t="s">
        <v>301</v>
      </c>
      <c r="AW91" s="161">
        <v>5324</v>
      </c>
      <c r="AX91" s="161">
        <v>5324</v>
      </c>
      <c r="AY91" s="161">
        <v>0</v>
      </c>
      <c r="AZ91" s="161" t="s">
        <v>301</v>
      </c>
      <c r="BA91" s="161" t="s">
        <v>301</v>
      </c>
      <c r="BB91" s="161">
        <v>0</v>
      </c>
      <c r="BC91" s="161" t="s">
        <v>301</v>
      </c>
      <c r="BD91" s="161" t="s">
        <v>301</v>
      </c>
      <c r="BE91" s="161">
        <v>10110</v>
      </c>
      <c r="BF91" s="161">
        <v>13</v>
      </c>
      <c r="BG91" s="161">
        <v>69</v>
      </c>
      <c r="BH91" s="161">
        <v>245671</v>
      </c>
      <c r="BI91" s="161">
        <v>7</v>
      </c>
      <c r="BJ91" s="161">
        <v>227</v>
      </c>
      <c r="BK91" s="161">
        <v>240</v>
      </c>
      <c r="BL91" s="161">
        <v>0</v>
      </c>
      <c r="BM91" s="161" t="s">
        <v>301</v>
      </c>
      <c r="BN91" s="161" t="s">
        <v>301</v>
      </c>
      <c r="BO91" s="161" t="s">
        <v>301</v>
      </c>
      <c r="BP91" s="161" t="s">
        <v>301</v>
      </c>
      <c r="BQ91" s="161" t="s">
        <v>301</v>
      </c>
      <c r="BR91" s="161" t="s">
        <v>301</v>
      </c>
      <c r="BS91" s="161">
        <v>98206</v>
      </c>
      <c r="BT91" s="161" t="s">
        <v>301</v>
      </c>
      <c r="BU91" s="161" t="s">
        <v>301</v>
      </c>
    </row>
    <row r="92" spans="1:73" s="134" customFormat="1" ht="12.75" customHeight="1" x14ac:dyDescent="0.2">
      <c r="A92" s="122"/>
      <c r="B92" s="169" t="s">
        <v>159</v>
      </c>
      <c r="C92" s="170"/>
      <c r="D92" s="171">
        <v>33223</v>
      </c>
      <c r="E92" s="171">
        <v>298787</v>
      </c>
      <c r="F92" s="171">
        <v>86</v>
      </c>
      <c r="G92" s="171">
        <v>32</v>
      </c>
      <c r="H92" s="171">
        <v>45</v>
      </c>
      <c r="I92" s="171">
        <v>9</v>
      </c>
      <c r="J92" s="171">
        <v>65.800000000000011</v>
      </c>
      <c r="K92" s="171">
        <v>62.3</v>
      </c>
      <c r="L92" s="171">
        <v>2.5000000000000004</v>
      </c>
      <c r="M92" s="171">
        <v>1</v>
      </c>
      <c r="N92" s="171">
        <v>10</v>
      </c>
      <c r="O92" s="171">
        <v>9096</v>
      </c>
      <c r="P92" s="171">
        <v>7883</v>
      </c>
      <c r="Q92" s="171">
        <v>740</v>
      </c>
      <c r="R92" s="171">
        <v>338</v>
      </c>
      <c r="S92" s="171">
        <v>9</v>
      </c>
      <c r="T92" s="171">
        <v>1022</v>
      </c>
      <c r="U92" s="171">
        <v>230.5</v>
      </c>
      <c r="V92" s="171">
        <v>501685</v>
      </c>
      <c r="W92" s="171">
        <v>94472</v>
      </c>
      <c r="X92" s="171">
        <v>10000</v>
      </c>
      <c r="Y92" s="171">
        <v>10467</v>
      </c>
      <c r="Z92" s="171">
        <v>10713066</v>
      </c>
      <c r="AA92" s="171">
        <v>7168329</v>
      </c>
      <c r="AB92" s="171">
        <v>3544737</v>
      </c>
      <c r="AC92" s="171">
        <v>767735</v>
      </c>
      <c r="AD92" s="171">
        <v>383571</v>
      </c>
      <c r="AE92" s="171">
        <v>152483</v>
      </c>
      <c r="AF92" s="171">
        <v>2240948</v>
      </c>
      <c r="AG92" s="171">
        <v>1160843</v>
      </c>
      <c r="AH92" s="171">
        <v>7741592</v>
      </c>
      <c r="AI92" s="171">
        <v>0</v>
      </c>
      <c r="AJ92" s="171">
        <v>0</v>
      </c>
      <c r="AK92" s="171">
        <v>336778</v>
      </c>
      <c r="AL92" s="171">
        <v>529897</v>
      </c>
      <c r="AM92" s="171">
        <v>480688</v>
      </c>
      <c r="AN92" s="171">
        <v>0</v>
      </c>
      <c r="AO92" s="171">
        <v>1181</v>
      </c>
      <c r="AP92" s="171">
        <v>0</v>
      </c>
      <c r="AQ92" s="171">
        <v>3</v>
      </c>
      <c r="AR92" s="171">
        <v>45266</v>
      </c>
      <c r="AS92" s="171">
        <v>2759</v>
      </c>
      <c r="AT92" s="171">
        <v>18157</v>
      </c>
      <c r="AU92" s="171">
        <v>411</v>
      </c>
      <c r="AV92" s="171">
        <v>1582</v>
      </c>
      <c r="AW92" s="171">
        <v>24300</v>
      </c>
      <c r="AX92" s="171">
        <v>21681</v>
      </c>
      <c r="AY92" s="171">
        <v>0</v>
      </c>
      <c r="AZ92" s="171">
        <v>112</v>
      </c>
      <c r="BA92" s="171">
        <v>0</v>
      </c>
      <c r="BB92" s="171">
        <v>1</v>
      </c>
      <c r="BC92" s="171">
        <v>2475</v>
      </c>
      <c r="BD92" s="171">
        <v>31</v>
      </c>
      <c r="BE92" s="171">
        <v>34592</v>
      </c>
      <c r="BF92" s="171">
        <v>15</v>
      </c>
      <c r="BG92" s="171">
        <v>754</v>
      </c>
      <c r="BH92" s="171">
        <v>485786</v>
      </c>
      <c r="BI92" s="171">
        <v>31654</v>
      </c>
      <c r="BJ92" s="171">
        <v>32021</v>
      </c>
      <c r="BK92" s="171">
        <v>294</v>
      </c>
      <c r="BL92" s="171">
        <v>2372</v>
      </c>
      <c r="BM92" s="171">
        <v>57</v>
      </c>
      <c r="BN92" s="171">
        <v>0</v>
      </c>
      <c r="BO92" s="171">
        <v>150</v>
      </c>
      <c r="BP92" s="171">
        <v>2165</v>
      </c>
      <c r="BQ92" s="171">
        <v>15</v>
      </c>
      <c r="BR92" s="171">
        <v>300</v>
      </c>
      <c r="BS92" s="171">
        <v>915885</v>
      </c>
      <c r="BT92" s="171">
        <v>9052</v>
      </c>
      <c r="BU92" s="171">
        <v>4224</v>
      </c>
    </row>
    <row r="93" spans="1:73" s="134" customFormat="1" ht="12.75" customHeight="1" x14ac:dyDescent="0.2">
      <c r="A93" s="173"/>
      <c r="B93" s="135" t="s">
        <v>150</v>
      </c>
      <c r="C93" s="136">
        <v>4</v>
      </c>
      <c r="D93" s="136">
        <v>4</v>
      </c>
      <c r="E93" s="136">
        <v>4</v>
      </c>
      <c r="F93" s="136">
        <v>4</v>
      </c>
      <c r="G93" s="136">
        <v>4</v>
      </c>
      <c r="H93" s="136">
        <v>4</v>
      </c>
      <c r="I93" s="136">
        <v>4</v>
      </c>
      <c r="J93" s="136">
        <v>4</v>
      </c>
      <c r="K93" s="136">
        <v>4</v>
      </c>
      <c r="L93" s="136">
        <v>4</v>
      </c>
      <c r="M93" s="136">
        <v>4</v>
      </c>
      <c r="N93" s="136">
        <v>4</v>
      </c>
      <c r="O93" s="136">
        <v>4</v>
      </c>
      <c r="P93" s="136">
        <v>4</v>
      </c>
      <c r="Q93" s="136">
        <v>4</v>
      </c>
      <c r="R93" s="136">
        <v>4</v>
      </c>
      <c r="S93" s="136">
        <v>4</v>
      </c>
      <c r="T93" s="136">
        <v>4</v>
      </c>
      <c r="U93" s="136">
        <v>4</v>
      </c>
      <c r="V93" s="136">
        <v>4</v>
      </c>
      <c r="W93" s="136">
        <v>4</v>
      </c>
      <c r="X93" s="136">
        <v>4</v>
      </c>
      <c r="Y93" s="136">
        <v>4</v>
      </c>
      <c r="Z93" s="136">
        <v>4</v>
      </c>
      <c r="AA93" s="136">
        <v>4</v>
      </c>
      <c r="AB93" s="136">
        <v>4</v>
      </c>
      <c r="AC93" s="136">
        <v>4</v>
      </c>
      <c r="AD93" s="136">
        <v>4</v>
      </c>
      <c r="AE93" s="136">
        <v>4</v>
      </c>
      <c r="AF93" s="136">
        <v>4</v>
      </c>
      <c r="AG93" s="136">
        <v>4</v>
      </c>
      <c r="AH93" s="136">
        <v>4</v>
      </c>
      <c r="AI93" s="136">
        <v>4</v>
      </c>
      <c r="AJ93" s="136">
        <v>4</v>
      </c>
      <c r="AK93" s="136">
        <v>4</v>
      </c>
      <c r="AL93" s="136">
        <v>4</v>
      </c>
      <c r="AM93" s="136">
        <v>4</v>
      </c>
      <c r="AN93" s="136">
        <v>4</v>
      </c>
      <c r="AO93" s="136">
        <v>4</v>
      </c>
      <c r="AP93" s="136">
        <v>4</v>
      </c>
      <c r="AQ93" s="136">
        <v>4</v>
      </c>
      <c r="AR93" s="136">
        <v>4</v>
      </c>
      <c r="AS93" s="136">
        <v>4</v>
      </c>
      <c r="AT93" s="136">
        <v>4</v>
      </c>
      <c r="AU93" s="136">
        <v>4</v>
      </c>
      <c r="AV93" s="136">
        <v>4</v>
      </c>
      <c r="AW93" s="136">
        <v>4</v>
      </c>
      <c r="AX93" s="136">
        <v>4</v>
      </c>
      <c r="AY93" s="136">
        <v>4</v>
      </c>
      <c r="AZ93" s="136">
        <v>4</v>
      </c>
      <c r="BA93" s="136">
        <v>4</v>
      </c>
      <c r="BB93" s="136">
        <v>4</v>
      </c>
      <c r="BC93" s="136">
        <v>4</v>
      </c>
      <c r="BD93" s="136">
        <v>4</v>
      </c>
      <c r="BE93" s="136">
        <v>4</v>
      </c>
      <c r="BF93" s="136">
        <v>4</v>
      </c>
      <c r="BG93" s="136">
        <v>4</v>
      </c>
      <c r="BH93" s="136">
        <v>4</v>
      </c>
      <c r="BI93" s="136">
        <v>4</v>
      </c>
      <c r="BJ93" s="136">
        <v>4</v>
      </c>
      <c r="BK93" s="136">
        <v>4</v>
      </c>
      <c r="BL93" s="136">
        <v>4</v>
      </c>
      <c r="BM93" s="136">
        <v>4</v>
      </c>
      <c r="BN93" s="136">
        <v>4</v>
      </c>
      <c r="BO93" s="136">
        <v>4</v>
      </c>
      <c r="BP93" s="136">
        <v>4</v>
      </c>
      <c r="BQ93" s="136">
        <v>4</v>
      </c>
      <c r="BR93" s="136">
        <v>4</v>
      </c>
      <c r="BS93" s="136">
        <v>4</v>
      </c>
      <c r="BT93" s="136">
        <v>4</v>
      </c>
      <c r="BU93" s="136">
        <v>4</v>
      </c>
    </row>
    <row r="94" spans="1:73" s="134" customFormat="1" ht="12.75" customHeight="1" x14ac:dyDescent="0.2">
      <c r="A94" s="173"/>
      <c r="B94" s="135" t="s">
        <v>151</v>
      </c>
      <c r="C94" s="136">
        <v>4</v>
      </c>
      <c r="D94" s="136">
        <v>4</v>
      </c>
      <c r="E94" s="136">
        <v>3</v>
      </c>
      <c r="F94" s="136">
        <v>4</v>
      </c>
      <c r="G94" s="136">
        <v>4</v>
      </c>
      <c r="H94" s="136">
        <v>4</v>
      </c>
      <c r="I94" s="136">
        <v>4</v>
      </c>
      <c r="J94" s="136">
        <v>4</v>
      </c>
      <c r="K94" s="136">
        <v>4</v>
      </c>
      <c r="L94" s="136">
        <v>4</v>
      </c>
      <c r="M94" s="136">
        <v>4</v>
      </c>
      <c r="N94" s="136">
        <v>4</v>
      </c>
      <c r="O94" s="136">
        <v>4</v>
      </c>
      <c r="P94" s="136">
        <v>4</v>
      </c>
      <c r="Q94" s="136">
        <v>4</v>
      </c>
      <c r="R94" s="136">
        <v>4</v>
      </c>
      <c r="S94" s="136">
        <v>4</v>
      </c>
      <c r="T94" s="136">
        <v>4</v>
      </c>
      <c r="U94" s="136">
        <v>4</v>
      </c>
      <c r="V94" s="136">
        <v>4</v>
      </c>
      <c r="W94" s="136">
        <v>4</v>
      </c>
      <c r="X94" s="136">
        <v>4</v>
      </c>
      <c r="Y94" s="136">
        <v>4</v>
      </c>
      <c r="Z94" s="136">
        <v>4</v>
      </c>
      <c r="AA94" s="136">
        <v>4</v>
      </c>
      <c r="AB94" s="136">
        <v>4</v>
      </c>
      <c r="AC94" s="136">
        <v>3</v>
      </c>
      <c r="AD94" s="136">
        <v>2</v>
      </c>
      <c r="AE94" s="136">
        <v>3</v>
      </c>
      <c r="AF94" s="136">
        <v>4</v>
      </c>
      <c r="AG94" s="136">
        <v>3</v>
      </c>
      <c r="AH94" s="136">
        <v>3</v>
      </c>
      <c r="AI94" s="136">
        <v>3</v>
      </c>
      <c r="AJ94" s="136">
        <v>3</v>
      </c>
      <c r="AK94" s="136">
        <v>4</v>
      </c>
      <c r="AL94" s="136">
        <v>4</v>
      </c>
      <c r="AM94" s="136">
        <v>4</v>
      </c>
      <c r="AN94" s="136">
        <v>2</v>
      </c>
      <c r="AO94" s="136">
        <v>2</v>
      </c>
      <c r="AP94" s="136">
        <v>2</v>
      </c>
      <c r="AQ94" s="136">
        <v>3</v>
      </c>
      <c r="AR94" s="136">
        <v>2</v>
      </c>
      <c r="AS94" s="136">
        <v>3</v>
      </c>
      <c r="AT94" s="136">
        <v>4</v>
      </c>
      <c r="AU94" s="136">
        <v>2</v>
      </c>
      <c r="AV94" s="136">
        <v>3</v>
      </c>
      <c r="AW94" s="136">
        <v>4</v>
      </c>
      <c r="AX94" s="136">
        <v>4</v>
      </c>
      <c r="AY94" s="136">
        <v>3</v>
      </c>
      <c r="AZ94" s="136">
        <v>2</v>
      </c>
      <c r="BA94" s="136">
        <v>2</v>
      </c>
      <c r="BB94" s="136">
        <v>3</v>
      </c>
      <c r="BC94" s="136">
        <v>3</v>
      </c>
      <c r="BD94" s="136">
        <v>2</v>
      </c>
      <c r="BE94" s="136">
        <v>3</v>
      </c>
      <c r="BF94" s="136">
        <v>3</v>
      </c>
      <c r="BG94" s="136">
        <v>4</v>
      </c>
      <c r="BH94" s="136">
        <v>4</v>
      </c>
      <c r="BI94" s="136">
        <v>4</v>
      </c>
      <c r="BJ94" s="136">
        <v>3</v>
      </c>
      <c r="BK94" s="136">
        <v>3</v>
      </c>
      <c r="BL94" s="136">
        <v>4</v>
      </c>
      <c r="BM94" s="136">
        <v>2</v>
      </c>
      <c r="BN94" s="136">
        <v>2</v>
      </c>
      <c r="BO94" s="136">
        <v>2</v>
      </c>
      <c r="BP94" s="136">
        <v>2</v>
      </c>
      <c r="BQ94" s="136">
        <v>2</v>
      </c>
      <c r="BR94" s="136">
        <v>1</v>
      </c>
      <c r="BS94" s="136">
        <v>3</v>
      </c>
      <c r="BT94" s="136">
        <v>2</v>
      </c>
      <c r="BU94" s="136">
        <v>2</v>
      </c>
    </row>
    <row r="95" spans="1:73" s="134" customFormat="1" ht="12.75" customHeight="1" x14ac:dyDescent="0.2">
      <c r="A95" s="174"/>
      <c r="B95" s="138" t="s">
        <v>149</v>
      </c>
      <c r="C95" s="139">
        <v>1</v>
      </c>
      <c r="D95" s="139">
        <v>1</v>
      </c>
      <c r="E95" s="139">
        <v>0.75</v>
      </c>
      <c r="F95" s="139">
        <v>1</v>
      </c>
      <c r="G95" s="139">
        <v>1</v>
      </c>
      <c r="H95" s="139">
        <v>1</v>
      </c>
      <c r="I95" s="139">
        <v>1</v>
      </c>
      <c r="J95" s="139">
        <v>1</v>
      </c>
      <c r="K95" s="139">
        <v>1</v>
      </c>
      <c r="L95" s="139">
        <v>1</v>
      </c>
      <c r="M95" s="139">
        <v>1</v>
      </c>
      <c r="N95" s="139">
        <v>1</v>
      </c>
      <c r="O95" s="139">
        <v>1</v>
      </c>
      <c r="P95" s="139">
        <v>1</v>
      </c>
      <c r="Q95" s="139">
        <v>1</v>
      </c>
      <c r="R95" s="139">
        <v>1</v>
      </c>
      <c r="S95" s="139">
        <v>1</v>
      </c>
      <c r="T95" s="139">
        <v>1</v>
      </c>
      <c r="U95" s="139">
        <v>1</v>
      </c>
      <c r="V95" s="139">
        <v>1</v>
      </c>
      <c r="W95" s="139">
        <v>1</v>
      </c>
      <c r="X95" s="139">
        <v>1</v>
      </c>
      <c r="Y95" s="139">
        <v>1</v>
      </c>
      <c r="Z95" s="139">
        <v>1</v>
      </c>
      <c r="AA95" s="139">
        <v>1</v>
      </c>
      <c r="AB95" s="139">
        <v>1</v>
      </c>
      <c r="AC95" s="139">
        <v>0.75</v>
      </c>
      <c r="AD95" s="139">
        <v>0.5</v>
      </c>
      <c r="AE95" s="139">
        <v>0.75</v>
      </c>
      <c r="AF95" s="139">
        <v>1</v>
      </c>
      <c r="AG95" s="139">
        <v>0.75</v>
      </c>
      <c r="AH95" s="139">
        <v>0.75</v>
      </c>
      <c r="AI95" s="139">
        <v>0.75</v>
      </c>
      <c r="AJ95" s="139">
        <v>0.75</v>
      </c>
      <c r="AK95" s="139">
        <v>1</v>
      </c>
      <c r="AL95" s="139">
        <v>1</v>
      </c>
      <c r="AM95" s="139">
        <v>1</v>
      </c>
      <c r="AN95" s="139">
        <v>0.5</v>
      </c>
      <c r="AO95" s="139">
        <v>0.5</v>
      </c>
      <c r="AP95" s="139">
        <v>0.5</v>
      </c>
      <c r="AQ95" s="139">
        <v>0.75</v>
      </c>
      <c r="AR95" s="139">
        <v>0.5</v>
      </c>
      <c r="AS95" s="139">
        <v>0.75</v>
      </c>
      <c r="AT95" s="139">
        <v>1</v>
      </c>
      <c r="AU95" s="139">
        <v>0.5</v>
      </c>
      <c r="AV95" s="139">
        <v>0.75</v>
      </c>
      <c r="AW95" s="139">
        <v>1</v>
      </c>
      <c r="AX95" s="139">
        <v>1</v>
      </c>
      <c r="AY95" s="139">
        <v>0.75</v>
      </c>
      <c r="AZ95" s="139">
        <v>0.5</v>
      </c>
      <c r="BA95" s="139">
        <v>0.5</v>
      </c>
      <c r="BB95" s="139">
        <v>0.75</v>
      </c>
      <c r="BC95" s="139">
        <v>0.75</v>
      </c>
      <c r="BD95" s="139">
        <v>0.5</v>
      </c>
      <c r="BE95" s="139">
        <v>0.75</v>
      </c>
      <c r="BF95" s="139">
        <v>0.75</v>
      </c>
      <c r="BG95" s="139">
        <v>1</v>
      </c>
      <c r="BH95" s="139">
        <v>1</v>
      </c>
      <c r="BI95" s="139">
        <v>1</v>
      </c>
      <c r="BJ95" s="139">
        <v>0.75</v>
      </c>
      <c r="BK95" s="139">
        <v>0.75</v>
      </c>
      <c r="BL95" s="139">
        <v>1</v>
      </c>
      <c r="BM95" s="139">
        <v>0.5</v>
      </c>
      <c r="BN95" s="139">
        <v>0.5</v>
      </c>
      <c r="BO95" s="139">
        <v>0.5</v>
      </c>
      <c r="BP95" s="139">
        <v>0.5</v>
      </c>
      <c r="BQ95" s="139">
        <v>0.5</v>
      </c>
      <c r="BR95" s="139">
        <v>0.25</v>
      </c>
      <c r="BS95" s="139">
        <v>0.75</v>
      </c>
      <c r="BT95" s="139">
        <v>0.5</v>
      </c>
      <c r="BU95" s="139">
        <v>0.5</v>
      </c>
    </row>
    <row r="97" spans="1:73" ht="12.75" customHeight="1" x14ac:dyDescent="0.25">
      <c r="A97" s="182" t="s">
        <v>143</v>
      </c>
      <c r="C97" s="183"/>
      <c r="D97" s="108"/>
      <c r="E97" s="108"/>
      <c r="F97" s="108"/>
      <c r="G97" s="108"/>
      <c r="H97" s="108"/>
      <c r="I97" s="108"/>
      <c r="J97" s="108"/>
      <c r="K97" s="108"/>
      <c r="L97" s="108"/>
      <c r="M97" s="108"/>
      <c r="N97" s="108"/>
      <c r="O97" s="108"/>
      <c r="P97" s="108"/>
      <c r="Q97" s="108"/>
      <c r="R97" s="108"/>
      <c r="S97" s="108"/>
      <c r="T97" s="108"/>
      <c r="U97" s="108"/>
      <c r="V97" s="108"/>
      <c r="W97" s="108"/>
      <c r="X97" s="108"/>
      <c r="Y97" s="108"/>
      <c r="Z97" s="108"/>
      <c r="AA97" s="108"/>
      <c r="AB97" s="108"/>
      <c r="AC97" s="108"/>
      <c r="AD97" s="108"/>
      <c r="AE97" s="108"/>
      <c r="AF97" s="108"/>
      <c r="AG97" s="108"/>
      <c r="AH97" s="108"/>
      <c r="AI97" s="108"/>
      <c r="AJ97" s="108"/>
      <c r="AK97" s="108"/>
      <c r="AL97" s="108"/>
      <c r="AM97" s="108"/>
      <c r="AN97" s="108"/>
      <c r="AO97" s="108"/>
      <c r="AP97" s="108"/>
      <c r="AQ97" s="108"/>
      <c r="AR97" s="108"/>
      <c r="AS97" s="108"/>
      <c r="AT97" s="108"/>
      <c r="AU97" s="108"/>
      <c r="AV97" s="108"/>
      <c r="AW97" s="108"/>
      <c r="AX97" s="108"/>
      <c r="AY97" s="108"/>
      <c r="AZ97" s="108"/>
      <c r="BA97" s="108"/>
      <c r="BB97" s="108"/>
      <c r="BC97" s="108"/>
      <c r="BD97" s="108"/>
      <c r="BE97" s="108"/>
      <c r="BF97" s="108"/>
      <c r="BG97" s="108"/>
      <c r="BH97" s="108"/>
      <c r="BI97" s="108"/>
      <c r="BJ97" s="108"/>
      <c r="BK97" s="108"/>
      <c r="BL97" s="108"/>
      <c r="BM97" s="108"/>
      <c r="BN97" s="108"/>
      <c r="BO97" s="108"/>
      <c r="BP97" s="108"/>
      <c r="BQ97" s="108"/>
      <c r="BR97" s="108"/>
      <c r="BS97" s="108"/>
      <c r="BT97" s="108"/>
      <c r="BU97" s="108"/>
    </row>
    <row r="98" spans="1:73" ht="12.75" customHeight="1" x14ac:dyDescent="0.25">
      <c r="A98" s="182" t="s">
        <v>144</v>
      </c>
      <c r="C98" s="183"/>
      <c r="D98" s="108"/>
      <c r="E98" s="108"/>
      <c r="F98" s="108"/>
      <c r="G98" s="108"/>
      <c r="H98" s="108"/>
      <c r="I98" s="108"/>
      <c r="J98" s="108"/>
      <c r="K98" s="108"/>
      <c r="L98" s="108"/>
      <c r="M98" s="108"/>
      <c r="N98" s="108"/>
      <c r="O98" s="108"/>
      <c r="P98" s="108"/>
      <c r="Q98" s="108"/>
      <c r="R98" s="108"/>
      <c r="S98" s="108"/>
      <c r="T98" s="108"/>
      <c r="U98" s="108"/>
      <c r="V98" s="108"/>
      <c r="W98" s="108"/>
      <c r="X98" s="108"/>
      <c r="Y98" s="108"/>
      <c r="Z98" s="108"/>
      <c r="AA98" s="108"/>
      <c r="AB98" s="108"/>
      <c r="AC98" s="108"/>
      <c r="AD98" s="108"/>
      <c r="AE98" s="108"/>
      <c r="AF98" s="108"/>
      <c r="AG98" s="108"/>
      <c r="AH98" s="108"/>
      <c r="AI98" s="108"/>
      <c r="AJ98" s="108"/>
      <c r="AK98" s="108"/>
      <c r="AL98" s="108"/>
      <c r="AM98" s="108"/>
      <c r="AN98" s="108"/>
      <c r="AO98" s="108"/>
      <c r="AP98" s="108"/>
      <c r="AQ98" s="108"/>
      <c r="AR98" s="108"/>
      <c r="AS98" s="108"/>
      <c r="AT98" s="108"/>
      <c r="AU98" s="108"/>
      <c r="AV98" s="108"/>
      <c r="AW98" s="108"/>
      <c r="AX98" s="108"/>
      <c r="AY98" s="108"/>
      <c r="AZ98" s="108"/>
      <c r="BA98" s="108"/>
      <c r="BB98" s="108"/>
      <c r="BC98" s="108"/>
      <c r="BD98" s="108"/>
      <c r="BE98" s="108"/>
      <c r="BF98" s="108"/>
      <c r="BG98" s="108"/>
      <c r="BH98" s="108"/>
      <c r="BI98" s="108"/>
      <c r="BJ98" s="108"/>
      <c r="BK98" s="108"/>
      <c r="BL98" s="108"/>
      <c r="BM98" s="108"/>
      <c r="BN98" s="108"/>
      <c r="BO98" s="108"/>
      <c r="BP98" s="108"/>
      <c r="BQ98" s="108"/>
      <c r="BR98" s="108"/>
      <c r="BS98" s="108"/>
      <c r="BT98" s="108"/>
      <c r="BU98" s="108"/>
    </row>
    <row r="99" spans="1:73" ht="12.75" customHeight="1" x14ac:dyDescent="0.25">
      <c r="A99" s="182" t="s">
        <v>145</v>
      </c>
      <c r="C99" s="183"/>
      <c r="D99" s="108"/>
      <c r="E99" s="108"/>
      <c r="F99" s="108"/>
      <c r="G99" s="108"/>
      <c r="H99" s="108"/>
      <c r="I99" s="108"/>
      <c r="J99" s="108"/>
      <c r="K99" s="108"/>
      <c r="L99" s="108"/>
      <c r="M99" s="108"/>
      <c r="N99" s="108"/>
      <c r="O99" s="108"/>
      <c r="P99" s="108"/>
      <c r="Q99" s="108"/>
      <c r="R99" s="108"/>
      <c r="S99" s="108"/>
      <c r="T99" s="108"/>
      <c r="U99" s="108"/>
      <c r="V99" s="108"/>
      <c r="W99" s="108"/>
      <c r="X99" s="108"/>
      <c r="Y99" s="108"/>
      <c r="Z99" s="108"/>
      <c r="AA99" s="108"/>
      <c r="AB99" s="108"/>
      <c r="AC99" s="108"/>
      <c r="AD99" s="108"/>
      <c r="AE99" s="108"/>
      <c r="AF99" s="108"/>
      <c r="AG99" s="108"/>
      <c r="AH99" s="108"/>
      <c r="AI99" s="108"/>
      <c r="AJ99" s="108"/>
      <c r="AK99" s="108"/>
      <c r="AL99" s="108"/>
      <c r="AM99" s="108"/>
      <c r="AN99" s="108"/>
      <c r="AO99" s="108"/>
      <c r="AP99" s="108"/>
      <c r="AQ99" s="108"/>
      <c r="AR99" s="108"/>
      <c r="AS99" s="108"/>
      <c r="AT99" s="108"/>
      <c r="AU99" s="108"/>
      <c r="AV99" s="108"/>
      <c r="AW99" s="108"/>
      <c r="AX99" s="108"/>
      <c r="AY99" s="108"/>
      <c r="AZ99" s="108"/>
      <c r="BA99" s="108"/>
      <c r="BB99" s="108"/>
      <c r="BC99" s="108"/>
      <c r="BD99" s="108"/>
      <c r="BE99" s="108"/>
      <c r="BF99" s="108"/>
      <c r="BG99" s="108"/>
      <c r="BH99" s="108"/>
      <c r="BI99" s="108"/>
      <c r="BJ99" s="108"/>
      <c r="BK99" s="108"/>
      <c r="BL99" s="108"/>
      <c r="BM99" s="108"/>
      <c r="BN99" s="108"/>
      <c r="BO99" s="108"/>
      <c r="BP99" s="108"/>
      <c r="BQ99" s="108"/>
      <c r="BR99" s="108"/>
      <c r="BS99" s="108"/>
      <c r="BT99" s="108"/>
      <c r="BU99" s="108"/>
    </row>
    <row r="100" spans="1:73" ht="12.75" customHeight="1" x14ac:dyDescent="0.25">
      <c r="A100" s="182"/>
      <c r="C100" s="183"/>
      <c r="D100" s="108"/>
      <c r="E100" s="108"/>
      <c r="F100" s="108"/>
      <c r="G100" s="108"/>
      <c r="H100" s="108"/>
      <c r="I100" s="108"/>
      <c r="J100" s="108"/>
      <c r="K100" s="108"/>
      <c r="L100" s="108"/>
      <c r="M100" s="108"/>
      <c r="N100" s="108"/>
      <c r="O100" s="108"/>
      <c r="P100" s="108"/>
      <c r="Q100" s="108"/>
      <c r="R100" s="108"/>
      <c r="S100" s="108"/>
      <c r="T100" s="108"/>
      <c r="U100" s="108"/>
      <c r="V100" s="108"/>
      <c r="W100" s="108"/>
      <c r="X100" s="108"/>
      <c r="Y100" s="108"/>
      <c r="Z100" s="108"/>
      <c r="AA100" s="108"/>
      <c r="AB100" s="108"/>
      <c r="AC100" s="108"/>
      <c r="AD100" s="108"/>
      <c r="AE100" s="108"/>
      <c r="AF100" s="108"/>
      <c r="AG100" s="108"/>
      <c r="AH100" s="108"/>
      <c r="AI100" s="108"/>
      <c r="AJ100" s="108"/>
      <c r="AK100" s="108"/>
      <c r="AL100" s="108"/>
      <c r="AM100" s="108"/>
      <c r="AN100" s="108"/>
      <c r="AO100" s="108"/>
      <c r="AP100" s="108"/>
      <c r="AQ100" s="108"/>
      <c r="AR100" s="108"/>
      <c r="AS100" s="108"/>
      <c r="AT100" s="108"/>
      <c r="AU100" s="108"/>
      <c r="AV100" s="108"/>
      <c r="AW100" s="108"/>
      <c r="AX100" s="108"/>
      <c r="AY100" s="108"/>
      <c r="AZ100" s="108"/>
      <c r="BA100" s="108"/>
      <c r="BB100" s="108"/>
      <c r="BC100" s="108"/>
      <c r="BD100" s="108"/>
      <c r="BE100" s="108"/>
      <c r="BF100" s="108"/>
      <c r="BG100" s="108"/>
      <c r="BH100" s="108"/>
      <c r="BI100" s="108"/>
      <c r="BJ100" s="108"/>
      <c r="BK100" s="108"/>
      <c r="BL100" s="108"/>
      <c r="BM100" s="108"/>
      <c r="BN100" s="108"/>
      <c r="BO100" s="108"/>
      <c r="BP100" s="108"/>
      <c r="BQ100" s="108"/>
      <c r="BR100" s="108"/>
      <c r="BS100" s="108"/>
      <c r="BT100" s="108"/>
      <c r="BU100" s="108"/>
    </row>
    <row r="101" spans="1:73" ht="12.75" customHeight="1" x14ac:dyDescent="0.25">
      <c r="A101" s="184" t="s">
        <v>146</v>
      </c>
      <c r="C101" s="184"/>
      <c r="D101" s="108"/>
      <c r="E101" s="108"/>
      <c r="F101" s="108"/>
      <c r="G101" s="108"/>
      <c r="H101" s="108"/>
      <c r="I101" s="108"/>
      <c r="J101" s="108"/>
      <c r="K101" s="108"/>
      <c r="L101" s="108"/>
      <c r="M101" s="108"/>
      <c r="N101" s="108"/>
      <c r="O101" s="108"/>
      <c r="P101" s="108"/>
      <c r="Q101" s="108"/>
      <c r="R101" s="108"/>
      <c r="S101" s="108"/>
      <c r="T101" s="108"/>
      <c r="U101" s="108"/>
      <c r="V101" s="108"/>
      <c r="W101" s="108"/>
      <c r="X101" s="108"/>
      <c r="Y101" s="108"/>
      <c r="Z101" s="108"/>
      <c r="AA101" s="108"/>
      <c r="AB101" s="108"/>
      <c r="AC101" s="108"/>
      <c r="AD101" s="108"/>
      <c r="AE101" s="108"/>
      <c r="AF101" s="108"/>
      <c r="AG101" s="108"/>
      <c r="AH101" s="108"/>
      <c r="AI101" s="108"/>
      <c r="AJ101" s="108"/>
      <c r="AK101" s="108"/>
      <c r="AL101" s="108"/>
      <c r="AM101" s="108"/>
      <c r="AN101" s="108"/>
      <c r="AO101" s="108"/>
      <c r="AP101" s="108"/>
      <c r="AQ101" s="108"/>
      <c r="AR101" s="108"/>
      <c r="AS101" s="108"/>
      <c r="AT101" s="108"/>
      <c r="AU101" s="108"/>
      <c r="AV101" s="108"/>
      <c r="AW101" s="108"/>
      <c r="AX101" s="108"/>
      <c r="AY101" s="108"/>
      <c r="AZ101" s="108"/>
      <c r="BA101" s="108"/>
      <c r="BB101" s="108"/>
      <c r="BC101" s="108"/>
      <c r="BD101" s="108"/>
      <c r="BE101" s="108"/>
      <c r="BF101" s="108"/>
      <c r="BG101" s="108"/>
      <c r="BH101" s="108"/>
      <c r="BI101" s="108"/>
      <c r="BJ101" s="108"/>
      <c r="BK101" s="108"/>
      <c r="BL101" s="108"/>
      <c r="BM101" s="108"/>
      <c r="BN101" s="108"/>
      <c r="BO101" s="108"/>
      <c r="BP101" s="108"/>
      <c r="BQ101" s="108"/>
      <c r="BR101" s="108"/>
      <c r="BS101" s="108"/>
      <c r="BT101" s="108"/>
      <c r="BU101" s="108"/>
    </row>
    <row r="102" spans="1:73" ht="12.75" customHeight="1" x14ac:dyDescent="0.25">
      <c r="A102" s="184" t="s">
        <v>147</v>
      </c>
      <c r="C102" s="184"/>
      <c r="D102" s="108"/>
      <c r="E102" s="108"/>
      <c r="F102" s="108"/>
      <c r="G102" s="108"/>
      <c r="H102" s="108"/>
      <c r="I102" s="108"/>
      <c r="J102" s="108"/>
      <c r="K102" s="108"/>
      <c r="L102" s="108"/>
      <c r="M102" s="108"/>
      <c r="N102" s="108"/>
      <c r="O102" s="108"/>
      <c r="P102" s="108"/>
      <c r="Q102" s="108"/>
      <c r="R102" s="108"/>
      <c r="S102" s="108"/>
      <c r="T102" s="108"/>
      <c r="U102" s="108"/>
      <c r="V102" s="108"/>
      <c r="W102" s="108"/>
      <c r="X102" s="108"/>
      <c r="Y102" s="108"/>
      <c r="Z102" s="108"/>
      <c r="AA102" s="108"/>
      <c r="AB102" s="108"/>
      <c r="AC102" s="108"/>
      <c r="AD102" s="108"/>
      <c r="AE102" s="108"/>
      <c r="AF102" s="108"/>
      <c r="AG102" s="108"/>
      <c r="AH102" s="108"/>
      <c r="AI102" s="108"/>
      <c r="AJ102" s="108"/>
      <c r="AK102" s="108"/>
      <c r="AL102" s="108"/>
      <c r="AM102" s="108"/>
      <c r="AN102" s="108"/>
      <c r="AO102" s="108"/>
      <c r="AP102" s="108"/>
      <c r="AQ102" s="108"/>
      <c r="AR102" s="108"/>
      <c r="AS102" s="108"/>
      <c r="AT102" s="108"/>
      <c r="AU102" s="108"/>
      <c r="AV102" s="108"/>
      <c r="AW102" s="108"/>
      <c r="AX102" s="108"/>
      <c r="AY102" s="108"/>
      <c r="AZ102" s="108"/>
      <c r="BA102" s="108"/>
      <c r="BB102" s="108"/>
      <c r="BC102" s="108"/>
      <c r="BD102" s="108"/>
      <c r="BE102" s="108"/>
      <c r="BF102" s="108"/>
      <c r="BG102" s="108"/>
      <c r="BH102" s="108"/>
      <c r="BI102" s="108"/>
      <c r="BJ102" s="108"/>
      <c r="BK102" s="108"/>
      <c r="BL102" s="108"/>
      <c r="BM102" s="108"/>
      <c r="BN102" s="108"/>
      <c r="BO102" s="108"/>
      <c r="BP102" s="108"/>
      <c r="BQ102" s="108"/>
      <c r="BR102" s="108"/>
      <c r="BS102" s="108"/>
      <c r="BT102" s="108"/>
      <c r="BU102" s="108"/>
    </row>
    <row r="103" spans="1:73" ht="12.75" customHeight="1" x14ac:dyDescent="0.25">
      <c r="A103" s="185" t="s">
        <v>422</v>
      </c>
      <c r="C103" s="184"/>
      <c r="D103" s="108"/>
      <c r="E103" s="108"/>
      <c r="F103" s="108"/>
      <c r="G103" s="108"/>
      <c r="H103" s="108"/>
      <c r="I103" s="108"/>
      <c r="J103" s="108"/>
      <c r="K103" s="108"/>
      <c r="L103" s="108"/>
      <c r="M103" s="108"/>
      <c r="N103" s="108"/>
      <c r="O103" s="108"/>
      <c r="P103" s="108"/>
      <c r="Q103" s="108"/>
      <c r="R103" s="108"/>
      <c r="S103" s="108"/>
      <c r="T103" s="108"/>
      <c r="U103" s="108"/>
      <c r="V103" s="108"/>
      <c r="W103" s="108"/>
      <c r="X103" s="108"/>
      <c r="Y103" s="108"/>
      <c r="Z103" s="108"/>
      <c r="AA103" s="108"/>
      <c r="AB103" s="108"/>
      <c r="AC103" s="108"/>
      <c r="AD103" s="108"/>
      <c r="AE103" s="108"/>
      <c r="AF103" s="108"/>
      <c r="AG103" s="108"/>
      <c r="AH103" s="108"/>
      <c r="AI103" s="108"/>
      <c r="AJ103" s="108"/>
      <c r="AK103" s="108"/>
      <c r="AL103" s="108"/>
      <c r="AM103" s="108"/>
      <c r="AN103" s="108"/>
      <c r="AO103" s="108"/>
      <c r="AP103" s="108"/>
      <c r="AQ103" s="108"/>
      <c r="AR103" s="108"/>
      <c r="AS103" s="108"/>
      <c r="AT103" s="108"/>
      <c r="AU103" s="108"/>
      <c r="AV103" s="108"/>
      <c r="AW103" s="108"/>
      <c r="AX103" s="108"/>
      <c r="AY103" s="108"/>
      <c r="AZ103" s="108"/>
      <c r="BA103" s="108"/>
      <c r="BB103" s="108"/>
      <c r="BC103" s="108"/>
      <c r="BD103" s="108"/>
      <c r="BE103" s="108"/>
      <c r="BF103" s="108"/>
      <c r="BG103" s="108"/>
      <c r="BH103" s="108"/>
      <c r="BI103" s="108"/>
      <c r="BJ103" s="108"/>
      <c r="BK103" s="108"/>
      <c r="BL103" s="108"/>
      <c r="BM103" s="108"/>
      <c r="BN103" s="108"/>
      <c r="BO103" s="108"/>
      <c r="BP103" s="108"/>
      <c r="BQ103" s="108"/>
      <c r="BR103" s="108"/>
      <c r="BS103" s="108"/>
      <c r="BT103" s="108"/>
      <c r="BU103" s="108"/>
    </row>
    <row r="105" spans="1:73" ht="13.5" x14ac:dyDescent="0.25">
      <c r="A105" s="184" t="s">
        <v>488</v>
      </c>
    </row>
  </sheetData>
  <mergeCells count="2">
    <mergeCell ref="A1:C2"/>
    <mergeCell ref="A5:A8"/>
  </mergeCells>
  <conditionalFormatting sqref="D8:BU8">
    <cfRule type="cellIs" dxfId="9" priority="1" stopIfTrue="1" operator="lessThan">
      <formula>#REF!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3"/>
  <sheetViews>
    <sheetView showGridLines="0" zoomScaleNormal="100" workbookViewId="0">
      <pane xSplit="3" ySplit="8" topLeftCell="D9" activePane="bottomRight" state="frozen"/>
      <selection pane="topRight" activeCell="D1" sqref="D1"/>
      <selection pane="bottomLeft" activeCell="A9" sqref="A9"/>
      <selection pane="bottomRight" sqref="A1:C2"/>
    </sheetView>
  </sheetViews>
  <sheetFormatPr baseColWidth="10" defaultColWidth="12.85546875" defaultRowHeight="12.75" x14ac:dyDescent="0.2"/>
  <cols>
    <col min="1" max="1" width="12.85546875" style="107"/>
    <col min="2" max="2" width="46.7109375" style="107" customWidth="1"/>
    <col min="3" max="3" width="12.85546875" style="107" customWidth="1"/>
    <col min="4" max="16384" width="12.85546875" style="107"/>
  </cols>
  <sheetData>
    <row r="1" spans="1:73" x14ac:dyDescent="0.2">
      <c r="A1" s="480" t="s">
        <v>423</v>
      </c>
      <c r="B1" s="481"/>
      <c r="C1" s="482"/>
    </row>
    <row r="2" spans="1:73" ht="17.45" customHeight="1" x14ac:dyDescent="0.25">
      <c r="A2" s="483"/>
      <c r="B2" s="484"/>
      <c r="C2" s="485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  <c r="AI2" s="108"/>
      <c r="AJ2" s="108"/>
      <c r="AK2" s="108"/>
      <c r="AL2" s="108"/>
      <c r="AM2" s="108"/>
      <c r="AN2" s="108"/>
      <c r="AO2" s="108"/>
      <c r="AP2" s="108"/>
      <c r="AQ2" s="108"/>
      <c r="AR2" s="108"/>
      <c r="AS2" s="108"/>
      <c r="AT2" s="108"/>
      <c r="AU2" s="108"/>
      <c r="AV2" s="108"/>
      <c r="AW2" s="108"/>
      <c r="AX2" s="108"/>
      <c r="AY2" s="108"/>
      <c r="AZ2" s="108"/>
      <c r="BA2" s="108"/>
      <c r="BB2" s="108"/>
      <c r="BC2" s="108"/>
      <c r="BD2" s="108"/>
      <c r="BE2" s="108"/>
      <c r="BF2" s="108"/>
      <c r="BG2" s="108"/>
      <c r="BH2" s="108"/>
      <c r="BI2" s="108"/>
      <c r="BJ2" s="108"/>
      <c r="BK2" s="108"/>
      <c r="BL2" s="108"/>
      <c r="BM2" s="108"/>
      <c r="BN2" s="108"/>
      <c r="BO2" s="108"/>
      <c r="BP2" s="108"/>
      <c r="BQ2" s="108"/>
      <c r="BR2" s="108"/>
      <c r="BS2" s="108"/>
      <c r="BT2" s="108"/>
      <c r="BU2" s="108"/>
    </row>
    <row r="3" spans="1:73" s="118" customFormat="1" ht="87.75" customHeight="1" x14ac:dyDescent="0.25">
      <c r="A3" s="109"/>
      <c r="B3" s="110"/>
      <c r="C3" s="111"/>
      <c r="D3" s="112" t="s">
        <v>0</v>
      </c>
      <c r="E3" s="113" t="s">
        <v>1</v>
      </c>
      <c r="F3" s="112" t="s">
        <v>2</v>
      </c>
      <c r="G3" s="114" t="s">
        <v>3</v>
      </c>
      <c r="H3" s="115" t="s">
        <v>4</v>
      </c>
      <c r="I3" s="116" t="s">
        <v>5</v>
      </c>
      <c r="J3" s="112" t="s">
        <v>6</v>
      </c>
      <c r="K3" s="114" t="s">
        <v>7</v>
      </c>
      <c r="L3" s="115" t="s">
        <v>8</v>
      </c>
      <c r="M3" s="115" t="s">
        <v>9</v>
      </c>
      <c r="N3" s="112" t="s">
        <v>10</v>
      </c>
      <c r="O3" s="112" t="s">
        <v>11</v>
      </c>
      <c r="P3" s="116" t="s">
        <v>12</v>
      </c>
      <c r="Q3" s="112" t="s">
        <v>13</v>
      </c>
      <c r="R3" s="114" t="s">
        <v>14</v>
      </c>
      <c r="S3" s="115" t="s">
        <v>15</v>
      </c>
      <c r="T3" s="112" t="s">
        <v>16</v>
      </c>
      <c r="U3" s="112" t="s">
        <v>17</v>
      </c>
      <c r="V3" s="112" t="s">
        <v>18</v>
      </c>
      <c r="W3" s="112" t="s">
        <v>19</v>
      </c>
      <c r="X3" s="112" t="s">
        <v>20</v>
      </c>
      <c r="Y3" s="113" t="s">
        <v>21</v>
      </c>
      <c r="Z3" s="112" t="s">
        <v>22</v>
      </c>
      <c r="AA3" s="114" t="s">
        <v>23</v>
      </c>
      <c r="AB3" s="115" t="s">
        <v>24</v>
      </c>
      <c r="AC3" s="115" t="s">
        <v>25</v>
      </c>
      <c r="AD3" s="115" t="s">
        <v>26</v>
      </c>
      <c r="AE3" s="115" t="s">
        <v>27</v>
      </c>
      <c r="AF3" s="115" t="s">
        <v>28</v>
      </c>
      <c r="AG3" s="115" t="s">
        <v>29</v>
      </c>
      <c r="AH3" s="112" t="s">
        <v>30</v>
      </c>
      <c r="AI3" s="112" t="s">
        <v>31</v>
      </c>
      <c r="AJ3" s="112" t="s">
        <v>32</v>
      </c>
      <c r="AK3" s="113" t="s">
        <v>33</v>
      </c>
      <c r="AL3" s="112" t="s">
        <v>34</v>
      </c>
      <c r="AM3" s="114" t="s">
        <v>35</v>
      </c>
      <c r="AN3" s="115" t="s">
        <v>36</v>
      </c>
      <c r="AO3" s="115" t="s">
        <v>37</v>
      </c>
      <c r="AP3" s="115" t="s">
        <v>38</v>
      </c>
      <c r="AQ3" s="115" t="s">
        <v>39</v>
      </c>
      <c r="AR3" s="115" t="s">
        <v>40</v>
      </c>
      <c r="AS3" s="115" t="s">
        <v>41</v>
      </c>
      <c r="AT3" s="112" t="s">
        <v>42</v>
      </c>
      <c r="AU3" s="112" t="s">
        <v>43</v>
      </c>
      <c r="AV3" s="112" t="s">
        <v>44</v>
      </c>
      <c r="AW3" s="112" t="s">
        <v>45</v>
      </c>
      <c r="AX3" s="114" t="s">
        <v>46</v>
      </c>
      <c r="AY3" s="115" t="s">
        <v>47</v>
      </c>
      <c r="AZ3" s="115" t="s">
        <v>48</v>
      </c>
      <c r="BA3" s="115" t="s">
        <v>49</v>
      </c>
      <c r="BB3" s="115" t="s">
        <v>50</v>
      </c>
      <c r="BC3" s="115" t="s">
        <v>51</v>
      </c>
      <c r="BD3" s="116" t="s">
        <v>52</v>
      </c>
      <c r="BE3" s="112" t="s">
        <v>53</v>
      </c>
      <c r="BF3" s="117" t="s">
        <v>54</v>
      </c>
      <c r="BG3" s="113" t="s">
        <v>55</v>
      </c>
      <c r="BH3" s="112" t="s">
        <v>56</v>
      </c>
      <c r="BI3" s="114" t="s">
        <v>57</v>
      </c>
      <c r="BJ3" s="115" t="s">
        <v>58</v>
      </c>
      <c r="BK3" s="113" t="s">
        <v>59</v>
      </c>
      <c r="BL3" s="112" t="s">
        <v>60</v>
      </c>
      <c r="BM3" s="114" t="s">
        <v>61</v>
      </c>
      <c r="BN3" s="115" t="s">
        <v>62</v>
      </c>
      <c r="BO3" s="115" t="s">
        <v>63</v>
      </c>
      <c r="BP3" s="115" t="s">
        <v>64</v>
      </c>
      <c r="BQ3" s="112" t="s">
        <v>65</v>
      </c>
      <c r="BR3" s="112" t="s">
        <v>66</v>
      </c>
      <c r="BS3" s="112" t="s">
        <v>67</v>
      </c>
      <c r="BT3" s="112" t="s">
        <v>68</v>
      </c>
      <c r="BU3" s="112" t="s">
        <v>69</v>
      </c>
    </row>
    <row r="4" spans="1:73" s="118" customFormat="1" ht="25.5" x14ac:dyDescent="0.25">
      <c r="A4" s="119"/>
      <c r="B4" s="120"/>
      <c r="C4" s="121"/>
      <c r="D4" s="210" t="s">
        <v>70</v>
      </c>
      <c r="E4" s="123" t="s">
        <v>71</v>
      </c>
      <c r="F4" s="124" t="s">
        <v>72</v>
      </c>
      <c r="G4" s="125" t="s">
        <v>73</v>
      </c>
      <c r="H4" s="122" t="s">
        <v>74</v>
      </c>
      <c r="I4" s="123" t="s">
        <v>75</v>
      </c>
      <c r="J4" s="124" t="s">
        <v>76</v>
      </c>
      <c r="K4" s="125" t="s">
        <v>77</v>
      </c>
      <c r="L4" s="122" t="s">
        <v>78</v>
      </c>
      <c r="M4" s="122" t="s">
        <v>79</v>
      </c>
      <c r="N4" s="122" t="s">
        <v>80</v>
      </c>
      <c r="O4" s="122" t="s">
        <v>81</v>
      </c>
      <c r="P4" s="123" t="s">
        <v>82</v>
      </c>
      <c r="Q4" s="124" t="s">
        <v>83</v>
      </c>
      <c r="R4" s="125" t="s">
        <v>84</v>
      </c>
      <c r="S4" s="122" t="s">
        <v>85</v>
      </c>
      <c r="T4" s="210" t="s">
        <v>86</v>
      </c>
      <c r="U4" s="122" t="s">
        <v>87</v>
      </c>
      <c r="V4" s="122" t="s">
        <v>88</v>
      </c>
      <c r="W4" s="210" t="s">
        <v>89</v>
      </c>
      <c r="X4" s="122" t="s">
        <v>90</v>
      </c>
      <c r="Y4" s="123" t="s">
        <v>91</v>
      </c>
      <c r="Z4" s="124" t="s">
        <v>92</v>
      </c>
      <c r="AA4" s="125" t="s">
        <v>93</v>
      </c>
      <c r="AB4" s="124" t="s">
        <v>94</v>
      </c>
      <c r="AC4" s="122" t="s">
        <v>95</v>
      </c>
      <c r="AD4" s="122" t="s">
        <v>96</v>
      </c>
      <c r="AE4" s="122" t="s">
        <v>97</v>
      </c>
      <c r="AF4" s="122" t="s">
        <v>98</v>
      </c>
      <c r="AG4" s="210" t="s">
        <v>99</v>
      </c>
      <c r="AH4" s="122" t="s">
        <v>100</v>
      </c>
      <c r="AI4" s="122" t="s">
        <v>101</v>
      </c>
      <c r="AJ4" s="122" t="s">
        <v>102</v>
      </c>
      <c r="AK4" s="211" t="s">
        <v>103</v>
      </c>
      <c r="AL4" s="124" t="s">
        <v>104</v>
      </c>
      <c r="AM4" s="125" t="s">
        <v>105</v>
      </c>
      <c r="AN4" s="122" t="s">
        <v>106</v>
      </c>
      <c r="AO4" s="122" t="s">
        <v>107</v>
      </c>
      <c r="AP4" s="122" t="s">
        <v>108</v>
      </c>
      <c r="AQ4" s="122" t="s">
        <v>109</v>
      </c>
      <c r="AR4" s="122" t="s">
        <v>110</v>
      </c>
      <c r="AS4" s="122" t="s">
        <v>111</v>
      </c>
      <c r="AT4" s="122" t="s">
        <v>112</v>
      </c>
      <c r="AU4" s="122" t="s">
        <v>113</v>
      </c>
      <c r="AV4" s="123" t="s">
        <v>114</v>
      </c>
      <c r="AW4" s="212" t="s">
        <v>115</v>
      </c>
      <c r="AX4" s="213" t="s">
        <v>116</v>
      </c>
      <c r="AY4" s="122" t="s">
        <v>117</v>
      </c>
      <c r="AZ4" s="122" t="s">
        <v>118</v>
      </c>
      <c r="BA4" s="122" t="s">
        <v>119</v>
      </c>
      <c r="BB4" s="122" t="s">
        <v>120</v>
      </c>
      <c r="BC4" s="210" t="s">
        <v>121</v>
      </c>
      <c r="BD4" s="123" t="s">
        <v>122</v>
      </c>
      <c r="BE4" s="124" t="s">
        <v>123</v>
      </c>
      <c r="BF4" s="125" t="s">
        <v>124</v>
      </c>
      <c r="BG4" s="123" t="s">
        <v>125</v>
      </c>
      <c r="BH4" s="124" t="s">
        <v>126</v>
      </c>
      <c r="BI4" s="125" t="s">
        <v>127</v>
      </c>
      <c r="BJ4" s="210" t="s">
        <v>128</v>
      </c>
      <c r="BK4" s="123" t="s">
        <v>129</v>
      </c>
      <c r="BL4" s="124" t="s">
        <v>130</v>
      </c>
      <c r="BM4" s="125" t="s">
        <v>131</v>
      </c>
      <c r="BN4" s="122" t="s">
        <v>132</v>
      </c>
      <c r="BO4" s="122" t="s">
        <v>133</v>
      </c>
      <c r="BP4" s="122" t="s">
        <v>134</v>
      </c>
      <c r="BQ4" s="122" t="s">
        <v>135</v>
      </c>
      <c r="BR4" s="122" t="s">
        <v>136</v>
      </c>
      <c r="BS4" s="122" t="s">
        <v>137</v>
      </c>
      <c r="BT4" s="210" t="s">
        <v>138</v>
      </c>
      <c r="BU4" s="122" t="s">
        <v>139</v>
      </c>
    </row>
    <row r="5" spans="1:73" s="130" customFormat="1" ht="12.75" customHeight="1" x14ac:dyDescent="0.2">
      <c r="A5" s="486" t="s">
        <v>140</v>
      </c>
      <c r="B5" s="126" t="s">
        <v>141</v>
      </c>
      <c r="C5" s="127"/>
      <c r="D5" s="128">
        <v>107159</v>
      </c>
      <c r="E5" s="128">
        <v>535289</v>
      </c>
      <c r="F5" s="128">
        <v>347</v>
      </c>
      <c r="G5" s="128">
        <v>79</v>
      </c>
      <c r="H5" s="128">
        <v>161</v>
      </c>
      <c r="I5" s="128">
        <v>107</v>
      </c>
      <c r="J5" s="129">
        <v>205.00000000000006</v>
      </c>
      <c r="K5" s="129">
        <v>180.10499999999996</v>
      </c>
      <c r="L5" s="129">
        <v>13.889999999999999</v>
      </c>
      <c r="M5" s="129">
        <v>10.8</v>
      </c>
      <c r="N5" s="128">
        <v>78</v>
      </c>
      <c r="O5" s="128">
        <v>29095</v>
      </c>
      <c r="P5" s="128">
        <v>23788</v>
      </c>
      <c r="Q5" s="128">
        <v>2939</v>
      </c>
      <c r="R5" s="128">
        <v>772</v>
      </c>
      <c r="S5" s="128">
        <v>72</v>
      </c>
      <c r="T5" s="129">
        <v>12777</v>
      </c>
      <c r="U5" s="129">
        <v>2490.75</v>
      </c>
      <c r="V5" s="128">
        <v>1561701</v>
      </c>
      <c r="W5" s="128">
        <v>160657</v>
      </c>
      <c r="X5" s="128">
        <v>43995</v>
      </c>
      <c r="Y5" s="128">
        <v>480326</v>
      </c>
      <c r="Z5" s="128">
        <v>28083517.100000001</v>
      </c>
      <c r="AA5" s="128">
        <v>17819977</v>
      </c>
      <c r="AB5" s="128">
        <v>10263540.1</v>
      </c>
      <c r="AC5" s="128">
        <v>956020</v>
      </c>
      <c r="AD5" s="128">
        <v>838684.1</v>
      </c>
      <c r="AE5" s="128">
        <v>573240</v>
      </c>
      <c r="AF5" s="128">
        <v>5861881</v>
      </c>
      <c r="AG5" s="128">
        <v>1486578</v>
      </c>
      <c r="AH5" s="128">
        <v>14795533</v>
      </c>
      <c r="AI5" s="128">
        <v>118500</v>
      </c>
      <c r="AJ5" s="128">
        <v>25617</v>
      </c>
      <c r="AK5" s="128">
        <v>414018.7</v>
      </c>
      <c r="AL5" s="128">
        <v>2142265</v>
      </c>
      <c r="AM5" s="128">
        <v>1970441</v>
      </c>
      <c r="AN5" s="128">
        <v>14443</v>
      </c>
      <c r="AO5" s="128">
        <v>5107</v>
      </c>
      <c r="AP5" s="128">
        <v>6253</v>
      </c>
      <c r="AQ5" s="128">
        <v>3456</v>
      </c>
      <c r="AR5" s="128">
        <v>136209</v>
      </c>
      <c r="AS5" s="128">
        <v>6356</v>
      </c>
      <c r="AT5" s="128">
        <v>240450</v>
      </c>
      <c r="AU5" s="128">
        <v>3469</v>
      </c>
      <c r="AV5" s="128">
        <v>175157.1</v>
      </c>
      <c r="AW5" s="128">
        <v>123665</v>
      </c>
      <c r="AX5" s="128">
        <v>109583</v>
      </c>
      <c r="AY5" s="128">
        <v>616</v>
      </c>
      <c r="AZ5" s="128">
        <v>207</v>
      </c>
      <c r="BA5" s="128">
        <v>1</v>
      </c>
      <c r="BB5" s="128">
        <v>5</v>
      </c>
      <c r="BC5" s="128">
        <v>12066</v>
      </c>
      <c r="BD5" s="128">
        <v>1547</v>
      </c>
      <c r="BE5" s="128">
        <v>53765</v>
      </c>
      <c r="BF5" s="128">
        <v>125</v>
      </c>
      <c r="BG5" s="128">
        <v>2334</v>
      </c>
      <c r="BH5" s="128">
        <v>1394585</v>
      </c>
      <c r="BI5" s="128">
        <v>102560</v>
      </c>
      <c r="BJ5" s="128">
        <v>102184</v>
      </c>
      <c r="BK5" s="128">
        <v>4889</v>
      </c>
      <c r="BL5" s="128">
        <v>5404</v>
      </c>
      <c r="BM5" s="128">
        <v>642</v>
      </c>
      <c r="BN5" s="128">
        <v>34</v>
      </c>
      <c r="BO5" s="128">
        <v>250</v>
      </c>
      <c r="BP5" s="128">
        <v>4478</v>
      </c>
      <c r="BQ5" s="128">
        <v>51778</v>
      </c>
      <c r="BR5" s="128">
        <v>10943</v>
      </c>
      <c r="BS5" s="128">
        <v>1211574</v>
      </c>
      <c r="BT5" s="128">
        <v>18842</v>
      </c>
      <c r="BU5" s="128">
        <v>30424</v>
      </c>
    </row>
    <row r="6" spans="1:73" s="134" customFormat="1" ht="12.75" customHeight="1" x14ac:dyDescent="0.2">
      <c r="A6" s="487"/>
      <c r="B6" s="131" t="s">
        <v>152</v>
      </c>
      <c r="C6" s="132">
        <v>61</v>
      </c>
      <c r="D6" s="133">
        <v>61</v>
      </c>
      <c r="E6" s="133">
        <v>61</v>
      </c>
      <c r="F6" s="133">
        <v>61</v>
      </c>
      <c r="G6" s="133">
        <v>61</v>
      </c>
      <c r="H6" s="133">
        <v>61</v>
      </c>
      <c r="I6" s="133">
        <v>61</v>
      </c>
      <c r="J6" s="133">
        <v>61</v>
      </c>
      <c r="K6" s="133">
        <v>61</v>
      </c>
      <c r="L6" s="133">
        <v>61</v>
      </c>
      <c r="M6" s="133">
        <v>61</v>
      </c>
      <c r="N6" s="133">
        <v>61</v>
      </c>
      <c r="O6" s="133">
        <v>61</v>
      </c>
      <c r="P6" s="133">
        <v>61</v>
      </c>
      <c r="Q6" s="133">
        <v>61</v>
      </c>
      <c r="R6" s="133">
        <v>61</v>
      </c>
      <c r="S6" s="133">
        <v>61</v>
      </c>
      <c r="T6" s="133">
        <v>61</v>
      </c>
      <c r="U6" s="133">
        <v>61</v>
      </c>
      <c r="V6" s="133">
        <v>61</v>
      </c>
      <c r="W6" s="133">
        <v>61</v>
      </c>
      <c r="X6" s="133">
        <v>61</v>
      </c>
      <c r="Y6" s="133">
        <v>61</v>
      </c>
      <c r="Z6" s="133">
        <v>61</v>
      </c>
      <c r="AA6" s="133">
        <v>61</v>
      </c>
      <c r="AB6" s="133">
        <v>61</v>
      </c>
      <c r="AC6" s="133">
        <v>61</v>
      </c>
      <c r="AD6" s="133">
        <v>61</v>
      </c>
      <c r="AE6" s="133">
        <v>61</v>
      </c>
      <c r="AF6" s="133">
        <v>61</v>
      </c>
      <c r="AG6" s="133">
        <v>61</v>
      </c>
      <c r="AH6" s="133">
        <v>61</v>
      </c>
      <c r="AI6" s="133">
        <v>61</v>
      </c>
      <c r="AJ6" s="133">
        <v>61</v>
      </c>
      <c r="AK6" s="133">
        <v>61</v>
      </c>
      <c r="AL6" s="133">
        <v>61</v>
      </c>
      <c r="AM6" s="133">
        <v>61</v>
      </c>
      <c r="AN6" s="133">
        <v>61</v>
      </c>
      <c r="AO6" s="133">
        <v>61</v>
      </c>
      <c r="AP6" s="133">
        <v>61</v>
      </c>
      <c r="AQ6" s="133">
        <v>61</v>
      </c>
      <c r="AR6" s="133">
        <v>61</v>
      </c>
      <c r="AS6" s="133">
        <v>61</v>
      </c>
      <c r="AT6" s="133">
        <v>61</v>
      </c>
      <c r="AU6" s="133">
        <v>61</v>
      </c>
      <c r="AV6" s="133">
        <v>61</v>
      </c>
      <c r="AW6" s="133">
        <v>61</v>
      </c>
      <c r="AX6" s="133">
        <v>61</v>
      </c>
      <c r="AY6" s="133">
        <v>61</v>
      </c>
      <c r="AZ6" s="133">
        <v>61</v>
      </c>
      <c r="BA6" s="133">
        <v>61</v>
      </c>
      <c r="BB6" s="133">
        <v>61</v>
      </c>
      <c r="BC6" s="133">
        <v>61</v>
      </c>
      <c r="BD6" s="133">
        <v>61</v>
      </c>
      <c r="BE6" s="133">
        <v>61</v>
      </c>
      <c r="BF6" s="133">
        <v>61</v>
      </c>
      <c r="BG6" s="133">
        <v>61</v>
      </c>
      <c r="BH6" s="133">
        <v>61</v>
      </c>
      <c r="BI6" s="133">
        <v>61</v>
      </c>
      <c r="BJ6" s="133">
        <v>61</v>
      </c>
      <c r="BK6" s="133">
        <v>61</v>
      </c>
      <c r="BL6" s="133">
        <v>61</v>
      </c>
      <c r="BM6" s="133">
        <v>61</v>
      </c>
      <c r="BN6" s="133">
        <v>61</v>
      </c>
      <c r="BO6" s="133">
        <v>61</v>
      </c>
      <c r="BP6" s="133">
        <v>61</v>
      </c>
      <c r="BQ6" s="133">
        <v>61</v>
      </c>
      <c r="BR6" s="133">
        <v>61</v>
      </c>
      <c r="BS6" s="133">
        <v>61</v>
      </c>
      <c r="BT6" s="133">
        <v>61</v>
      </c>
      <c r="BU6" s="133">
        <v>61</v>
      </c>
    </row>
    <row r="7" spans="1:73" s="134" customFormat="1" ht="12.75" customHeight="1" x14ac:dyDescent="0.2">
      <c r="A7" s="487"/>
      <c r="B7" s="135" t="s">
        <v>153</v>
      </c>
      <c r="C7" s="136">
        <v>56</v>
      </c>
      <c r="D7" s="137">
        <v>40</v>
      </c>
      <c r="E7" s="137">
        <v>33</v>
      </c>
      <c r="F7" s="137">
        <v>56</v>
      </c>
      <c r="G7" s="137">
        <v>56</v>
      </c>
      <c r="H7" s="137">
        <v>56</v>
      </c>
      <c r="I7" s="137">
        <v>55</v>
      </c>
      <c r="J7" s="137">
        <v>56</v>
      </c>
      <c r="K7" s="137">
        <v>55</v>
      </c>
      <c r="L7" s="137">
        <v>54</v>
      </c>
      <c r="M7" s="137">
        <v>55</v>
      </c>
      <c r="N7" s="137">
        <v>56</v>
      </c>
      <c r="O7" s="137">
        <v>56</v>
      </c>
      <c r="P7" s="137">
        <v>56</v>
      </c>
      <c r="Q7" s="137">
        <v>56</v>
      </c>
      <c r="R7" s="137">
        <v>56</v>
      </c>
      <c r="S7" s="137">
        <v>55</v>
      </c>
      <c r="T7" s="137">
        <v>56</v>
      </c>
      <c r="U7" s="137">
        <v>56</v>
      </c>
      <c r="V7" s="137">
        <v>55</v>
      </c>
      <c r="W7" s="137">
        <v>48</v>
      </c>
      <c r="X7" s="137">
        <v>49</v>
      </c>
      <c r="Y7" s="137">
        <v>53</v>
      </c>
      <c r="Z7" s="137">
        <v>38</v>
      </c>
      <c r="AA7" s="137">
        <v>49</v>
      </c>
      <c r="AB7" s="137">
        <v>36</v>
      </c>
      <c r="AC7" s="137">
        <v>25</v>
      </c>
      <c r="AD7" s="137">
        <v>13</v>
      </c>
      <c r="AE7" s="137">
        <v>32</v>
      </c>
      <c r="AF7" s="137">
        <v>39</v>
      </c>
      <c r="AG7" s="137">
        <v>27</v>
      </c>
      <c r="AH7" s="137">
        <v>32</v>
      </c>
      <c r="AI7" s="137">
        <v>31</v>
      </c>
      <c r="AJ7" s="137">
        <v>35</v>
      </c>
      <c r="AK7" s="137">
        <v>50</v>
      </c>
      <c r="AL7" s="137">
        <v>56</v>
      </c>
      <c r="AM7" s="137">
        <v>56</v>
      </c>
      <c r="AN7" s="137">
        <v>54</v>
      </c>
      <c r="AO7" s="137">
        <v>51</v>
      </c>
      <c r="AP7" s="137">
        <v>53</v>
      </c>
      <c r="AQ7" s="137">
        <v>54</v>
      </c>
      <c r="AR7" s="137">
        <v>52</v>
      </c>
      <c r="AS7" s="137">
        <v>43</v>
      </c>
      <c r="AT7" s="137">
        <v>44</v>
      </c>
      <c r="AU7" s="137">
        <v>37</v>
      </c>
      <c r="AV7" s="137">
        <v>47</v>
      </c>
      <c r="AW7" s="137">
        <v>56</v>
      </c>
      <c r="AX7" s="137">
        <v>55</v>
      </c>
      <c r="AY7" s="137">
        <v>53</v>
      </c>
      <c r="AZ7" s="137">
        <v>51</v>
      </c>
      <c r="BA7" s="137">
        <v>53</v>
      </c>
      <c r="BB7" s="137">
        <v>53</v>
      </c>
      <c r="BC7" s="137">
        <v>53</v>
      </c>
      <c r="BD7" s="137">
        <v>48</v>
      </c>
      <c r="BE7" s="137">
        <v>47</v>
      </c>
      <c r="BF7" s="137">
        <v>52</v>
      </c>
      <c r="BG7" s="137">
        <v>53</v>
      </c>
      <c r="BH7" s="137">
        <v>56</v>
      </c>
      <c r="BI7" s="137">
        <v>50</v>
      </c>
      <c r="BJ7" s="137">
        <v>50</v>
      </c>
      <c r="BK7" s="137">
        <v>46</v>
      </c>
      <c r="BL7" s="137">
        <v>55</v>
      </c>
      <c r="BM7" s="137">
        <v>50</v>
      </c>
      <c r="BN7" s="137">
        <v>50</v>
      </c>
      <c r="BO7" s="137">
        <v>44</v>
      </c>
      <c r="BP7" s="137">
        <v>42</v>
      </c>
      <c r="BQ7" s="137">
        <v>41</v>
      </c>
      <c r="BR7" s="137">
        <v>24</v>
      </c>
      <c r="BS7" s="137">
        <v>14</v>
      </c>
      <c r="BT7" s="137">
        <v>8</v>
      </c>
      <c r="BU7" s="137">
        <v>2</v>
      </c>
    </row>
    <row r="8" spans="1:73" s="134" customFormat="1" ht="12.75" customHeight="1" x14ac:dyDescent="0.2">
      <c r="A8" s="488"/>
      <c r="B8" s="138" t="s">
        <v>142</v>
      </c>
      <c r="C8" s="139">
        <v>0.91803278688524592</v>
      </c>
      <c r="D8" s="140">
        <v>0.65573770491803274</v>
      </c>
      <c r="E8" s="140">
        <v>0.54098360655737709</v>
      </c>
      <c r="F8" s="140">
        <v>0.91803278688524592</v>
      </c>
      <c r="G8" s="140">
        <v>0.91803278688524592</v>
      </c>
      <c r="H8" s="140">
        <v>0.91803278688524592</v>
      </c>
      <c r="I8" s="140">
        <v>0.90163934426229508</v>
      </c>
      <c r="J8" s="140">
        <v>0.91803278688524592</v>
      </c>
      <c r="K8" s="140">
        <v>0.90163934426229508</v>
      </c>
      <c r="L8" s="140">
        <v>0.88524590163934425</v>
      </c>
      <c r="M8" s="140">
        <v>0.90163934426229508</v>
      </c>
      <c r="N8" s="140">
        <v>0.91803278688524592</v>
      </c>
      <c r="O8" s="140">
        <v>0.91803278688524592</v>
      </c>
      <c r="P8" s="140">
        <v>0.91803278688524592</v>
      </c>
      <c r="Q8" s="140">
        <v>0.91803278688524592</v>
      </c>
      <c r="R8" s="140">
        <v>0.91803278688524592</v>
      </c>
      <c r="S8" s="140">
        <v>0.90163934426229508</v>
      </c>
      <c r="T8" s="140">
        <v>0.91803278688524592</v>
      </c>
      <c r="U8" s="140">
        <v>0.91803278688524592</v>
      </c>
      <c r="V8" s="140">
        <v>0.90163934426229508</v>
      </c>
      <c r="W8" s="140">
        <v>0.78688524590163933</v>
      </c>
      <c r="X8" s="140">
        <v>0.80327868852459017</v>
      </c>
      <c r="Y8" s="140">
        <v>0.86885245901639341</v>
      </c>
      <c r="Z8" s="140">
        <v>0.62295081967213117</v>
      </c>
      <c r="AA8" s="140">
        <v>0.80327868852459017</v>
      </c>
      <c r="AB8" s="140">
        <v>0.5901639344262295</v>
      </c>
      <c r="AC8" s="140">
        <v>0.4098360655737705</v>
      </c>
      <c r="AD8" s="140">
        <v>0.21311475409836064</v>
      </c>
      <c r="AE8" s="140">
        <v>0.52459016393442626</v>
      </c>
      <c r="AF8" s="140">
        <v>0.63934426229508201</v>
      </c>
      <c r="AG8" s="140">
        <v>0.44262295081967212</v>
      </c>
      <c r="AH8" s="140">
        <v>0.52459016393442626</v>
      </c>
      <c r="AI8" s="140">
        <v>0.50819672131147542</v>
      </c>
      <c r="AJ8" s="140">
        <v>0.57377049180327866</v>
      </c>
      <c r="AK8" s="140">
        <v>0.81967213114754101</v>
      </c>
      <c r="AL8" s="140">
        <v>0.91803278688524592</v>
      </c>
      <c r="AM8" s="140">
        <v>0.91803278688524592</v>
      </c>
      <c r="AN8" s="140">
        <v>0.88524590163934425</v>
      </c>
      <c r="AO8" s="140">
        <v>0.83606557377049184</v>
      </c>
      <c r="AP8" s="140">
        <v>0.86885245901639341</v>
      </c>
      <c r="AQ8" s="140">
        <v>0.88524590163934425</v>
      </c>
      <c r="AR8" s="140">
        <v>0.85245901639344257</v>
      </c>
      <c r="AS8" s="140">
        <v>0.70491803278688525</v>
      </c>
      <c r="AT8" s="140">
        <v>0.72131147540983609</v>
      </c>
      <c r="AU8" s="140">
        <v>0.60655737704918034</v>
      </c>
      <c r="AV8" s="140">
        <v>0.77049180327868849</v>
      </c>
      <c r="AW8" s="140">
        <v>0.91803278688524592</v>
      </c>
      <c r="AX8" s="140">
        <v>0.90163934426229508</v>
      </c>
      <c r="AY8" s="140">
        <v>0.86885245901639341</v>
      </c>
      <c r="AZ8" s="140">
        <v>0.83606557377049184</v>
      </c>
      <c r="BA8" s="140">
        <v>0.86885245901639341</v>
      </c>
      <c r="BB8" s="140">
        <v>0.86885245901639341</v>
      </c>
      <c r="BC8" s="140">
        <v>0.86885245901639341</v>
      </c>
      <c r="BD8" s="140">
        <v>0.78688524590163933</v>
      </c>
      <c r="BE8" s="140">
        <v>0.77049180327868849</v>
      </c>
      <c r="BF8" s="140">
        <v>0.85245901639344257</v>
      </c>
      <c r="BG8" s="140">
        <v>0.86885245901639341</v>
      </c>
      <c r="BH8" s="140">
        <v>0.91803278688524592</v>
      </c>
      <c r="BI8" s="140">
        <v>0.81967213114754101</v>
      </c>
      <c r="BJ8" s="140">
        <v>0.81967213114754101</v>
      </c>
      <c r="BK8" s="140">
        <v>0.75409836065573765</v>
      </c>
      <c r="BL8" s="140">
        <v>0.90163934426229508</v>
      </c>
      <c r="BM8" s="140">
        <v>0.81967213114754101</v>
      </c>
      <c r="BN8" s="140">
        <v>0.81967213114754101</v>
      </c>
      <c r="BO8" s="140">
        <v>0.72131147540983609</v>
      </c>
      <c r="BP8" s="140">
        <v>0.68852459016393441</v>
      </c>
      <c r="BQ8" s="140">
        <v>0.67213114754098358</v>
      </c>
      <c r="BR8" s="140">
        <v>0.39344262295081966</v>
      </c>
      <c r="BS8" s="140">
        <v>0.22950819672131148</v>
      </c>
      <c r="BT8" s="140">
        <v>0.13114754098360656</v>
      </c>
      <c r="BU8" s="140">
        <v>3.2786885245901641E-2</v>
      </c>
    </row>
    <row r="9" spans="1:73" s="134" customFormat="1" ht="12.75" customHeight="1" x14ac:dyDescent="0.2">
      <c r="A9" s="141" t="s">
        <v>300</v>
      </c>
      <c r="B9" s="142" t="s">
        <v>424</v>
      </c>
      <c r="C9" s="143"/>
      <c r="D9" s="144">
        <v>1181</v>
      </c>
      <c r="E9" s="144" t="s">
        <v>301</v>
      </c>
      <c r="F9" s="144">
        <v>3</v>
      </c>
      <c r="G9" s="144">
        <v>0</v>
      </c>
      <c r="H9" s="144">
        <v>3</v>
      </c>
      <c r="I9" s="144">
        <v>0</v>
      </c>
      <c r="J9" s="145">
        <v>1.8</v>
      </c>
      <c r="K9" s="146">
        <v>1.8</v>
      </c>
      <c r="L9" s="146">
        <v>0</v>
      </c>
      <c r="M9" s="146">
        <v>0</v>
      </c>
      <c r="N9" s="147">
        <v>2</v>
      </c>
      <c r="O9" s="147">
        <v>308</v>
      </c>
      <c r="P9" s="147">
        <v>283</v>
      </c>
      <c r="Q9" s="147">
        <v>48</v>
      </c>
      <c r="R9" s="147">
        <v>4</v>
      </c>
      <c r="S9" s="147">
        <v>0</v>
      </c>
      <c r="T9" s="146">
        <v>242</v>
      </c>
      <c r="U9" s="146">
        <v>47</v>
      </c>
      <c r="V9" s="147">
        <v>14550</v>
      </c>
      <c r="W9" s="147">
        <v>200</v>
      </c>
      <c r="X9" s="147">
        <v>0</v>
      </c>
      <c r="Y9" s="147">
        <v>40</v>
      </c>
      <c r="Z9" s="147">
        <v>296080</v>
      </c>
      <c r="AA9" s="147">
        <v>173449</v>
      </c>
      <c r="AB9" s="147">
        <v>122631</v>
      </c>
      <c r="AC9" s="147">
        <v>30085</v>
      </c>
      <c r="AD9" s="147" t="s">
        <v>301</v>
      </c>
      <c r="AE9" s="147">
        <v>13951</v>
      </c>
      <c r="AF9" s="147">
        <v>78595</v>
      </c>
      <c r="AG9" s="147">
        <v>28941</v>
      </c>
      <c r="AH9" s="147">
        <v>281260</v>
      </c>
      <c r="AI9" s="147">
        <v>0</v>
      </c>
      <c r="AJ9" s="147">
        <v>0</v>
      </c>
      <c r="AK9" s="147">
        <v>1036</v>
      </c>
      <c r="AL9" s="147">
        <v>15046</v>
      </c>
      <c r="AM9" s="147">
        <v>14794</v>
      </c>
      <c r="AN9" s="147">
        <v>0</v>
      </c>
      <c r="AO9" s="147">
        <v>0</v>
      </c>
      <c r="AP9" s="147">
        <v>0</v>
      </c>
      <c r="AQ9" s="147">
        <v>0</v>
      </c>
      <c r="AR9" s="147">
        <v>252</v>
      </c>
      <c r="AS9" s="147">
        <v>0</v>
      </c>
      <c r="AT9" s="147">
        <v>6</v>
      </c>
      <c r="AU9" s="147">
        <v>0</v>
      </c>
      <c r="AV9" s="147">
        <v>2</v>
      </c>
      <c r="AW9" s="147">
        <v>1322</v>
      </c>
      <c r="AX9" s="147">
        <v>1267</v>
      </c>
      <c r="AY9" s="147">
        <v>0</v>
      </c>
      <c r="AZ9" s="147">
        <v>0</v>
      </c>
      <c r="BA9" s="147">
        <v>0</v>
      </c>
      <c r="BB9" s="147">
        <v>0</v>
      </c>
      <c r="BC9" s="147">
        <v>55</v>
      </c>
      <c r="BD9" s="147">
        <v>0</v>
      </c>
      <c r="BE9" s="147">
        <v>1650</v>
      </c>
      <c r="BF9" s="147">
        <v>0</v>
      </c>
      <c r="BG9" s="147">
        <v>13</v>
      </c>
      <c r="BH9" s="147">
        <v>8542</v>
      </c>
      <c r="BI9" s="147">
        <v>1424</v>
      </c>
      <c r="BJ9" s="147">
        <v>794</v>
      </c>
      <c r="BK9" s="147">
        <v>53</v>
      </c>
      <c r="BL9" s="147">
        <v>0</v>
      </c>
      <c r="BM9" s="147">
        <v>0</v>
      </c>
      <c r="BN9" s="147">
        <v>0</v>
      </c>
      <c r="BO9" s="147" t="s">
        <v>301</v>
      </c>
      <c r="BP9" s="147">
        <v>0</v>
      </c>
      <c r="BQ9" s="147">
        <v>0</v>
      </c>
      <c r="BR9" s="147" t="s">
        <v>301</v>
      </c>
      <c r="BS9" s="147" t="s">
        <v>301</v>
      </c>
      <c r="BT9" s="147" t="s">
        <v>301</v>
      </c>
      <c r="BU9" s="147" t="s">
        <v>301</v>
      </c>
    </row>
    <row r="10" spans="1:73" s="134" customFormat="1" ht="12.75" customHeight="1" x14ac:dyDescent="0.2">
      <c r="A10" s="148" t="s">
        <v>302</v>
      </c>
      <c r="B10" s="149" t="s">
        <v>425</v>
      </c>
      <c r="C10" s="150"/>
      <c r="D10" s="151">
        <v>1009</v>
      </c>
      <c r="E10" s="151" t="s">
        <v>301</v>
      </c>
      <c r="F10" s="151">
        <v>3</v>
      </c>
      <c r="G10" s="151">
        <v>0</v>
      </c>
      <c r="H10" s="151">
        <v>1</v>
      </c>
      <c r="I10" s="151">
        <v>2</v>
      </c>
      <c r="J10" s="152">
        <v>1.5</v>
      </c>
      <c r="K10" s="153">
        <v>1.5</v>
      </c>
      <c r="L10" s="153">
        <v>0</v>
      </c>
      <c r="M10" s="153">
        <v>0</v>
      </c>
      <c r="N10" s="154">
        <v>1</v>
      </c>
      <c r="O10" s="154">
        <v>249</v>
      </c>
      <c r="P10" s="154">
        <v>244</v>
      </c>
      <c r="Q10" s="154">
        <v>30</v>
      </c>
      <c r="R10" s="154">
        <v>4</v>
      </c>
      <c r="S10" s="154">
        <v>0</v>
      </c>
      <c r="T10" s="153">
        <v>241</v>
      </c>
      <c r="U10" s="153">
        <v>36</v>
      </c>
      <c r="V10" s="154">
        <v>9758</v>
      </c>
      <c r="W10" s="154">
        <v>90</v>
      </c>
      <c r="X10" s="154">
        <v>0</v>
      </c>
      <c r="Y10" s="154">
        <v>0</v>
      </c>
      <c r="Z10" s="154">
        <v>265529</v>
      </c>
      <c r="AA10" s="154">
        <v>174615</v>
      </c>
      <c r="AB10" s="154">
        <v>90914</v>
      </c>
      <c r="AC10" s="154">
        <v>14366</v>
      </c>
      <c r="AD10" s="154" t="s">
        <v>301</v>
      </c>
      <c r="AE10" s="154">
        <v>5452</v>
      </c>
      <c r="AF10" s="154">
        <v>71096</v>
      </c>
      <c r="AG10" s="154">
        <v>22668</v>
      </c>
      <c r="AH10" s="154">
        <v>222647</v>
      </c>
      <c r="AI10" s="154">
        <v>0</v>
      </c>
      <c r="AJ10" s="154">
        <v>0</v>
      </c>
      <c r="AK10" s="154">
        <v>0</v>
      </c>
      <c r="AL10" s="154">
        <v>10115</v>
      </c>
      <c r="AM10" s="154">
        <v>9976</v>
      </c>
      <c r="AN10" s="154">
        <v>0</v>
      </c>
      <c r="AO10" s="154">
        <v>2</v>
      </c>
      <c r="AP10" s="154">
        <v>0</v>
      </c>
      <c r="AQ10" s="154">
        <v>0</v>
      </c>
      <c r="AR10" s="154">
        <v>137</v>
      </c>
      <c r="AS10" s="154">
        <v>0</v>
      </c>
      <c r="AT10" s="154">
        <v>0</v>
      </c>
      <c r="AU10" s="154" t="s">
        <v>301</v>
      </c>
      <c r="AV10" s="154">
        <v>2</v>
      </c>
      <c r="AW10" s="154">
        <v>414</v>
      </c>
      <c r="AX10" s="154">
        <v>412</v>
      </c>
      <c r="AY10" s="154">
        <v>0</v>
      </c>
      <c r="AZ10" s="154">
        <v>0</v>
      </c>
      <c r="BA10" s="154">
        <v>0</v>
      </c>
      <c r="BB10" s="154">
        <v>0</v>
      </c>
      <c r="BC10" s="154">
        <v>2</v>
      </c>
      <c r="BD10" s="154">
        <v>0</v>
      </c>
      <c r="BE10" s="154">
        <v>1540</v>
      </c>
      <c r="BF10" s="154">
        <v>0</v>
      </c>
      <c r="BG10" s="154">
        <v>6</v>
      </c>
      <c r="BH10" s="154">
        <v>8788</v>
      </c>
      <c r="BI10" s="154">
        <v>1435</v>
      </c>
      <c r="BJ10" s="154">
        <v>2290</v>
      </c>
      <c r="BK10" s="154">
        <v>0</v>
      </c>
      <c r="BL10" s="154">
        <v>0</v>
      </c>
      <c r="BM10" s="154">
        <v>0</v>
      </c>
      <c r="BN10" s="154">
        <v>0</v>
      </c>
      <c r="BO10" s="154" t="s">
        <v>301</v>
      </c>
      <c r="BP10" s="154">
        <v>0</v>
      </c>
      <c r="BQ10" s="154">
        <v>0</v>
      </c>
      <c r="BR10" s="154" t="s">
        <v>301</v>
      </c>
      <c r="BS10" s="154" t="s">
        <v>301</v>
      </c>
      <c r="BT10" s="154" t="s">
        <v>301</v>
      </c>
      <c r="BU10" s="154" t="s">
        <v>301</v>
      </c>
    </row>
    <row r="11" spans="1:73" s="134" customFormat="1" ht="12.75" customHeight="1" x14ac:dyDescent="0.2">
      <c r="A11" s="155" t="s">
        <v>303</v>
      </c>
      <c r="B11" s="156" t="s">
        <v>426</v>
      </c>
      <c r="C11" s="157"/>
      <c r="D11" s="158">
        <v>723</v>
      </c>
      <c r="E11" s="158" t="s">
        <v>301</v>
      </c>
      <c r="F11" s="158">
        <v>3</v>
      </c>
      <c r="G11" s="158">
        <v>0</v>
      </c>
      <c r="H11" s="158">
        <v>2</v>
      </c>
      <c r="I11" s="158">
        <v>1</v>
      </c>
      <c r="J11" s="159">
        <v>1.1000000000000001</v>
      </c>
      <c r="K11" s="160">
        <v>1.125</v>
      </c>
      <c r="L11" s="160">
        <v>0</v>
      </c>
      <c r="M11" s="160">
        <v>0</v>
      </c>
      <c r="N11" s="161">
        <v>1</v>
      </c>
      <c r="O11" s="161">
        <v>295</v>
      </c>
      <c r="P11" s="161">
        <v>277</v>
      </c>
      <c r="Q11" s="161">
        <v>28</v>
      </c>
      <c r="R11" s="161">
        <v>15</v>
      </c>
      <c r="S11" s="161">
        <v>0</v>
      </c>
      <c r="T11" s="160">
        <v>199</v>
      </c>
      <c r="U11" s="160">
        <v>33</v>
      </c>
      <c r="V11" s="161">
        <v>10332</v>
      </c>
      <c r="W11" s="161">
        <v>0</v>
      </c>
      <c r="X11" s="161">
        <v>0</v>
      </c>
      <c r="Y11" s="161">
        <v>0</v>
      </c>
      <c r="Z11" s="161">
        <v>241971</v>
      </c>
      <c r="AA11" s="161">
        <v>165004</v>
      </c>
      <c r="AB11" s="161">
        <v>76967</v>
      </c>
      <c r="AC11" s="161">
        <v>38589</v>
      </c>
      <c r="AD11" s="161" t="s">
        <v>301</v>
      </c>
      <c r="AE11" s="161" t="s">
        <v>301</v>
      </c>
      <c r="AF11" s="161">
        <v>38378</v>
      </c>
      <c r="AG11" s="161" t="s">
        <v>301</v>
      </c>
      <c r="AH11" s="161">
        <v>223713</v>
      </c>
      <c r="AI11" s="161">
        <v>0</v>
      </c>
      <c r="AJ11" s="161">
        <v>0</v>
      </c>
      <c r="AK11" s="161">
        <v>18258</v>
      </c>
      <c r="AL11" s="161">
        <v>10332</v>
      </c>
      <c r="AM11" s="161">
        <v>10175</v>
      </c>
      <c r="AN11" s="161">
        <v>0</v>
      </c>
      <c r="AO11" s="161">
        <v>2</v>
      </c>
      <c r="AP11" s="161">
        <v>0</v>
      </c>
      <c r="AQ11" s="161">
        <v>0</v>
      </c>
      <c r="AR11" s="161">
        <v>146</v>
      </c>
      <c r="AS11" s="161">
        <v>9</v>
      </c>
      <c r="AT11" s="161">
        <v>0</v>
      </c>
      <c r="AU11" s="161">
        <v>0</v>
      </c>
      <c r="AV11" s="161">
        <v>10</v>
      </c>
      <c r="AW11" s="161">
        <v>812</v>
      </c>
      <c r="AX11" s="161">
        <v>811</v>
      </c>
      <c r="AY11" s="161">
        <v>0</v>
      </c>
      <c r="AZ11" s="161">
        <v>0</v>
      </c>
      <c r="BA11" s="161">
        <v>0</v>
      </c>
      <c r="BB11" s="161">
        <v>0</v>
      </c>
      <c r="BC11" s="161">
        <v>1</v>
      </c>
      <c r="BD11" s="161">
        <v>0</v>
      </c>
      <c r="BE11" s="161">
        <v>300</v>
      </c>
      <c r="BF11" s="161">
        <v>1</v>
      </c>
      <c r="BG11" s="161">
        <v>13</v>
      </c>
      <c r="BH11" s="161">
        <v>4845</v>
      </c>
      <c r="BI11" s="161">
        <v>993</v>
      </c>
      <c r="BJ11" s="161">
        <v>1270</v>
      </c>
      <c r="BK11" s="161">
        <v>0</v>
      </c>
      <c r="BL11" s="161">
        <v>0</v>
      </c>
      <c r="BM11" s="161">
        <v>0</v>
      </c>
      <c r="BN11" s="161">
        <v>0</v>
      </c>
      <c r="BO11" s="161">
        <v>0</v>
      </c>
      <c r="BP11" s="161">
        <v>0</v>
      </c>
      <c r="BQ11" s="161">
        <v>0</v>
      </c>
      <c r="BR11" s="161">
        <v>40</v>
      </c>
      <c r="BS11" s="161" t="s">
        <v>301</v>
      </c>
      <c r="BT11" s="161" t="s">
        <v>301</v>
      </c>
      <c r="BU11" s="161" t="s">
        <v>301</v>
      </c>
    </row>
    <row r="12" spans="1:73" s="134" customFormat="1" ht="12.75" customHeight="1" x14ac:dyDescent="0.2">
      <c r="A12" s="155" t="s">
        <v>304</v>
      </c>
      <c r="B12" s="156" t="s">
        <v>427</v>
      </c>
      <c r="C12" s="157"/>
      <c r="D12" s="158">
        <v>2167</v>
      </c>
      <c r="E12" s="158">
        <v>7752</v>
      </c>
      <c r="F12" s="158">
        <v>3</v>
      </c>
      <c r="G12" s="158">
        <v>0</v>
      </c>
      <c r="H12" s="158">
        <v>3</v>
      </c>
      <c r="I12" s="158">
        <v>0</v>
      </c>
      <c r="J12" s="159">
        <v>1.7</v>
      </c>
      <c r="K12" s="160">
        <v>1.7</v>
      </c>
      <c r="L12" s="160">
        <v>0</v>
      </c>
      <c r="M12" s="160">
        <v>0</v>
      </c>
      <c r="N12" s="161">
        <v>1</v>
      </c>
      <c r="O12" s="161">
        <v>181</v>
      </c>
      <c r="P12" s="161">
        <v>161</v>
      </c>
      <c r="Q12" s="161">
        <v>25</v>
      </c>
      <c r="R12" s="161">
        <v>9</v>
      </c>
      <c r="S12" s="161">
        <v>0</v>
      </c>
      <c r="T12" s="160">
        <v>220</v>
      </c>
      <c r="U12" s="160">
        <v>21</v>
      </c>
      <c r="V12" s="161">
        <v>14185</v>
      </c>
      <c r="W12" s="161">
        <v>184</v>
      </c>
      <c r="X12" s="161">
        <v>0</v>
      </c>
      <c r="Y12" s="161">
        <v>0</v>
      </c>
      <c r="Z12" s="161">
        <v>261955</v>
      </c>
      <c r="AA12" s="161">
        <v>123962</v>
      </c>
      <c r="AB12" s="161">
        <v>137993</v>
      </c>
      <c r="AC12" s="161">
        <v>16876</v>
      </c>
      <c r="AD12" s="161" t="s">
        <v>301</v>
      </c>
      <c r="AE12" s="161">
        <v>8015</v>
      </c>
      <c r="AF12" s="161">
        <v>113102</v>
      </c>
      <c r="AG12" s="161">
        <v>12505</v>
      </c>
      <c r="AH12" s="161">
        <v>244045</v>
      </c>
      <c r="AI12" s="161">
        <v>0</v>
      </c>
      <c r="AJ12" s="161">
        <v>0</v>
      </c>
      <c r="AK12" s="161">
        <v>17910</v>
      </c>
      <c r="AL12" s="161">
        <v>14186</v>
      </c>
      <c r="AM12" s="161">
        <v>14097</v>
      </c>
      <c r="AN12" s="161">
        <v>0</v>
      </c>
      <c r="AO12" s="161">
        <v>2</v>
      </c>
      <c r="AP12" s="161">
        <v>1</v>
      </c>
      <c r="AQ12" s="161">
        <v>0</v>
      </c>
      <c r="AR12" s="161">
        <v>58</v>
      </c>
      <c r="AS12" s="161">
        <v>28</v>
      </c>
      <c r="AT12" s="161">
        <v>3</v>
      </c>
      <c r="AU12" s="161">
        <v>0</v>
      </c>
      <c r="AV12" s="161">
        <v>1</v>
      </c>
      <c r="AW12" s="161">
        <v>2087</v>
      </c>
      <c r="AX12" s="161">
        <v>2083</v>
      </c>
      <c r="AY12" s="161">
        <v>0</v>
      </c>
      <c r="AZ12" s="161">
        <v>0</v>
      </c>
      <c r="BA12" s="161">
        <v>0</v>
      </c>
      <c r="BB12" s="161">
        <v>0</v>
      </c>
      <c r="BC12" s="161">
        <v>4</v>
      </c>
      <c r="BD12" s="161">
        <v>0</v>
      </c>
      <c r="BE12" s="161">
        <v>200</v>
      </c>
      <c r="BF12" s="161">
        <v>0</v>
      </c>
      <c r="BG12" s="161">
        <v>5</v>
      </c>
      <c r="BH12" s="161">
        <v>13581</v>
      </c>
      <c r="BI12" s="161">
        <v>321</v>
      </c>
      <c r="BJ12" s="161">
        <v>0</v>
      </c>
      <c r="BK12" s="161" t="s">
        <v>301</v>
      </c>
      <c r="BL12" s="161">
        <v>7</v>
      </c>
      <c r="BM12" s="161">
        <v>0</v>
      </c>
      <c r="BN12" s="161">
        <v>0</v>
      </c>
      <c r="BO12" s="161">
        <v>0</v>
      </c>
      <c r="BP12" s="161">
        <v>7</v>
      </c>
      <c r="BQ12" s="161">
        <v>0</v>
      </c>
      <c r="BR12" s="161" t="s">
        <v>301</v>
      </c>
      <c r="BS12" s="161" t="s">
        <v>301</v>
      </c>
      <c r="BT12" s="161" t="s">
        <v>301</v>
      </c>
      <c r="BU12" s="161" t="s">
        <v>301</v>
      </c>
    </row>
    <row r="13" spans="1:73" s="134" customFormat="1" ht="12.75" customHeight="1" x14ac:dyDescent="0.2">
      <c r="A13" s="155" t="s">
        <v>305</v>
      </c>
      <c r="B13" s="156" t="s">
        <v>172</v>
      </c>
      <c r="C13" s="157"/>
      <c r="D13" s="158">
        <v>1899</v>
      </c>
      <c r="E13" s="158" t="s">
        <v>301</v>
      </c>
      <c r="F13" s="158">
        <v>4</v>
      </c>
      <c r="G13" s="158">
        <v>0</v>
      </c>
      <c r="H13" s="158">
        <v>4</v>
      </c>
      <c r="I13" s="158">
        <v>0</v>
      </c>
      <c r="J13" s="159">
        <v>2.4</v>
      </c>
      <c r="K13" s="160">
        <v>2.2999999999999998</v>
      </c>
      <c r="L13" s="160">
        <v>0.12</v>
      </c>
      <c r="M13" s="160">
        <v>0</v>
      </c>
      <c r="N13" s="161">
        <v>1</v>
      </c>
      <c r="O13" s="161">
        <v>173</v>
      </c>
      <c r="P13" s="161">
        <v>151</v>
      </c>
      <c r="Q13" s="161">
        <v>13</v>
      </c>
      <c r="R13" s="161">
        <v>7</v>
      </c>
      <c r="S13" s="161">
        <v>1</v>
      </c>
      <c r="T13" s="160">
        <v>238</v>
      </c>
      <c r="U13" s="160">
        <v>41</v>
      </c>
      <c r="V13" s="161">
        <v>15184</v>
      </c>
      <c r="W13" s="161">
        <v>904</v>
      </c>
      <c r="X13" s="161">
        <v>192</v>
      </c>
      <c r="Y13" s="161">
        <v>882</v>
      </c>
      <c r="Z13" s="161">
        <v>350754</v>
      </c>
      <c r="AA13" s="161">
        <v>228373</v>
      </c>
      <c r="AB13" s="161">
        <v>122381</v>
      </c>
      <c r="AC13" s="161">
        <v>5141</v>
      </c>
      <c r="AD13" s="161" t="s">
        <v>301</v>
      </c>
      <c r="AE13" s="161">
        <v>0</v>
      </c>
      <c r="AF13" s="161">
        <v>117240</v>
      </c>
      <c r="AG13" s="161" t="s">
        <v>301</v>
      </c>
      <c r="AH13" s="161">
        <v>337552</v>
      </c>
      <c r="AI13" s="161">
        <v>0</v>
      </c>
      <c r="AJ13" s="161">
        <v>0</v>
      </c>
      <c r="AK13" s="161">
        <v>13203</v>
      </c>
      <c r="AL13" s="161">
        <v>14855</v>
      </c>
      <c r="AM13" s="161">
        <v>13631</v>
      </c>
      <c r="AN13" s="161">
        <v>0</v>
      </c>
      <c r="AO13" s="161">
        <v>0</v>
      </c>
      <c r="AP13" s="161">
        <v>0</v>
      </c>
      <c r="AQ13" s="161">
        <v>0</v>
      </c>
      <c r="AR13" s="161">
        <v>1084</v>
      </c>
      <c r="AS13" s="161">
        <v>140</v>
      </c>
      <c r="AT13" s="161">
        <v>280</v>
      </c>
      <c r="AU13" s="161" t="s">
        <v>301</v>
      </c>
      <c r="AV13" s="161">
        <v>2</v>
      </c>
      <c r="AW13" s="161">
        <v>1724</v>
      </c>
      <c r="AX13" s="161">
        <v>1558</v>
      </c>
      <c r="AY13" s="161">
        <v>0</v>
      </c>
      <c r="AZ13" s="161">
        <v>0</v>
      </c>
      <c r="BA13" s="161">
        <v>0</v>
      </c>
      <c r="BB13" s="161">
        <v>0</v>
      </c>
      <c r="BC13" s="161">
        <v>164</v>
      </c>
      <c r="BD13" s="161">
        <v>2</v>
      </c>
      <c r="BE13" s="161">
        <v>52</v>
      </c>
      <c r="BF13" s="161">
        <v>0</v>
      </c>
      <c r="BG13" s="161">
        <v>38</v>
      </c>
      <c r="BH13" s="161">
        <v>14920</v>
      </c>
      <c r="BI13" s="161">
        <v>215</v>
      </c>
      <c r="BJ13" s="161">
        <v>0</v>
      </c>
      <c r="BK13" s="161">
        <v>300</v>
      </c>
      <c r="BL13" s="161">
        <v>17</v>
      </c>
      <c r="BM13" s="161">
        <v>0</v>
      </c>
      <c r="BN13" s="161">
        <v>0</v>
      </c>
      <c r="BO13" s="161">
        <v>0</v>
      </c>
      <c r="BP13" s="161">
        <v>17</v>
      </c>
      <c r="BQ13" s="161">
        <v>0</v>
      </c>
      <c r="BR13" s="161">
        <v>278</v>
      </c>
      <c r="BS13" s="161">
        <v>12380</v>
      </c>
      <c r="BT13" s="161" t="s">
        <v>301</v>
      </c>
      <c r="BU13" s="161" t="s">
        <v>301</v>
      </c>
    </row>
    <row r="14" spans="1:73" s="134" customFormat="1" ht="12.75" customHeight="1" x14ac:dyDescent="0.2">
      <c r="A14" s="155" t="s">
        <v>306</v>
      </c>
      <c r="B14" s="156" t="s">
        <v>173</v>
      </c>
      <c r="C14" s="157"/>
      <c r="D14" s="158">
        <v>3060</v>
      </c>
      <c r="E14" s="158" t="s">
        <v>301</v>
      </c>
      <c r="F14" s="158">
        <v>4</v>
      </c>
      <c r="G14" s="158">
        <v>0</v>
      </c>
      <c r="H14" s="158">
        <v>4</v>
      </c>
      <c r="I14" s="158">
        <v>0</v>
      </c>
      <c r="J14" s="159">
        <v>2.5</v>
      </c>
      <c r="K14" s="160">
        <v>2.5</v>
      </c>
      <c r="L14" s="160">
        <v>0</v>
      </c>
      <c r="M14" s="160">
        <v>0</v>
      </c>
      <c r="N14" s="161">
        <v>1</v>
      </c>
      <c r="O14" s="161">
        <v>385</v>
      </c>
      <c r="P14" s="161">
        <v>362</v>
      </c>
      <c r="Q14" s="161">
        <v>24</v>
      </c>
      <c r="R14" s="161">
        <v>5</v>
      </c>
      <c r="S14" s="161">
        <v>0</v>
      </c>
      <c r="T14" s="160">
        <v>235</v>
      </c>
      <c r="U14" s="160">
        <v>40</v>
      </c>
      <c r="V14" s="161">
        <v>22719</v>
      </c>
      <c r="W14" s="161" t="s">
        <v>301</v>
      </c>
      <c r="X14" s="161" t="s">
        <v>301</v>
      </c>
      <c r="Y14" s="161" t="s">
        <v>301</v>
      </c>
      <c r="Z14" s="161">
        <v>333279</v>
      </c>
      <c r="AA14" s="161">
        <v>223332</v>
      </c>
      <c r="AB14" s="161">
        <v>109947</v>
      </c>
      <c r="AC14" s="161">
        <v>17018</v>
      </c>
      <c r="AD14" s="161" t="s">
        <v>301</v>
      </c>
      <c r="AE14" s="161">
        <v>0</v>
      </c>
      <c r="AF14" s="161">
        <v>92929</v>
      </c>
      <c r="AG14" s="161" t="s">
        <v>301</v>
      </c>
      <c r="AH14" s="161">
        <v>311656</v>
      </c>
      <c r="AI14" s="161">
        <v>0</v>
      </c>
      <c r="AJ14" s="161">
        <v>0</v>
      </c>
      <c r="AK14" s="161">
        <v>21622</v>
      </c>
      <c r="AL14" s="161">
        <v>22719</v>
      </c>
      <c r="AM14" s="161">
        <v>21899</v>
      </c>
      <c r="AN14" s="161">
        <v>0</v>
      </c>
      <c r="AO14" s="161">
        <v>0</v>
      </c>
      <c r="AP14" s="161">
        <v>0</v>
      </c>
      <c r="AQ14" s="161">
        <v>0</v>
      </c>
      <c r="AR14" s="161">
        <v>691</v>
      </c>
      <c r="AS14" s="161">
        <v>129</v>
      </c>
      <c r="AT14" s="161" t="s">
        <v>301</v>
      </c>
      <c r="AU14" s="161" t="s">
        <v>301</v>
      </c>
      <c r="AV14" s="161" t="s">
        <v>301</v>
      </c>
      <c r="AW14" s="161">
        <v>1623</v>
      </c>
      <c r="AX14" s="161">
        <v>1573</v>
      </c>
      <c r="AY14" s="161">
        <v>0</v>
      </c>
      <c r="AZ14" s="161">
        <v>0</v>
      </c>
      <c r="BA14" s="161">
        <v>0</v>
      </c>
      <c r="BB14" s="161">
        <v>0</v>
      </c>
      <c r="BC14" s="161">
        <v>50</v>
      </c>
      <c r="BD14" s="161">
        <v>0</v>
      </c>
      <c r="BE14" s="161">
        <v>445</v>
      </c>
      <c r="BF14" s="161">
        <v>0</v>
      </c>
      <c r="BG14" s="161">
        <v>8</v>
      </c>
      <c r="BH14" s="161">
        <v>35333</v>
      </c>
      <c r="BI14" s="161">
        <v>208</v>
      </c>
      <c r="BJ14" s="161">
        <v>0</v>
      </c>
      <c r="BK14" s="161">
        <v>58</v>
      </c>
      <c r="BL14" s="161">
        <v>0</v>
      </c>
      <c r="BM14" s="161">
        <v>0</v>
      </c>
      <c r="BN14" s="161">
        <v>0</v>
      </c>
      <c r="BO14" s="161">
        <v>0</v>
      </c>
      <c r="BP14" s="161">
        <v>0</v>
      </c>
      <c r="BQ14" s="161">
        <v>0</v>
      </c>
      <c r="BR14" s="161" t="s">
        <v>301</v>
      </c>
      <c r="BS14" s="161">
        <v>6844</v>
      </c>
      <c r="BT14" s="161">
        <v>912</v>
      </c>
      <c r="BU14" s="161">
        <v>262</v>
      </c>
    </row>
    <row r="15" spans="1:73" s="134" customFormat="1" ht="12.75" customHeight="1" x14ac:dyDescent="0.2">
      <c r="A15" s="155" t="s">
        <v>307</v>
      </c>
      <c r="B15" s="156" t="s">
        <v>428</v>
      </c>
      <c r="C15" s="157"/>
      <c r="D15" s="158">
        <v>1057</v>
      </c>
      <c r="E15" s="158">
        <v>27105</v>
      </c>
      <c r="F15" s="158">
        <v>4</v>
      </c>
      <c r="G15" s="158">
        <v>0</v>
      </c>
      <c r="H15" s="158">
        <v>2</v>
      </c>
      <c r="I15" s="158">
        <v>2</v>
      </c>
      <c r="J15" s="159">
        <v>1.6</v>
      </c>
      <c r="K15" s="160">
        <v>1.2</v>
      </c>
      <c r="L15" s="160">
        <v>0.4</v>
      </c>
      <c r="M15" s="160">
        <v>0</v>
      </c>
      <c r="N15" s="161">
        <v>1</v>
      </c>
      <c r="O15" s="161">
        <v>312</v>
      </c>
      <c r="P15" s="161">
        <v>253</v>
      </c>
      <c r="Q15" s="161">
        <v>27</v>
      </c>
      <c r="R15" s="161">
        <v>3</v>
      </c>
      <c r="S15" s="161">
        <v>0</v>
      </c>
      <c r="T15" s="160">
        <v>217</v>
      </c>
      <c r="U15" s="160">
        <v>35</v>
      </c>
      <c r="V15" s="161" t="s">
        <v>301</v>
      </c>
      <c r="W15" s="161" t="s">
        <v>301</v>
      </c>
      <c r="X15" s="161" t="s">
        <v>301</v>
      </c>
      <c r="Y15" s="161">
        <v>0</v>
      </c>
      <c r="Z15" s="161">
        <v>254886</v>
      </c>
      <c r="AA15" s="161">
        <v>156580</v>
      </c>
      <c r="AB15" s="161">
        <v>98306</v>
      </c>
      <c r="AC15" s="161">
        <v>20164</v>
      </c>
      <c r="AD15" s="161" t="s">
        <v>301</v>
      </c>
      <c r="AE15" s="161" t="s">
        <v>301</v>
      </c>
      <c r="AF15" s="161">
        <v>78142</v>
      </c>
      <c r="AG15" s="161" t="s">
        <v>301</v>
      </c>
      <c r="AH15" s="161">
        <v>225557</v>
      </c>
      <c r="AI15" s="161">
        <v>0</v>
      </c>
      <c r="AJ15" s="161">
        <v>0</v>
      </c>
      <c r="AK15" s="161">
        <v>9590</v>
      </c>
      <c r="AL15" s="161">
        <v>34118</v>
      </c>
      <c r="AM15" s="161">
        <v>30430</v>
      </c>
      <c r="AN15" s="161">
        <v>0</v>
      </c>
      <c r="AO15" s="161">
        <v>0</v>
      </c>
      <c r="AP15" s="161">
        <v>0</v>
      </c>
      <c r="AQ15" s="161">
        <v>0</v>
      </c>
      <c r="AR15" s="161">
        <v>3399</v>
      </c>
      <c r="AS15" s="161">
        <v>289</v>
      </c>
      <c r="AT15" s="161">
        <v>12</v>
      </c>
      <c r="AU15" s="161">
        <v>264</v>
      </c>
      <c r="AV15" s="161" t="s">
        <v>301</v>
      </c>
      <c r="AW15" s="161">
        <v>3023</v>
      </c>
      <c r="AX15" s="161">
        <v>2783</v>
      </c>
      <c r="AY15" s="161">
        <v>0</v>
      </c>
      <c r="AZ15" s="161">
        <v>0</v>
      </c>
      <c r="BA15" s="161">
        <v>0</v>
      </c>
      <c r="BB15" s="161">
        <v>0</v>
      </c>
      <c r="BC15" s="161">
        <v>215</v>
      </c>
      <c r="BD15" s="161">
        <v>25</v>
      </c>
      <c r="BE15" s="161">
        <v>71</v>
      </c>
      <c r="BF15" s="161">
        <v>2</v>
      </c>
      <c r="BG15" s="161">
        <v>10</v>
      </c>
      <c r="BH15" s="161">
        <v>34118</v>
      </c>
      <c r="BI15" s="161" t="s">
        <v>301</v>
      </c>
      <c r="BJ15" s="161" t="s">
        <v>301</v>
      </c>
      <c r="BK15" s="161" t="s">
        <v>301</v>
      </c>
      <c r="BL15" s="161">
        <v>0</v>
      </c>
      <c r="BM15" s="161" t="s">
        <v>301</v>
      </c>
      <c r="BN15" s="161" t="s">
        <v>301</v>
      </c>
      <c r="BO15" s="161" t="s">
        <v>301</v>
      </c>
      <c r="BP15" s="161" t="s">
        <v>301</v>
      </c>
      <c r="BQ15" s="161" t="s">
        <v>301</v>
      </c>
      <c r="BR15" s="161" t="s">
        <v>301</v>
      </c>
      <c r="BS15" s="161" t="s">
        <v>301</v>
      </c>
      <c r="BT15" s="161" t="s">
        <v>301</v>
      </c>
      <c r="BU15" s="161" t="s">
        <v>301</v>
      </c>
    </row>
    <row r="16" spans="1:73" s="134" customFormat="1" ht="12.75" customHeight="1" x14ac:dyDescent="0.2">
      <c r="A16" s="155" t="s">
        <v>308</v>
      </c>
      <c r="B16" s="156" t="s">
        <v>429</v>
      </c>
      <c r="C16" s="157"/>
      <c r="D16" s="158">
        <v>1057</v>
      </c>
      <c r="E16" s="158">
        <v>26263</v>
      </c>
      <c r="F16" s="158">
        <v>7</v>
      </c>
      <c r="G16" s="158">
        <v>0</v>
      </c>
      <c r="H16" s="158">
        <v>5</v>
      </c>
      <c r="I16" s="158">
        <v>2</v>
      </c>
      <c r="J16" s="159">
        <v>3.8</v>
      </c>
      <c r="K16" s="160">
        <v>3.15</v>
      </c>
      <c r="L16" s="160">
        <v>0.6</v>
      </c>
      <c r="M16" s="160">
        <v>0</v>
      </c>
      <c r="N16" s="161">
        <v>1</v>
      </c>
      <c r="O16" s="161">
        <v>680</v>
      </c>
      <c r="P16" s="161">
        <v>500</v>
      </c>
      <c r="Q16" s="161">
        <v>24</v>
      </c>
      <c r="R16" s="161">
        <v>10</v>
      </c>
      <c r="S16" s="161">
        <v>4</v>
      </c>
      <c r="T16" s="160">
        <v>220</v>
      </c>
      <c r="U16" s="160">
        <v>40</v>
      </c>
      <c r="V16" s="161">
        <v>39955</v>
      </c>
      <c r="W16" s="161">
        <v>3366</v>
      </c>
      <c r="X16" s="161">
        <v>0</v>
      </c>
      <c r="Y16" s="161">
        <v>24150</v>
      </c>
      <c r="Z16" s="161">
        <v>477849</v>
      </c>
      <c r="AA16" s="161">
        <v>331151</v>
      </c>
      <c r="AB16" s="161">
        <v>146698</v>
      </c>
      <c r="AC16" s="161">
        <v>20391</v>
      </c>
      <c r="AD16" s="161" t="s">
        <v>301</v>
      </c>
      <c r="AE16" s="161">
        <v>56542</v>
      </c>
      <c r="AF16" s="161">
        <v>69765</v>
      </c>
      <c r="AG16" s="161" t="s">
        <v>301</v>
      </c>
      <c r="AH16" s="161">
        <v>451629</v>
      </c>
      <c r="AI16" s="161" t="s">
        <v>301</v>
      </c>
      <c r="AJ16" s="161">
        <v>15617</v>
      </c>
      <c r="AK16" s="161">
        <v>10603</v>
      </c>
      <c r="AL16" s="161">
        <v>69069</v>
      </c>
      <c r="AM16" s="161">
        <v>62524</v>
      </c>
      <c r="AN16" s="161">
        <v>1000</v>
      </c>
      <c r="AO16" s="161">
        <v>1</v>
      </c>
      <c r="AP16" s="161">
        <v>100</v>
      </c>
      <c r="AQ16" s="161">
        <v>500</v>
      </c>
      <c r="AR16" s="161">
        <v>4674</v>
      </c>
      <c r="AS16" s="161">
        <v>270</v>
      </c>
      <c r="AT16" s="161" t="s">
        <v>301</v>
      </c>
      <c r="AU16" s="161" t="s">
        <v>301</v>
      </c>
      <c r="AV16" s="161" t="s">
        <v>301</v>
      </c>
      <c r="AW16" s="161">
        <v>1629</v>
      </c>
      <c r="AX16" s="161">
        <v>1608</v>
      </c>
      <c r="AY16" s="161">
        <v>0</v>
      </c>
      <c r="AZ16" s="161">
        <v>0</v>
      </c>
      <c r="BA16" s="161">
        <v>0</v>
      </c>
      <c r="BB16" s="161">
        <v>0</v>
      </c>
      <c r="BC16" s="161">
        <v>20</v>
      </c>
      <c r="BD16" s="161">
        <v>1</v>
      </c>
      <c r="BE16" s="161">
        <v>600</v>
      </c>
      <c r="BF16" s="161">
        <v>0</v>
      </c>
      <c r="BG16" s="161">
        <v>5</v>
      </c>
      <c r="BH16" s="161">
        <v>23550</v>
      </c>
      <c r="BI16" s="161">
        <v>186</v>
      </c>
      <c r="BJ16" s="161">
        <v>10</v>
      </c>
      <c r="BK16" s="161" t="s">
        <v>301</v>
      </c>
      <c r="BL16" s="161">
        <v>28</v>
      </c>
      <c r="BM16" s="161">
        <v>28</v>
      </c>
      <c r="BN16" s="161">
        <v>0</v>
      </c>
      <c r="BO16" s="161">
        <v>0</v>
      </c>
      <c r="BP16" s="161">
        <v>0</v>
      </c>
      <c r="BQ16" s="161">
        <v>30</v>
      </c>
      <c r="BR16" s="161">
        <v>500</v>
      </c>
      <c r="BS16" s="161" t="s">
        <v>301</v>
      </c>
      <c r="BT16" s="161" t="s">
        <v>301</v>
      </c>
      <c r="BU16" s="161" t="s">
        <v>301</v>
      </c>
    </row>
    <row r="17" spans="1:73" s="134" customFormat="1" ht="12.75" customHeight="1" x14ac:dyDescent="0.2">
      <c r="A17" s="155" t="s">
        <v>309</v>
      </c>
      <c r="B17" s="156" t="s">
        <v>430</v>
      </c>
      <c r="C17" s="157"/>
      <c r="D17" s="158">
        <v>820</v>
      </c>
      <c r="E17" s="158">
        <v>5591</v>
      </c>
      <c r="F17" s="158">
        <v>3</v>
      </c>
      <c r="G17" s="158">
        <v>1</v>
      </c>
      <c r="H17" s="158">
        <v>2</v>
      </c>
      <c r="I17" s="158">
        <v>0</v>
      </c>
      <c r="J17" s="159">
        <v>2.4</v>
      </c>
      <c r="K17" s="160">
        <v>2.4</v>
      </c>
      <c r="L17" s="160">
        <v>0</v>
      </c>
      <c r="M17" s="160">
        <v>0</v>
      </c>
      <c r="N17" s="161">
        <v>1</v>
      </c>
      <c r="O17" s="161">
        <v>456</v>
      </c>
      <c r="P17" s="161">
        <v>408</v>
      </c>
      <c r="Q17" s="161">
        <v>44</v>
      </c>
      <c r="R17" s="161">
        <v>3</v>
      </c>
      <c r="S17" s="161">
        <v>1</v>
      </c>
      <c r="T17" s="160">
        <v>240</v>
      </c>
      <c r="U17" s="160">
        <v>45</v>
      </c>
      <c r="V17" s="161">
        <v>14079</v>
      </c>
      <c r="W17" s="161">
        <v>0</v>
      </c>
      <c r="X17" s="161">
        <v>0</v>
      </c>
      <c r="Y17" s="161">
        <v>0</v>
      </c>
      <c r="Z17" s="161">
        <v>381584</v>
      </c>
      <c r="AA17" s="161">
        <v>245901</v>
      </c>
      <c r="AB17" s="161">
        <v>135683</v>
      </c>
      <c r="AC17" s="161">
        <v>43751</v>
      </c>
      <c r="AD17" s="161" t="s">
        <v>301</v>
      </c>
      <c r="AE17" s="161">
        <v>6902</v>
      </c>
      <c r="AF17" s="161">
        <v>85030</v>
      </c>
      <c r="AG17" s="161" t="s">
        <v>301</v>
      </c>
      <c r="AH17" s="161">
        <v>381584</v>
      </c>
      <c r="AI17" s="161">
        <v>0</v>
      </c>
      <c r="AJ17" s="161">
        <v>0</v>
      </c>
      <c r="AK17" s="161">
        <v>0</v>
      </c>
      <c r="AL17" s="161">
        <v>13962</v>
      </c>
      <c r="AM17" s="161">
        <v>13745</v>
      </c>
      <c r="AN17" s="161">
        <v>0</v>
      </c>
      <c r="AO17" s="161">
        <v>56</v>
      </c>
      <c r="AP17" s="161">
        <v>0</v>
      </c>
      <c r="AQ17" s="161">
        <v>0</v>
      </c>
      <c r="AR17" s="161">
        <v>146</v>
      </c>
      <c r="AS17" s="161">
        <v>15</v>
      </c>
      <c r="AT17" s="161">
        <v>7</v>
      </c>
      <c r="AU17" s="161">
        <v>0</v>
      </c>
      <c r="AV17" s="161">
        <v>116</v>
      </c>
      <c r="AW17" s="161">
        <v>1830</v>
      </c>
      <c r="AX17" s="161">
        <v>1791</v>
      </c>
      <c r="AY17" s="161">
        <v>0</v>
      </c>
      <c r="AZ17" s="161">
        <v>3</v>
      </c>
      <c r="BA17" s="161">
        <v>0</v>
      </c>
      <c r="BB17" s="161">
        <v>0</v>
      </c>
      <c r="BC17" s="161">
        <v>36</v>
      </c>
      <c r="BD17" s="161">
        <v>0</v>
      </c>
      <c r="BE17" s="161">
        <v>155</v>
      </c>
      <c r="BF17" s="161">
        <v>0</v>
      </c>
      <c r="BG17" s="161">
        <v>31</v>
      </c>
      <c r="BH17" s="161">
        <v>6983</v>
      </c>
      <c r="BI17" s="161">
        <v>922</v>
      </c>
      <c r="BJ17" s="161">
        <v>2655</v>
      </c>
      <c r="BK17" s="161">
        <v>0</v>
      </c>
      <c r="BL17" s="161">
        <v>0</v>
      </c>
      <c r="BM17" s="161">
        <v>0</v>
      </c>
      <c r="BN17" s="161">
        <v>0</v>
      </c>
      <c r="BO17" s="161">
        <v>0</v>
      </c>
      <c r="BP17" s="161">
        <v>0</v>
      </c>
      <c r="BQ17" s="161">
        <v>0</v>
      </c>
      <c r="BR17" s="161">
        <v>50</v>
      </c>
      <c r="BS17" s="161" t="s">
        <v>301</v>
      </c>
      <c r="BT17" s="161" t="s">
        <v>301</v>
      </c>
      <c r="BU17" s="161" t="s">
        <v>301</v>
      </c>
    </row>
    <row r="18" spans="1:73" s="134" customFormat="1" ht="12.75" customHeight="1" x14ac:dyDescent="0.2">
      <c r="A18" s="162" t="s">
        <v>310</v>
      </c>
      <c r="B18" s="163" t="s">
        <v>431</v>
      </c>
      <c r="C18" s="164"/>
      <c r="D18" s="165">
        <v>1495</v>
      </c>
      <c r="E18" s="165" t="s">
        <v>301</v>
      </c>
      <c r="F18" s="165">
        <v>4</v>
      </c>
      <c r="G18" s="165">
        <v>3</v>
      </c>
      <c r="H18" s="165">
        <v>1</v>
      </c>
      <c r="I18" s="165">
        <v>0</v>
      </c>
      <c r="J18" s="166">
        <v>4</v>
      </c>
      <c r="K18" s="167">
        <v>4</v>
      </c>
      <c r="L18" s="167">
        <v>0</v>
      </c>
      <c r="M18" s="167">
        <v>0</v>
      </c>
      <c r="N18" s="168">
        <v>1</v>
      </c>
      <c r="O18" s="168">
        <v>600</v>
      </c>
      <c r="P18" s="168">
        <v>350</v>
      </c>
      <c r="Q18" s="168">
        <v>22</v>
      </c>
      <c r="R18" s="168">
        <v>3</v>
      </c>
      <c r="S18" s="168">
        <v>3</v>
      </c>
      <c r="T18" s="167">
        <v>250</v>
      </c>
      <c r="U18" s="167">
        <v>40</v>
      </c>
      <c r="V18" s="168">
        <v>15315</v>
      </c>
      <c r="W18" s="168">
        <v>260</v>
      </c>
      <c r="X18" s="168">
        <v>0</v>
      </c>
      <c r="Y18" s="168">
        <v>20362</v>
      </c>
      <c r="Z18" s="168">
        <v>433000</v>
      </c>
      <c r="AA18" s="168">
        <v>300000</v>
      </c>
      <c r="AB18" s="168">
        <v>133000</v>
      </c>
      <c r="AC18" s="168">
        <v>0</v>
      </c>
      <c r="AD18" s="168" t="s">
        <v>301</v>
      </c>
      <c r="AE18" s="168">
        <v>0</v>
      </c>
      <c r="AF18" s="168">
        <v>133000</v>
      </c>
      <c r="AG18" s="168">
        <v>32000</v>
      </c>
      <c r="AH18" s="168">
        <v>433000</v>
      </c>
      <c r="AI18" s="168">
        <v>0</v>
      </c>
      <c r="AJ18" s="168">
        <v>0</v>
      </c>
      <c r="AK18" s="168">
        <v>12000</v>
      </c>
      <c r="AL18" s="168">
        <v>39990</v>
      </c>
      <c r="AM18" s="168">
        <v>37683</v>
      </c>
      <c r="AN18" s="168">
        <v>0</v>
      </c>
      <c r="AO18" s="168">
        <v>0</v>
      </c>
      <c r="AP18" s="168">
        <v>0</v>
      </c>
      <c r="AQ18" s="168">
        <v>1200</v>
      </c>
      <c r="AR18" s="168">
        <v>915</v>
      </c>
      <c r="AS18" s="168">
        <v>192</v>
      </c>
      <c r="AT18" s="168">
        <v>32</v>
      </c>
      <c r="AU18" s="168">
        <v>0</v>
      </c>
      <c r="AV18" s="168">
        <v>1</v>
      </c>
      <c r="AW18" s="168">
        <v>1201</v>
      </c>
      <c r="AX18" s="168">
        <v>1144</v>
      </c>
      <c r="AY18" s="168">
        <v>0</v>
      </c>
      <c r="AZ18" s="168">
        <v>0</v>
      </c>
      <c r="BA18" s="168">
        <v>0</v>
      </c>
      <c r="BB18" s="168">
        <v>2</v>
      </c>
      <c r="BC18" s="168">
        <v>55</v>
      </c>
      <c r="BD18" s="168">
        <v>0</v>
      </c>
      <c r="BE18" s="168">
        <v>12</v>
      </c>
      <c r="BF18" s="168">
        <v>1</v>
      </c>
      <c r="BG18" s="168">
        <v>95</v>
      </c>
      <c r="BH18" s="168">
        <v>9950</v>
      </c>
      <c r="BI18" s="168">
        <v>151</v>
      </c>
      <c r="BJ18" s="168">
        <v>55</v>
      </c>
      <c r="BK18" s="168">
        <v>1280</v>
      </c>
      <c r="BL18" s="168">
        <v>0</v>
      </c>
      <c r="BM18" s="168">
        <v>0</v>
      </c>
      <c r="BN18" s="168">
        <v>0</v>
      </c>
      <c r="BO18" s="168">
        <v>0</v>
      </c>
      <c r="BP18" s="168">
        <v>0</v>
      </c>
      <c r="BQ18" s="168">
        <v>651</v>
      </c>
      <c r="BR18" s="168">
        <v>56</v>
      </c>
      <c r="BS18" s="168" t="s">
        <v>301</v>
      </c>
      <c r="BT18" s="168" t="s">
        <v>301</v>
      </c>
      <c r="BU18" s="168" t="s">
        <v>301</v>
      </c>
    </row>
    <row r="19" spans="1:73" s="134" customFormat="1" ht="12.75" customHeight="1" x14ac:dyDescent="0.2">
      <c r="A19" s="122"/>
      <c r="B19" s="169" t="s">
        <v>154</v>
      </c>
      <c r="C19" s="170"/>
      <c r="D19" s="171">
        <v>14468</v>
      </c>
      <c r="E19" s="171">
        <v>66711</v>
      </c>
      <c r="F19" s="171">
        <v>38</v>
      </c>
      <c r="G19" s="171">
        <v>4</v>
      </c>
      <c r="H19" s="171">
        <v>27</v>
      </c>
      <c r="I19" s="171">
        <v>7</v>
      </c>
      <c r="J19" s="172">
        <v>22.799999999999997</v>
      </c>
      <c r="K19" s="172">
        <v>21.675000000000001</v>
      </c>
      <c r="L19" s="172">
        <v>1.1200000000000001</v>
      </c>
      <c r="M19" s="172">
        <v>0</v>
      </c>
      <c r="N19" s="171">
        <v>11</v>
      </c>
      <c r="O19" s="171">
        <v>3639</v>
      </c>
      <c r="P19" s="171">
        <v>2989</v>
      </c>
      <c r="Q19" s="171">
        <v>285</v>
      </c>
      <c r="R19" s="171">
        <v>63</v>
      </c>
      <c r="S19" s="171">
        <v>9</v>
      </c>
      <c r="T19" s="172">
        <v>2302</v>
      </c>
      <c r="U19" s="172">
        <v>378</v>
      </c>
      <c r="V19" s="171">
        <v>156077</v>
      </c>
      <c r="W19" s="171">
        <v>5004</v>
      </c>
      <c r="X19" s="171">
        <v>192</v>
      </c>
      <c r="Y19" s="171">
        <v>45434</v>
      </c>
      <c r="Z19" s="171">
        <v>3296887</v>
      </c>
      <c r="AA19" s="171">
        <v>2122367</v>
      </c>
      <c r="AB19" s="171">
        <v>1174520</v>
      </c>
      <c r="AC19" s="171">
        <v>206381</v>
      </c>
      <c r="AD19" s="171">
        <v>0</v>
      </c>
      <c r="AE19" s="171">
        <v>90862</v>
      </c>
      <c r="AF19" s="171">
        <v>877277</v>
      </c>
      <c r="AG19" s="171">
        <v>96114</v>
      </c>
      <c r="AH19" s="171">
        <v>3112643</v>
      </c>
      <c r="AI19" s="171">
        <v>0</v>
      </c>
      <c r="AJ19" s="171">
        <v>15617</v>
      </c>
      <c r="AK19" s="171">
        <v>104222</v>
      </c>
      <c r="AL19" s="171">
        <v>244392</v>
      </c>
      <c r="AM19" s="171">
        <v>228954</v>
      </c>
      <c r="AN19" s="171">
        <v>1000</v>
      </c>
      <c r="AO19" s="171">
        <v>63</v>
      </c>
      <c r="AP19" s="171">
        <v>101</v>
      </c>
      <c r="AQ19" s="171">
        <v>1700</v>
      </c>
      <c r="AR19" s="171">
        <v>11502</v>
      </c>
      <c r="AS19" s="171">
        <v>1072</v>
      </c>
      <c r="AT19" s="171">
        <v>340</v>
      </c>
      <c r="AU19" s="171">
        <v>264</v>
      </c>
      <c r="AV19" s="171">
        <v>134</v>
      </c>
      <c r="AW19" s="171">
        <v>15665</v>
      </c>
      <c r="AX19" s="171">
        <v>15030</v>
      </c>
      <c r="AY19" s="171">
        <v>0</v>
      </c>
      <c r="AZ19" s="171">
        <v>3</v>
      </c>
      <c r="BA19" s="171">
        <v>0</v>
      </c>
      <c r="BB19" s="171">
        <v>2</v>
      </c>
      <c r="BC19" s="171">
        <v>602</v>
      </c>
      <c r="BD19" s="171">
        <v>28</v>
      </c>
      <c r="BE19" s="171">
        <v>5025</v>
      </c>
      <c r="BF19" s="171">
        <v>4</v>
      </c>
      <c r="BG19" s="171">
        <v>224</v>
      </c>
      <c r="BH19" s="171">
        <v>160610</v>
      </c>
      <c r="BI19" s="171">
        <v>5855</v>
      </c>
      <c r="BJ19" s="171">
        <v>7074</v>
      </c>
      <c r="BK19" s="171">
        <v>1691</v>
      </c>
      <c r="BL19" s="171">
        <v>52</v>
      </c>
      <c r="BM19" s="171">
        <v>28</v>
      </c>
      <c r="BN19" s="171">
        <v>0</v>
      </c>
      <c r="BO19" s="171">
        <v>0</v>
      </c>
      <c r="BP19" s="171">
        <v>24</v>
      </c>
      <c r="BQ19" s="171">
        <v>681</v>
      </c>
      <c r="BR19" s="171">
        <v>924</v>
      </c>
      <c r="BS19" s="171">
        <v>19224</v>
      </c>
      <c r="BT19" s="171">
        <v>912</v>
      </c>
      <c r="BU19" s="171">
        <v>262</v>
      </c>
    </row>
    <row r="20" spans="1:73" s="134" customFormat="1" ht="12.75" customHeight="1" x14ac:dyDescent="0.2">
      <c r="A20" s="173"/>
      <c r="B20" s="135" t="s">
        <v>150</v>
      </c>
      <c r="C20" s="136">
        <v>10</v>
      </c>
      <c r="D20" s="136">
        <v>10</v>
      </c>
      <c r="E20" s="136">
        <v>10</v>
      </c>
      <c r="F20" s="136">
        <v>10</v>
      </c>
      <c r="G20" s="136">
        <v>10</v>
      </c>
      <c r="H20" s="136">
        <v>10</v>
      </c>
      <c r="I20" s="136">
        <v>10</v>
      </c>
      <c r="J20" s="136">
        <v>10</v>
      </c>
      <c r="K20" s="136">
        <v>10</v>
      </c>
      <c r="L20" s="136">
        <v>10</v>
      </c>
      <c r="M20" s="136">
        <v>10</v>
      </c>
      <c r="N20" s="136">
        <v>10</v>
      </c>
      <c r="O20" s="136">
        <v>10</v>
      </c>
      <c r="P20" s="136">
        <v>10</v>
      </c>
      <c r="Q20" s="136">
        <v>10</v>
      </c>
      <c r="R20" s="136">
        <v>10</v>
      </c>
      <c r="S20" s="136">
        <v>10</v>
      </c>
      <c r="T20" s="136">
        <v>10</v>
      </c>
      <c r="U20" s="136">
        <v>10</v>
      </c>
      <c r="V20" s="136">
        <v>10</v>
      </c>
      <c r="W20" s="136">
        <v>10</v>
      </c>
      <c r="X20" s="136">
        <v>10</v>
      </c>
      <c r="Y20" s="136">
        <v>10</v>
      </c>
      <c r="Z20" s="136">
        <v>10</v>
      </c>
      <c r="AA20" s="136">
        <v>10</v>
      </c>
      <c r="AB20" s="136">
        <v>10</v>
      </c>
      <c r="AC20" s="136">
        <v>10</v>
      </c>
      <c r="AD20" s="136">
        <v>10</v>
      </c>
      <c r="AE20" s="136">
        <v>10</v>
      </c>
      <c r="AF20" s="136">
        <v>10</v>
      </c>
      <c r="AG20" s="136">
        <v>10</v>
      </c>
      <c r="AH20" s="136">
        <v>10</v>
      </c>
      <c r="AI20" s="136">
        <v>10</v>
      </c>
      <c r="AJ20" s="136">
        <v>10</v>
      </c>
      <c r="AK20" s="136">
        <v>10</v>
      </c>
      <c r="AL20" s="136">
        <v>10</v>
      </c>
      <c r="AM20" s="136">
        <v>10</v>
      </c>
      <c r="AN20" s="136">
        <v>10</v>
      </c>
      <c r="AO20" s="136">
        <v>10</v>
      </c>
      <c r="AP20" s="136">
        <v>10</v>
      </c>
      <c r="AQ20" s="136">
        <v>10</v>
      </c>
      <c r="AR20" s="136">
        <v>10</v>
      </c>
      <c r="AS20" s="136">
        <v>10</v>
      </c>
      <c r="AT20" s="136">
        <v>10</v>
      </c>
      <c r="AU20" s="136">
        <v>10</v>
      </c>
      <c r="AV20" s="136">
        <v>10</v>
      </c>
      <c r="AW20" s="136">
        <v>10</v>
      </c>
      <c r="AX20" s="136">
        <v>10</v>
      </c>
      <c r="AY20" s="136">
        <v>10</v>
      </c>
      <c r="AZ20" s="136">
        <v>10</v>
      </c>
      <c r="BA20" s="136">
        <v>10</v>
      </c>
      <c r="BB20" s="136">
        <v>10</v>
      </c>
      <c r="BC20" s="136">
        <v>10</v>
      </c>
      <c r="BD20" s="136">
        <v>10</v>
      </c>
      <c r="BE20" s="136">
        <v>10</v>
      </c>
      <c r="BF20" s="136">
        <v>10</v>
      </c>
      <c r="BG20" s="136">
        <v>10</v>
      </c>
      <c r="BH20" s="136">
        <v>10</v>
      </c>
      <c r="BI20" s="136">
        <v>10</v>
      </c>
      <c r="BJ20" s="136">
        <v>10</v>
      </c>
      <c r="BK20" s="136">
        <v>10</v>
      </c>
      <c r="BL20" s="136">
        <v>10</v>
      </c>
      <c r="BM20" s="136">
        <v>10</v>
      </c>
      <c r="BN20" s="136">
        <v>10</v>
      </c>
      <c r="BO20" s="136">
        <v>10</v>
      </c>
      <c r="BP20" s="136">
        <v>10</v>
      </c>
      <c r="BQ20" s="136">
        <v>10</v>
      </c>
      <c r="BR20" s="136">
        <v>10</v>
      </c>
      <c r="BS20" s="136">
        <v>10</v>
      </c>
      <c r="BT20" s="136">
        <v>10</v>
      </c>
      <c r="BU20" s="136">
        <v>10</v>
      </c>
    </row>
    <row r="21" spans="1:73" s="134" customFormat="1" ht="12.75" customHeight="1" x14ac:dyDescent="0.2">
      <c r="A21" s="173"/>
      <c r="B21" s="135" t="s">
        <v>151</v>
      </c>
      <c r="C21" s="136">
        <v>10</v>
      </c>
      <c r="D21" s="136">
        <v>10</v>
      </c>
      <c r="E21" s="136">
        <v>4</v>
      </c>
      <c r="F21" s="136">
        <v>10</v>
      </c>
      <c r="G21" s="136">
        <v>10</v>
      </c>
      <c r="H21" s="136">
        <v>10</v>
      </c>
      <c r="I21" s="136">
        <v>10</v>
      </c>
      <c r="J21" s="136">
        <v>10</v>
      </c>
      <c r="K21" s="136">
        <v>10</v>
      </c>
      <c r="L21" s="136">
        <v>10</v>
      </c>
      <c r="M21" s="136">
        <v>10</v>
      </c>
      <c r="N21" s="136">
        <v>10</v>
      </c>
      <c r="O21" s="136">
        <v>10</v>
      </c>
      <c r="P21" s="136">
        <v>10</v>
      </c>
      <c r="Q21" s="136">
        <v>10</v>
      </c>
      <c r="R21" s="136">
        <v>10</v>
      </c>
      <c r="S21" s="136">
        <v>10</v>
      </c>
      <c r="T21" s="136">
        <v>10</v>
      </c>
      <c r="U21" s="136">
        <v>10</v>
      </c>
      <c r="V21" s="136">
        <v>9</v>
      </c>
      <c r="W21" s="136">
        <v>8</v>
      </c>
      <c r="X21" s="136">
        <v>8</v>
      </c>
      <c r="Y21" s="136">
        <v>9</v>
      </c>
      <c r="Z21" s="136">
        <v>10</v>
      </c>
      <c r="AA21" s="136">
        <v>10</v>
      </c>
      <c r="AB21" s="136">
        <v>10</v>
      </c>
      <c r="AC21" s="136">
        <v>10</v>
      </c>
      <c r="AD21" s="136">
        <v>0</v>
      </c>
      <c r="AE21" s="136">
        <v>8</v>
      </c>
      <c r="AF21" s="136">
        <v>10</v>
      </c>
      <c r="AG21" s="136">
        <v>4</v>
      </c>
      <c r="AH21" s="136">
        <v>10</v>
      </c>
      <c r="AI21" s="136">
        <v>9</v>
      </c>
      <c r="AJ21" s="136">
        <v>10</v>
      </c>
      <c r="AK21" s="136">
        <v>10</v>
      </c>
      <c r="AL21" s="136">
        <v>10</v>
      </c>
      <c r="AM21" s="136">
        <v>10</v>
      </c>
      <c r="AN21" s="136">
        <v>10</v>
      </c>
      <c r="AO21" s="136">
        <v>10</v>
      </c>
      <c r="AP21" s="136">
        <v>10</v>
      </c>
      <c r="AQ21" s="136">
        <v>10</v>
      </c>
      <c r="AR21" s="136">
        <v>10</v>
      </c>
      <c r="AS21" s="136">
        <v>10</v>
      </c>
      <c r="AT21" s="136">
        <v>8</v>
      </c>
      <c r="AU21" s="136">
        <v>6</v>
      </c>
      <c r="AV21" s="136">
        <v>7</v>
      </c>
      <c r="AW21" s="136">
        <v>10</v>
      </c>
      <c r="AX21" s="136">
        <v>10</v>
      </c>
      <c r="AY21" s="136">
        <v>10</v>
      </c>
      <c r="AZ21" s="136">
        <v>10</v>
      </c>
      <c r="BA21" s="136">
        <v>10</v>
      </c>
      <c r="BB21" s="136">
        <v>10</v>
      </c>
      <c r="BC21" s="136">
        <v>10</v>
      </c>
      <c r="BD21" s="136">
        <v>10</v>
      </c>
      <c r="BE21" s="136">
        <v>10</v>
      </c>
      <c r="BF21" s="136">
        <v>10</v>
      </c>
      <c r="BG21" s="136">
        <v>10</v>
      </c>
      <c r="BH21" s="136">
        <v>10</v>
      </c>
      <c r="BI21" s="136">
        <v>9</v>
      </c>
      <c r="BJ21" s="136">
        <v>9</v>
      </c>
      <c r="BK21" s="136">
        <v>7</v>
      </c>
      <c r="BL21" s="136">
        <v>10</v>
      </c>
      <c r="BM21" s="136">
        <v>9</v>
      </c>
      <c r="BN21" s="136">
        <v>9</v>
      </c>
      <c r="BO21" s="136">
        <v>7</v>
      </c>
      <c r="BP21" s="136">
        <v>9</v>
      </c>
      <c r="BQ21" s="136">
        <v>9</v>
      </c>
      <c r="BR21" s="136">
        <v>5</v>
      </c>
      <c r="BS21" s="136">
        <v>2</v>
      </c>
      <c r="BT21" s="136">
        <v>1</v>
      </c>
      <c r="BU21" s="136">
        <v>1</v>
      </c>
    </row>
    <row r="22" spans="1:73" s="134" customFormat="1" ht="12.75" customHeight="1" x14ac:dyDescent="0.2">
      <c r="A22" s="174"/>
      <c r="B22" s="138" t="s">
        <v>149</v>
      </c>
      <c r="C22" s="139">
        <v>1</v>
      </c>
      <c r="D22" s="139">
        <v>1</v>
      </c>
      <c r="E22" s="139">
        <v>0.4</v>
      </c>
      <c r="F22" s="139">
        <v>1</v>
      </c>
      <c r="G22" s="139">
        <v>1</v>
      </c>
      <c r="H22" s="139">
        <v>1</v>
      </c>
      <c r="I22" s="139">
        <v>1</v>
      </c>
      <c r="J22" s="139">
        <v>1</v>
      </c>
      <c r="K22" s="139">
        <v>1</v>
      </c>
      <c r="L22" s="139">
        <v>1</v>
      </c>
      <c r="M22" s="139">
        <v>1</v>
      </c>
      <c r="N22" s="139">
        <v>1</v>
      </c>
      <c r="O22" s="139">
        <v>1</v>
      </c>
      <c r="P22" s="139">
        <v>1</v>
      </c>
      <c r="Q22" s="139">
        <v>1</v>
      </c>
      <c r="R22" s="139">
        <v>1</v>
      </c>
      <c r="S22" s="139">
        <v>1</v>
      </c>
      <c r="T22" s="139">
        <v>1</v>
      </c>
      <c r="U22" s="139">
        <v>1</v>
      </c>
      <c r="V22" s="139">
        <v>0.9</v>
      </c>
      <c r="W22" s="139">
        <v>0.8</v>
      </c>
      <c r="X22" s="139">
        <v>0.8</v>
      </c>
      <c r="Y22" s="139">
        <v>0.9</v>
      </c>
      <c r="Z22" s="139">
        <v>1</v>
      </c>
      <c r="AA22" s="139">
        <v>1</v>
      </c>
      <c r="AB22" s="139">
        <v>1</v>
      </c>
      <c r="AC22" s="139">
        <v>1</v>
      </c>
      <c r="AD22" s="139">
        <v>0</v>
      </c>
      <c r="AE22" s="139">
        <v>0.8</v>
      </c>
      <c r="AF22" s="139">
        <v>1</v>
      </c>
      <c r="AG22" s="139">
        <v>0.4</v>
      </c>
      <c r="AH22" s="139">
        <v>1</v>
      </c>
      <c r="AI22" s="139">
        <v>0.9</v>
      </c>
      <c r="AJ22" s="139">
        <v>1</v>
      </c>
      <c r="AK22" s="139">
        <v>1</v>
      </c>
      <c r="AL22" s="139">
        <v>1</v>
      </c>
      <c r="AM22" s="139">
        <v>1</v>
      </c>
      <c r="AN22" s="139">
        <v>1</v>
      </c>
      <c r="AO22" s="139">
        <v>1</v>
      </c>
      <c r="AP22" s="139">
        <v>1</v>
      </c>
      <c r="AQ22" s="139">
        <v>1</v>
      </c>
      <c r="AR22" s="139">
        <v>1</v>
      </c>
      <c r="AS22" s="139">
        <v>1</v>
      </c>
      <c r="AT22" s="139">
        <v>0.8</v>
      </c>
      <c r="AU22" s="139">
        <v>0.6</v>
      </c>
      <c r="AV22" s="139">
        <v>0.7</v>
      </c>
      <c r="AW22" s="139">
        <v>1</v>
      </c>
      <c r="AX22" s="139">
        <v>1</v>
      </c>
      <c r="AY22" s="139">
        <v>1</v>
      </c>
      <c r="AZ22" s="139">
        <v>1</v>
      </c>
      <c r="BA22" s="139">
        <v>1</v>
      </c>
      <c r="BB22" s="139">
        <v>1</v>
      </c>
      <c r="BC22" s="139">
        <v>1</v>
      </c>
      <c r="BD22" s="139">
        <v>1</v>
      </c>
      <c r="BE22" s="139">
        <v>1</v>
      </c>
      <c r="BF22" s="139">
        <v>1</v>
      </c>
      <c r="BG22" s="139">
        <v>1</v>
      </c>
      <c r="BH22" s="139">
        <v>1</v>
      </c>
      <c r="BI22" s="139">
        <v>0.9</v>
      </c>
      <c r="BJ22" s="139">
        <v>0.9</v>
      </c>
      <c r="BK22" s="139">
        <v>0.7</v>
      </c>
      <c r="BL22" s="139">
        <v>1</v>
      </c>
      <c r="BM22" s="139">
        <v>0.9</v>
      </c>
      <c r="BN22" s="139">
        <v>0.9</v>
      </c>
      <c r="BO22" s="139">
        <v>0.7</v>
      </c>
      <c r="BP22" s="139">
        <v>0.9</v>
      </c>
      <c r="BQ22" s="139">
        <v>0.9</v>
      </c>
      <c r="BR22" s="139">
        <v>0.5</v>
      </c>
      <c r="BS22" s="139">
        <v>0.2</v>
      </c>
      <c r="BT22" s="139">
        <v>0.1</v>
      </c>
      <c r="BU22" s="139">
        <v>0.1</v>
      </c>
    </row>
    <row r="23" spans="1:73" s="134" customFormat="1" ht="12.75" customHeight="1" x14ac:dyDescent="0.2">
      <c r="A23" s="155" t="s">
        <v>311</v>
      </c>
      <c r="B23" s="156" t="s">
        <v>401</v>
      </c>
      <c r="C23" s="157"/>
      <c r="D23" s="158">
        <v>2687</v>
      </c>
      <c r="E23" s="158" t="s">
        <v>301</v>
      </c>
      <c r="F23" s="158">
        <v>12</v>
      </c>
      <c r="G23" s="158">
        <v>8</v>
      </c>
      <c r="H23" s="158">
        <v>0</v>
      </c>
      <c r="I23" s="158">
        <v>4</v>
      </c>
      <c r="J23" s="159">
        <v>8</v>
      </c>
      <c r="K23" s="160">
        <v>6</v>
      </c>
      <c r="L23" s="160">
        <v>0</v>
      </c>
      <c r="M23" s="160">
        <v>2</v>
      </c>
      <c r="N23" s="161">
        <v>5</v>
      </c>
      <c r="O23" s="161">
        <v>1038</v>
      </c>
      <c r="P23" s="161">
        <v>917</v>
      </c>
      <c r="Q23" s="161">
        <v>161</v>
      </c>
      <c r="R23" s="161">
        <v>21</v>
      </c>
      <c r="S23" s="161">
        <v>1</v>
      </c>
      <c r="T23" s="160">
        <v>244</v>
      </c>
      <c r="U23" s="160">
        <v>48</v>
      </c>
      <c r="V23" s="161">
        <v>111722</v>
      </c>
      <c r="W23" s="161">
        <v>11381</v>
      </c>
      <c r="X23" s="161">
        <v>0</v>
      </c>
      <c r="Y23" s="161">
        <v>9240</v>
      </c>
      <c r="Z23" s="161">
        <v>1014648.1</v>
      </c>
      <c r="AA23" s="161">
        <v>804913</v>
      </c>
      <c r="AB23" s="161">
        <v>209735.1</v>
      </c>
      <c r="AC23" s="161" t="s">
        <v>301</v>
      </c>
      <c r="AD23" s="161">
        <v>0.1</v>
      </c>
      <c r="AE23" s="161" t="s">
        <v>301</v>
      </c>
      <c r="AF23" s="161">
        <v>209735</v>
      </c>
      <c r="AG23" s="161">
        <v>124416</v>
      </c>
      <c r="AH23" s="161">
        <v>0</v>
      </c>
      <c r="AI23" s="161">
        <v>0</v>
      </c>
      <c r="AJ23" s="161">
        <v>0</v>
      </c>
      <c r="AK23" s="161">
        <v>4543</v>
      </c>
      <c r="AL23" s="161">
        <v>160520</v>
      </c>
      <c r="AM23" s="161">
        <v>142254</v>
      </c>
      <c r="AN23" s="161">
        <v>5403</v>
      </c>
      <c r="AO23" s="161">
        <v>462</v>
      </c>
      <c r="AP23" s="161">
        <v>4904</v>
      </c>
      <c r="AQ23" s="161">
        <v>0</v>
      </c>
      <c r="AR23" s="161">
        <v>6724</v>
      </c>
      <c r="AS23" s="161">
        <v>773</v>
      </c>
      <c r="AT23" s="161">
        <v>63</v>
      </c>
      <c r="AU23" s="161">
        <v>940</v>
      </c>
      <c r="AV23" s="161">
        <v>1835</v>
      </c>
      <c r="AW23" s="161">
        <v>4019</v>
      </c>
      <c r="AX23" s="161">
        <v>3683</v>
      </c>
      <c r="AY23" s="161">
        <v>104</v>
      </c>
      <c r="AZ23" s="161">
        <v>2</v>
      </c>
      <c r="BA23" s="161">
        <v>0</v>
      </c>
      <c r="BB23" s="161">
        <v>0</v>
      </c>
      <c r="BC23" s="161">
        <v>103</v>
      </c>
      <c r="BD23" s="161">
        <v>127</v>
      </c>
      <c r="BE23" s="161">
        <v>88</v>
      </c>
      <c r="BF23" s="161">
        <v>0</v>
      </c>
      <c r="BG23" s="161">
        <v>38</v>
      </c>
      <c r="BH23" s="161">
        <v>26924</v>
      </c>
      <c r="BI23" s="161">
        <v>2133</v>
      </c>
      <c r="BJ23" s="161">
        <v>1519</v>
      </c>
      <c r="BK23" s="161">
        <v>351</v>
      </c>
      <c r="BL23" s="161">
        <v>0</v>
      </c>
      <c r="BM23" s="161">
        <v>0</v>
      </c>
      <c r="BN23" s="161">
        <v>0</v>
      </c>
      <c r="BO23" s="161">
        <v>0</v>
      </c>
      <c r="BP23" s="161">
        <v>0</v>
      </c>
      <c r="BQ23" s="161" t="s">
        <v>301</v>
      </c>
      <c r="BR23" s="161">
        <v>702</v>
      </c>
      <c r="BS23" s="161">
        <v>6000</v>
      </c>
      <c r="BT23" s="161" t="s">
        <v>301</v>
      </c>
      <c r="BU23" s="161" t="s">
        <v>301</v>
      </c>
    </row>
    <row r="24" spans="1:73" s="134" customFormat="1" ht="12.75" customHeight="1" x14ac:dyDescent="0.2">
      <c r="A24" s="122"/>
      <c r="B24" s="169" t="s">
        <v>155</v>
      </c>
      <c r="C24" s="170"/>
      <c r="D24" s="171">
        <v>2687</v>
      </c>
      <c r="E24" s="171" t="s">
        <v>357</v>
      </c>
      <c r="F24" s="171">
        <v>12</v>
      </c>
      <c r="G24" s="171">
        <v>8</v>
      </c>
      <c r="H24" s="171">
        <v>0</v>
      </c>
      <c r="I24" s="171">
        <v>4</v>
      </c>
      <c r="J24" s="172">
        <v>8</v>
      </c>
      <c r="K24" s="172">
        <v>6</v>
      </c>
      <c r="L24" s="172">
        <v>0</v>
      </c>
      <c r="M24" s="172">
        <v>2</v>
      </c>
      <c r="N24" s="171">
        <v>5</v>
      </c>
      <c r="O24" s="171">
        <v>1038</v>
      </c>
      <c r="P24" s="171">
        <v>917</v>
      </c>
      <c r="Q24" s="171">
        <v>161</v>
      </c>
      <c r="R24" s="171">
        <v>21</v>
      </c>
      <c r="S24" s="171">
        <v>1</v>
      </c>
      <c r="T24" s="172">
        <v>244</v>
      </c>
      <c r="U24" s="172">
        <v>48</v>
      </c>
      <c r="V24" s="171">
        <v>111722</v>
      </c>
      <c r="W24" s="171">
        <v>11381</v>
      </c>
      <c r="X24" s="171">
        <v>0</v>
      </c>
      <c r="Y24" s="171">
        <v>9240</v>
      </c>
      <c r="Z24" s="171">
        <v>1014648.1</v>
      </c>
      <c r="AA24" s="171">
        <v>804913</v>
      </c>
      <c r="AB24" s="171">
        <v>209735.1</v>
      </c>
      <c r="AC24" s="171" t="s">
        <v>357</v>
      </c>
      <c r="AD24" s="171">
        <v>0.1</v>
      </c>
      <c r="AE24" s="171" t="s">
        <v>357</v>
      </c>
      <c r="AF24" s="171">
        <v>209735</v>
      </c>
      <c r="AG24" s="171">
        <v>124416</v>
      </c>
      <c r="AH24" s="171">
        <v>0</v>
      </c>
      <c r="AI24" s="171">
        <v>0</v>
      </c>
      <c r="AJ24" s="171">
        <v>0</v>
      </c>
      <c r="AK24" s="171">
        <v>4543</v>
      </c>
      <c r="AL24" s="171">
        <v>160520</v>
      </c>
      <c r="AM24" s="171">
        <v>142254</v>
      </c>
      <c r="AN24" s="171">
        <v>5403</v>
      </c>
      <c r="AO24" s="171">
        <v>462</v>
      </c>
      <c r="AP24" s="171">
        <v>4904</v>
      </c>
      <c r="AQ24" s="171">
        <v>0</v>
      </c>
      <c r="AR24" s="171">
        <v>6724</v>
      </c>
      <c r="AS24" s="171">
        <v>773</v>
      </c>
      <c r="AT24" s="171">
        <v>63</v>
      </c>
      <c r="AU24" s="171">
        <v>940</v>
      </c>
      <c r="AV24" s="171">
        <v>1835</v>
      </c>
      <c r="AW24" s="171">
        <v>4019</v>
      </c>
      <c r="AX24" s="171">
        <v>3683</v>
      </c>
      <c r="AY24" s="171">
        <v>104</v>
      </c>
      <c r="AZ24" s="171">
        <v>2</v>
      </c>
      <c r="BA24" s="171">
        <v>0</v>
      </c>
      <c r="BB24" s="171">
        <v>0</v>
      </c>
      <c r="BC24" s="171">
        <v>103</v>
      </c>
      <c r="BD24" s="171">
        <v>127</v>
      </c>
      <c r="BE24" s="171">
        <v>88</v>
      </c>
      <c r="BF24" s="171">
        <v>0</v>
      </c>
      <c r="BG24" s="171">
        <v>38</v>
      </c>
      <c r="BH24" s="171">
        <v>26924</v>
      </c>
      <c r="BI24" s="171">
        <v>2133</v>
      </c>
      <c r="BJ24" s="171">
        <v>1519</v>
      </c>
      <c r="BK24" s="171">
        <v>351</v>
      </c>
      <c r="BL24" s="171">
        <v>0</v>
      </c>
      <c r="BM24" s="171">
        <v>0</v>
      </c>
      <c r="BN24" s="171">
        <v>0</v>
      </c>
      <c r="BO24" s="171">
        <v>0</v>
      </c>
      <c r="BP24" s="171">
        <v>0</v>
      </c>
      <c r="BQ24" s="171" t="s">
        <v>357</v>
      </c>
      <c r="BR24" s="171">
        <v>702</v>
      </c>
      <c r="BS24" s="171">
        <v>6000</v>
      </c>
      <c r="BT24" s="171" t="s">
        <v>357</v>
      </c>
      <c r="BU24" s="171" t="s">
        <v>357</v>
      </c>
    </row>
    <row r="25" spans="1:73" s="134" customFormat="1" ht="12.75" customHeight="1" x14ac:dyDescent="0.2">
      <c r="A25" s="173"/>
      <c r="B25" s="135" t="s">
        <v>150</v>
      </c>
      <c r="C25" s="136">
        <v>1</v>
      </c>
      <c r="D25" s="136">
        <v>1</v>
      </c>
      <c r="E25" s="136">
        <v>1</v>
      </c>
      <c r="F25" s="136">
        <v>1</v>
      </c>
      <c r="G25" s="136">
        <v>1</v>
      </c>
      <c r="H25" s="136">
        <v>1</v>
      </c>
      <c r="I25" s="136">
        <v>1</v>
      </c>
      <c r="J25" s="136">
        <v>1</v>
      </c>
      <c r="K25" s="136">
        <v>1</v>
      </c>
      <c r="L25" s="136">
        <v>1</v>
      </c>
      <c r="M25" s="136">
        <v>1</v>
      </c>
      <c r="N25" s="136">
        <v>1</v>
      </c>
      <c r="O25" s="136">
        <v>1</v>
      </c>
      <c r="P25" s="136">
        <v>1</v>
      </c>
      <c r="Q25" s="136">
        <v>1</v>
      </c>
      <c r="R25" s="136">
        <v>1</v>
      </c>
      <c r="S25" s="136">
        <v>1</v>
      </c>
      <c r="T25" s="136">
        <v>1</v>
      </c>
      <c r="U25" s="136">
        <v>1</v>
      </c>
      <c r="V25" s="136">
        <v>1</v>
      </c>
      <c r="W25" s="136">
        <v>1</v>
      </c>
      <c r="X25" s="136">
        <v>1</v>
      </c>
      <c r="Y25" s="136">
        <v>1</v>
      </c>
      <c r="Z25" s="136">
        <v>1</v>
      </c>
      <c r="AA25" s="136">
        <v>1</v>
      </c>
      <c r="AB25" s="136">
        <v>1</v>
      </c>
      <c r="AC25" s="136">
        <v>1</v>
      </c>
      <c r="AD25" s="136">
        <v>1</v>
      </c>
      <c r="AE25" s="136">
        <v>1</v>
      </c>
      <c r="AF25" s="136">
        <v>1</v>
      </c>
      <c r="AG25" s="136">
        <v>1</v>
      </c>
      <c r="AH25" s="136">
        <v>1</v>
      </c>
      <c r="AI25" s="136">
        <v>1</v>
      </c>
      <c r="AJ25" s="136">
        <v>1</v>
      </c>
      <c r="AK25" s="136">
        <v>1</v>
      </c>
      <c r="AL25" s="136">
        <v>1</v>
      </c>
      <c r="AM25" s="136">
        <v>1</v>
      </c>
      <c r="AN25" s="136">
        <v>1</v>
      </c>
      <c r="AO25" s="136">
        <v>1</v>
      </c>
      <c r="AP25" s="136">
        <v>1</v>
      </c>
      <c r="AQ25" s="136">
        <v>1</v>
      </c>
      <c r="AR25" s="136">
        <v>1</v>
      </c>
      <c r="AS25" s="136">
        <v>1</v>
      </c>
      <c r="AT25" s="136">
        <v>1</v>
      </c>
      <c r="AU25" s="136">
        <v>1</v>
      </c>
      <c r="AV25" s="136">
        <v>1</v>
      </c>
      <c r="AW25" s="136">
        <v>1</v>
      </c>
      <c r="AX25" s="136">
        <v>1</v>
      </c>
      <c r="AY25" s="136">
        <v>1</v>
      </c>
      <c r="AZ25" s="136">
        <v>1</v>
      </c>
      <c r="BA25" s="136">
        <v>1</v>
      </c>
      <c r="BB25" s="136">
        <v>1</v>
      </c>
      <c r="BC25" s="136">
        <v>1</v>
      </c>
      <c r="BD25" s="136">
        <v>1</v>
      </c>
      <c r="BE25" s="136">
        <v>1</v>
      </c>
      <c r="BF25" s="136">
        <v>1</v>
      </c>
      <c r="BG25" s="136">
        <v>1</v>
      </c>
      <c r="BH25" s="136">
        <v>1</v>
      </c>
      <c r="BI25" s="136">
        <v>1</v>
      </c>
      <c r="BJ25" s="136">
        <v>1</v>
      </c>
      <c r="BK25" s="136">
        <v>1</v>
      </c>
      <c r="BL25" s="136">
        <v>1</v>
      </c>
      <c r="BM25" s="136">
        <v>1</v>
      </c>
      <c r="BN25" s="136">
        <v>1</v>
      </c>
      <c r="BO25" s="136">
        <v>1</v>
      </c>
      <c r="BP25" s="136">
        <v>1</v>
      </c>
      <c r="BQ25" s="136">
        <v>1</v>
      </c>
      <c r="BR25" s="136">
        <v>1</v>
      </c>
      <c r="BS25" s="136">
        <v>1</v>
      </c>
      <c r="BT25" s="136">
        <v>1</v>
      </c>
      <c r="BU25" s="136">
        <v>1</v>
      </c>
    </row>
    <row r="26" spans="1:73" s="134" customFormat="1" ht="12.75" customHeight="1" x14ac:dyDescent="0.2">
      <c r="A26" s="173"/>
      <c r="B26" s="135" t="s">
        <v>151</v>
      </c>
      <c r="C26" s="136">
        <v>1</v>
      </c>
      <c r="D26" s="136">
        <v>1</v>
      </c>
      <c r="E26" s="136">
        <v>0</v>
      </c>
      <c r="F26" s="136">
        <v>1</v>
      </c>
      <c r="G26" s="136">
        <v>1</v>
      </c>
      <c r="H26" s="136">
        <v>1</v>
      </c>
      <c r="I26" s="136">
        <v>1</v>
      </c>
      <c r="J26" s="136">
        <v>1</v>
      </c>
      <c r="K26" s="136">
        <v>1</v>
      </c>
      <c r="L26" s="136">
        <v>1</v>
      </c>
      <c r="M26" s="136">
        <v>1</v>
      </c>
      <c r="N26" s="136">
        <v>1</v>
      </c>
      <c r="O26" s="136">
        <v>1</v>
      </c>
      <c r="P26" s="136">
        <v>1</v>
      </c>
      <c r="Q26" s="136">
        <v>1</v>
      </c>
      <c r="R26" s="136">
        <v>1</v>
      </c>
      <c r="S26" s="136">
        <v>1</v>
      </c>
      <c r="T26" s="136">
        <v>1</v>
      </c>
      <c r="U26" s="136">
        <v>1</v>
      </c>
      <c r="V26" s="136">
        <v>1</v>
      </c>
      <c r="W26" s="136">
        <v>1</v>
      </c>
      <c r="X26" s="136">
        <v>1</v>
      </c>
      <c r="Y26" s="136">
        <v>1</v>
      </c>
      <c r="Z26" s="136">
        <v>1</v>
      </c>
      <c r="AA26" s="136">
        <v>1</v>
      </c>
      <c r="AB26" s="136">
        <v>1</v>
      </c>
      <c r="AC26" s="136">
        <v>0</v>
      </c>
      <c r="AD26" s="136">
        <v>1</v>
      </c>
      <c r="AE26" s="136">
        <v>0</v>
      </c>
      <c r="AF26" s="136">
        <v>1</v>
      </c>
      <c r="AG26" s="136">
        <v>1</v>
      </c>
      <c r="AH26" s="136">
        <v>1</v>
      </c>
      <c r="AI26" s="136">
        <v>1</v>
      </c>
      <c r="AJ26" s="136">
        <v>1</v>
      </c>
      <c r="AK26" s="136">
        <v>1</v>
      </c>
      <c r="AL26" s="136">
        <v>1</v>
      </c>
      <c r="AM26" s="136">
        <v>1</v>
      </c>
      <c r="AN26" s="136">
        <v>1</v>
      </c>
      <c r="AO26" s="136">
        <v>1</v>
      </c>
      <c r="AP26" s="136">
        <v>1</v>
      </c>
      <c r="AQ26" s="136">
        <v>1</v>
      </c>
      <c r="AR26" s="136">
        <v>1</v>
      </c>
      <c r="AS26" s="136">
        <v>1</v>
      </c>
      <c r="AT26" s="136">
        <v>1</v>
      </c>
      <c r="AU26" s="136">
        <v>1</v>
      </c>
      <c r="AV26" s="136">
        <v>1</v>
      </c>
      <c r="AW26" s="136">
        <v>1</v>
      </c>
      <c r="AX26" s="136">
        <v>1</v>
      </c>
      <c r="AY26" s="136">
        <v>1</v>
      </c>
      <c r="AZ26" s="136">
        <v>1</v>
      </c>
      <c r="BA26" s="136">
        <v>1</v>
      </c>
      <c r="BB26" s="136">
        <v>1</v>
      </c>
      <c r="BC26" s="136">
        <v>1</v>
      </c>
      <c r="BD26" s="136">
        <v>1</v>
      </c>
      <c r="BE26" s="136">
        <v>1</v>
      </c>
      <c r="BF26" s="136">
        <v>1</v>
      </c>
      <c r="BG26" s="136">
        <v>1</v>
      </c>
      <c r="BH26" s="136">
        <v>1</v>
      </c>
      <c r="BI26" s="136">
        <v>1</v>
      </c>
      <c r="BJ26" s="136">
        <v>1</v>
      </c>
      <c r="BK26" s="136">
        <v>1</v>
      </c>
      <c r="BL26" s="136">
        <v>1</v>
      </c>
      <c r="BM26" s="136">
        <v>1</v>
      </c>
      <c r="BN26" s="136">
        <v>1</v>
      </c>
      <c r="BO26" s="136">
        <v>1</v>
      </c>
      <c r="BP26" s="136">
        <v>1</v>
      </c>
      <c r="BQ26" s="136">
        <v>0</v>
      </c>
      <c r="BR26" s="136">
        <v>1</v>
      </c>
      <c r="BS26" s="136">
        <v>1</v>
      </c>
      <c r="BT26" s="136">
        <v>0</v>
      </c>
      <c r="BU26" s="136">
        <v>0</v>
      </c>
    </row>
    <row r="27" spans="1:73" s="134" customFormat="1" ht="12.75" customHeight="1" x14ac:dyDescent="0.2">
      <c r="A27" s="174"/>
      <c r="B27" s="138" t="s">
        <v>149</v>
      </c>
      <c r="C27" s="139">
        <v>1</v>
      </c>
      <c r="D27" s="139">
        <v>1</v>
      </c>
      <c r="E27" s="139">
        <v>0</v>
      </c>
      <c r="F27" s="139">
        <v>1</v>
      </c>
      <c r="G27" s="139">
        <v>1</v>
      </c>
      <c r="H27" s="139">
        <v>1</v>
      </c>
      <c r="I27" s="139">
        <v>1</v>
      </c>
      <c r="J27" s="139">
        <v>1</v>
      </c>
      <c r="K27" s="139">
        <v>1</v>
      </c>
      <c r="L27" s="139">
        <v>1</v>
      </c>
      <c r="M27" s="139">
        <v>1</v>
      </c>
      <c r="N27" s="139">
        <v>1</v>
      </c>
      <c r="O27" s="139">
        <v>1</v>
      </c>
      <c r="P27" s="139">
        <v>1</v>
      </c>
      <c r="Q27" s="139">
        <v>1</v>
      </c>
      <c r="R27" s="139">
        <v>1</v>
      </c>
      <c r="S27" s="139">
        <v>1</v>
      </c>
      <c r="T27" s="139">
        <v>1</v>
      </c>
      <c r="U27" s="139">
        <v>1</v>
      </c>
      <c r="V27" s="139">
        <v>1</v>
      </c>
      <c r="W27" s="139">
        <v>1</v>
      </c>
      <c r="X27" s="139">
        <v>1</v>
      </c>
      <c r="Y27" s="139">
        <v>1</v>
      </c>
      <c r="Z27" s="139">
        <v>1</v>
      </c>
      <c r="AA27" s="139">
        <v>1</v>
      </c>
      <c r="AB27" s="139">
        <v>1</v>
      </c>
      <c r="AC27" s="139">
        <v>0</v>
      </c>
      <c r="AD27" s="139">
        <v>1</v>
      </c>
      <c r="AE27" s="139">
        <v>0</v>
      </c>
      <c r="AF27" s="139">
        <v>1</v>
      </c>
      <c r="AG27" s="139">
        <v>1</v>
      </c>
      <c r="AH27" s="139">
        <v>1</v>
      </c>
      <c r="AI27" s="139">
        <v>1</v>
      </c>
      <c r="AJ27" s="139">
        <v>1</v>
      </c>
      <c r="AK27" s="139">
        <v>1</v>
      </c>
      <c r="AL27" s="139">
        <v>1</v>
      </c>
      <c r="AM27" s="139">
        <v>1</v>
      </c>
      <c r="AN27" s="139">
        <v>1</v>
      </c>
      <c r="AO27" s="139">
        <v>1</v>
      </c>
      <c r="AP27" s="139">
        <v>1</v>
      </c>
      <c r="AQ27" s="139">
        <v>1</v>
      </c>
      <c r="AR27" s="139">
        <v>1</v>
      </c>
      <c r="AS27" s="139">
        <v>1</v>
      </c>
      <c r="AT27" s="139">
        <v>1</v>
      </c>
      <c r="AU27" s="139">
        <v>1</v>
      </c>
      <c r="AV27" s="139">
        <v>1</v>
      </c>
      <c r="AW27" s="139">
        <v>1</v>
      </c>
      <c r="AX27" s="139">
        <v>1</v>
      </c>
      <c r="AY27" s="139">
        <v>1</v>
      </c>
      <c r="AZ27" s="139">
        <v>1</v>
      </c>
      <c r="BA27" s="139">
        <v>1</v>
      </c>
      <c r="BB27" s="139">
        <v>1</v>
      </c>
      <c r="BC27" s="139">
        <v>1</v>
      </c>
      <c r="BD27" s="139">
        <v>1</v>
      </c>
      <c r="BE27" s="139">
        <v>1</v>
      </c>
      <c r="BF27" s="139">
        <v>1</v>
      </c>
      <c r="BG27" s="139">
        <v>1</v>
      </c>
      <c r="BH27" s="139">
        <v>1</v>
      </c>
      <c r="BI27" s="139">
        <v>1</v>
      </c>
      <c r="BJ27" s="139">
        <v>1</v>
      </c>
      <c r="BK27" s="139">
        <v>1</v>
      </c>
      <c r="BL27" s="139">
        <v>1</v>
      </c>
      <c r="BM27" s="139">
        <v>1</v>
      </c>
      <c r="BN27" s="139">
        <v>1</v>
      </c>
      <c r="BO27" s="139">
        <v>1</v>
      </c>
      <c r="BP27" s="139">
        <v>1</v>
      </c>
      <c r="BQ27" s="139">
        <v>0</v>
      </c>
      <c r="BR27" s="139">
        <v>1</v>
      </c>
      <c r="BS27" s="139">
        <v>1</v>
      </c>
      <c r="BT27" s="139">
        <v>0</v>
      </c>
      <c r="BU27" s="139">
        <v>0</v>
      </c>
    </row>
    <row r="28" spans="1:73" s="134" customFormat="1" ht="12.75" customHeight="1" x14ac:dyDescent="0.2">
      <c r="A28" s="175" t="s">
        <v>312</v>
      </c>
      <c r="B28" s="156" t="s">
        <v>177</v>
      </c>
      <c r="C28" s="157"/>
      <c r="D28" s="176">
        <v>3278</v>
      </c>
      <c r="E28" s="176" t="s">
        <v>301</v>
      </c>
      <c r="F28" s="158">
        <v>5</v>
      </c>
      <c r="G28" s="158">
        <v>2</v>
      </c>
      <c r="H28" s="158">
        <v>3</v>
      </c>
      <c r="I28" s="158" t="s">
        <v>301</v>
      </c>
      <c r="J28" s="159">
        <v>3.8</v>
      </c>
      <c r="K28" s="160">
        <v>2.8</v>
      </c>
      <c r="L28" s="160" t="s">
        <v>301</v>
      </c>
      <c r="M28" s="160">
        <v>1</v>
      </c>
      <c r="N28" s="161">
        <v>2</v>
      </c>
      <c r="O28" s="161">
        <v>664</v>
      </c>
      <c r="P28" s="161">
        <v>616</v>
      </c>
      <c r="Q28" s="161">
        <v>86</v>
      </c>
      <c r="R28" s="161">
        <v>11</v>
      </c>
      <c r="S28" s="161">
        <v>0</v>
      </c>
      <c r="T28" s="160">
        <v>245</v>
      </c>
      <c r="U28" s="160">
        <v>65</v>
      </c>
      <c r="V28" s="161">
        <v>25412</v>
      </c>
      <c r="W28" s="161">
        <v>580</v>
      </c>
      <c r="X28" s="161">
        <v>0</v>
      </c>
      <c r="Y28" s="161">
        <v>2720</v>
      </c>
      <c r="Z28" s="161">
        <v>639821</v>
      </c>
      <c r="AA28" s="161">
        <v>392203</v>
      </c>
      <c r="AB28" s="161">
        <v>247618</v>
      </c>
      <c r="AC28" s="161">
        <v>22654</v>
      </c>
      <c r="AD28" s="161" t="s">
        <v>301</v>
      </c>
      <c r="AE28" s="161">
        <v>26567</v>
      </c>
      <c r="AF28" s="161">
        <v>198397</v>
      </c>
      <c r="AG28" s="161">
        <v>23851</v>
      </c>
      <c r="AH28" s="161" t="s">
        <v>301</v>
      </c>
      <c r="AI28" s="161" t="s">
        <v>301</v>
      </c>
      <c r="AJ28" s="161" t="s">
        <v>301</v>
      </c>
      <c r="AK28" s="161">
        <v>1292</v>
      </c>
      <c r="AL28" s="161">
        <v>24433</v>
      </c>
      <c r="AM28" s="161">
        <v>22935</v>
      </c>
      <c r="AN28" s="161">
        <v>0</v>
      </c>
      <c r="AO28" s="161">
        <v>340</v>
      </c>
      <c r="AP28" s="161">
        <v>0</v>
      </c>
      <c r="AQ28" s="161">
        <v>0</v>
      </c>
      <c r="AR28" s="161">
        <v>1158</v>
      </c>
      <c r="AS28" s="161">
        <v>0</v>
      </c>
      <c r="AT28" s="161">
        <v>10000</v>
      </c>
      <c r="AU28" s="161">
        <v>12</v>
      </c>
      <c r="AV28" s="161">
        <v>5345</v>
      </c>
      <c r="AW28" s="161">
        <v>2767</v>
      </c>
      <c r="AX28" s="161">
        <v>2637</v>
      </c>
      <c r="AY28" s="161">
        <v>0</v>
      </c>
      <c r="AZ28" s="161">
        <v>0</v>
      </c>
      <c r="BA28" s="161">
        <v>0</v>
      </c>
      <c r="BB28" s="161">
        <v>0</v>
      </c>
      <c r="BC28" s="161">
        <v>130</v>
      </c>
      <c r="BD28" s="161">
        <v>0</v>
      </c>
      <c r="BE28" s="161">
        <v>3374</v>
      </c>
      <c r="BF28" s="161">
        <v>16</v>
      </c>
      <c r="BG28" s="161">
        <v>82</v>
      </c>
      <c r="BH28" s="161">
        <v>36407</v>
      </c>
      <c r="BI28" s="161">
        <v>5798</v>
      </c>
      <c r="BJ28" s="161">
        <v>5559</v>
      </c>
      <c r="BK28" s="161">
        <v>0</v>
      </c>
      <c r="BL28" s="161">
        <v>0</v>
      </c>
      <c r="BM28" s="161">
        <v>0</v>
      </c>
      <c r="BN28" s="161">
        <v>0</v>
      </c>
      <c r="BO28" s="161" t="s">
        <v>301</v>
      </c>
      <c r="BP28" s="161">
        <v>0</v>
      </c>
      <c r="BQ28" s="161">
        <v>0</v>
      </c>
      <c r="BR28" s="161">
        <v>170</v>
      </c>
      <c r="BS28" s="161" t="s">
        <v>301</v>
      </c>
      <c r="BT28" s="161" t="s">
        <v>301</v>
      </c>
      <c r="BU28" s="161" t="s">
        <v>301</v>
      </c>
    </row>
    <row r="29" spans="1:73" s="134" customFormat="1" ht="12.75" customHeight="1" x14ac:dyDescent="0.2">
      <c r="A29" s="175" t="s">
        <v>313</v>
      </c>
      <c r="B29" s="156" t="s">
        <v>402</v>
      </c>
      <c r="C29" s="157"/>
      <c r="D29" s="176">
        <v>681</v>
      </c>
      <c r="E29" s="176" t="s">
        <v>301</v>
      </c>
      <c r="F29" s="158">
        <v>10</v>
      </c>
      <c r="G29" s="158">
        <v>2</v>
      </c>
      <c r="H29" s="158">
        <v>4</v>
      </c>
      <c r="I29" s="158">
        <v>4</v>
      </c>
      <c r="J29" s="159">
        <v>5.4</v>
      </c>
      <c r="K29" s="160">
        <v>3.9</v>
      </c>
      <c r="L29" s="160">
        <v>0.5</v>
      </c>
      <c r="M29" s="160">
        <v>1</v>
      </c>
      <c r="N29" s="161">
        <v>1</v>
      </c>
      <c r="O29" s="161">
        <v>991</v>
      </c>
      <c r="P29" s="161">
        <v>805</v>
      </c>
      <c r="Q29" s="161">
        <v>102</v>
      </c>
      <c r="R29" s="161">
        <v>4</v>
      </c>
      <c r="S29" s="161">
        <v>0</v>
      </c>
      <c r="T29" s="160">
        <v>273</v>
      </c>
      <c r="U29" s="160">
        <v>68</v>
      </c>
      <c r="V29" s="161">
        <v>26107</v>
      </c>
      <c r="W29" s="161">
        <v>243</v>
      </c>
      <c r="X29" s="161">
        <v>0</v>
      </c>
      <c r="Y29" s="161">
        <v>2032</v>
      </c>
      <c r="Z29" s="161">
        <v>746528</v>
      </c>
      <c r="AA29" s="161">
        <v>487171</v>
      </c>
      <c r="AB29" s="161">
        <v>259357</v>
      </c>
      <c r="AC29" s="161">
        <v>2394</v>
      </c>
      <c r="AD29" s="161" t="s">
        <v>301</v>
      </c>
      <c r="AE29" s="161">
        <v>15371</v>
      </c>
      <c r="AF29" s="161">
        <v>241592</v>
      </c>
      <c r="AG29" s="161">
        <v>53571</v>
      </c>
      <c r="AH29" s="161">
        <v>755549</v>
      </c>
      <c r="AI29" s="161">
        <v>0</v>
      </c>
      <c r="AJ29" s="161">
        <v>0</v>
      </c>
      <c r="AK29" s="161">
        <v>7401</v>
      </c>
      <c r="AL29" s="161">
        <v>26107</v>
      </c>
      <c r="AM29" s="161">
        <v>24541</v>
      </c>
      <c r="AN29" s="161">
        <v>0</v>
      </c>
      <c r="AO29" s="161">
        <v>0</v>
      </c>
      <c r="AP29" s="161">
        <v>0</v>
      </c>
      <c r="AQ29" s="161">
        <v>0</v>
      </c>
      <c r="AR29" s="161">
        <v>1558</v>
      </c>
      <c r="AS29" s="161">
        <v>8</v>
      </c>
      <c r="AT29" s="161">
        <v>10000</v>
      </c>
      <c r="AU29" s="161">
        <v>0</v>
      </c>
      <c r="AV29" s="161">
        <v>5345</v>
      </c>
      <c r="AW29" s="161">
        <v>5146</v>
      </c>
      <c r="AX29" s="161">
        <v>4875</v>
      </c>
      <c r="AY29" s="161">
        <v>0</v>
      </c>
      <c r="AZ29" s="161">
        <v>0</v>
      </c>
      <c r="BA29" s="161">
        <v>0</v>
      </c>
      <c r="BB29" s="161">
        <v>0</v>
      </c>
      <c r="BC29" s="161">
        <v>267</v>
      </c>
      <c r="BD29" s="161">
        <v>4</v>
      </c>
      <c r="BE29" s="161" t="s">
        <v>301</v>
      </c>
      <c r="BF29" s="161">
        <v>5</v>
      </c>
      <c r="BG29" s="161">
        <v>55</v>
      </c>
      <c r="BH29" s="161">
        <v>17418</v>
      </c>
      <c r="BI29" s="161" t="s">
        <v>301</v>
      </c>
      <c r="BJ29" s="161" t="s">
        <v>301</v>
      </c>
      <c r="BK29" s="161">
        <v>0</v>
      </c>
      <c r="BL29" s="161">
        <v>0</v>
      </c>
      <c r="BM29" s="161">
        <v>0</v>
      </c>
      <c r="BN29" s="161">
        <v>0</v>
      </c>
      <c r="BO29" s="161">
        <v>0</v>
      </c>
      <c r="BP29" s="161">
        <v>0</v>
      </c>
      <c r="BQ29" s="161">
        <v>0</v>
      </c>
      <c r="BR29" s="161">
        <v>20</v>
      </c>
      <c r="BS29" s="161" t="s">
        <v>301</v>
      </c>
      <c r="BT29" s="161" t="s">
        <v>301</v>
      </c>
      <c r="BU29" s="161" t="s">
        <v>301</v>
      </c>
    </row>
    <row r="30" spans="1:73" s="134" customFormat="1" ht="12.75" customHeight="1" x14ac:dyDescent="0.2">
      <c r="A30" s="155" t="s">
        <v>314</v>
      </c>
      <c r="B30" s="156" t="s">
        <v>179</v>
      </c>
      <c r="C30" s="157"/>
      <c r="D30" s="158">
        <v>1702</v>
      </c>
      <c r="E30" s="158">
        <v>24781</v>
      </c>
      <c r="F30" s="158">
        <v>5</v>
      </c>
      <c r="G30" s="158">
        <v>1</v>
      </c>
      <c r="H30" s="158">
        <v>3</v>
      </c>
      <c r="I30" s="158">
        <v>1</v>
      </c>
      <c r="J30" s="159">
        <v>3.2</v>
      </c>
      <c r="K30" s="160">
        <v>3.2</v>
      </c>
      <c r="L30" s="160">
        <v>0</v>
      </c>
      <c r="M30" s="160">
        <v>0</v>
      </c>
      <c r="N30" s="161">
        <v>1</v>
      </c>
      <c r="O30" s="161">
        <v>740</v>
      </c>
      <c r="P30" s="161">
        <v>552</v>
      </c>
      <c r="Q30" s="161">
        <v>72</v>
      </c>
      <c r="R30" s="161">
        <v>13</v>
      </c>
      <c r="S30" s="161">
        <v>0</v>
      </c>
      <c r="T30" s="160">
        <v>230</v>
      </c>
      <c r="U30" s="160">
        <v>47.5</v>
      </c>
      <c r="V30" s="161">
        <v>45294</v>
      </c>
      <c r="W30" s="161">
        <v>1000</v>
      </c>
      <c r="X30" s="161">
        <v>0</v>
      </c>
      <c r="Y30" s="161">
        <v>4000</v>
      </c>
      <c r="Z30" s="161">
        <v>633119</v>
      </c>
      <c r="AA30" s="161">
        <v>389588</v>
      </c>
      <c r="AB30" s="161">
        <v>243531</v>
      </c>
      <c r="AC30" s="161">
        <v>26338</v>
      </c>
      <c r="AD30" s="161">
        <v>69300</v>
      </c>
      <c r="AE30" s="161">
        <v>25893</v>
      </c>
      <c r="AF30" s="161">
        <v>122000</v>
      </c>
      <c r="AG30" s="161">
        <v>44200</v>
      </c>
      <c r="AH30" s="161">
        <v>629619</v>
      </c>
      <c r="AI30" s="161">
        <v>3500</v>
      </c>
      <c r="AJ30" s="161">
        <v>0</v>
      </c>
      <c r="AK30" s="161">
        <v>0</v>
      </c>
      <c r="AL30" s="161">
        <v>38937</v>
      </c>
      <c r="AM30" s="161">
        <v>37174</v>
      </c>
      <c r="AN30" s="161">
        <v>0</v>
      </c>
      <c r="AO30" s="161">
        <v>1327</v>
      </c>
      <c r="AP30" s="161">
        <v>0</v>
      </c>
      <c r="AQ30" s="161">
        <v>0</v>
      </c>
      <c r="AR30" s="161">
        <v>436</v>
      </c>
      <c r="AS30" s="161">
        <v>0</v>
      </c>
      <c r="AT30" s="161">
        <v>10000</v>
      </c>
      <c r="AU30" s="161">
        <v>0</v>
      </c>
      <c r="AV30" s="161">
        <v>5280</v>
      </c>
      <c r="AW30" s="161">
        <v>1671</v>
      </c>
      <c r="AX30" s="161">
        <v>1626</v>
      </c>
      <c r="AY30" s="161">
        <v>0</v>
      </c>
      <c r="AZ30" s="161">
        <v>11</v>
      </c>
      <c r="BA30" s="161">
        <v>0</v>
      </c>
      <c r="BB30" s="161">
        <v>0</v>
      </c>
      <c r="BC30" s="161">
        <v>34</v>
      </c>
      <c r="BD30" s="161">
        <v>0</v>
      </c>
      <c r="BE30" s="161">
        <v>200</v>
      </c>
      <c r="BF30" s="161">
        <v>4</v>
      </c>
      <c r="BG30" s="161">
        <v>15</v>
      </c>
      <c r="BH30" s="161">
        <v>20344</v>
      </c>
      <c r="BI30" s="161">
        <v>3477</v>
      </c>
      <c r="BJ30" s="161">
        <v>3176</v>
      </c>
      <c r="BK30" s="161">
        <v>0</v>
      </c>
      <c r="BL30" s="161">
        <v>0</v>
      </c>
      <c r="BM30" s="161">
        <v>0</v>
      </c>
      <c r="BN30" s="161">
        <v>0</v>
      </c>
      <c r="BO30" s="161">
        <v>0</v>
      </c>
      <c r="BP30" s="161">
        <v>0</v>
      </c>
      <c r="BQ30" s="161">
        <v>0</v>
      </c>
      <c r="BR30" s="161" t="s">
        <v>301</v>
      </c>
      <c r="BS30" s="161" t="s">
        <v>301</v>
      </c>
      <c r="BT30" s="161" t="s">
        <v>301</v>
      </c>
      <c r="BU30" s="161" t="s">
        <v>301</v>
      </c>
    </row>
    <row r="31" spans="1:73" s="134" customFormat="1" ht="12.75" customHeight="1" x14ac:dyDescent="0.2">
      <c r="A31" s="155" t="s">
        <v>315</v>
      </c>
      <c r="B31" s="156" t="s">
        <v>229</v>
      </c>
      <c r="C31" s="157"/>
      <c r="D31" s="158">
        <v>759</v>
      </c>
      <c r="E31" s="158" t="s">
        <v>301</v>
      </c>
      <c r="F31" s="158">
        <v>2</v>
      </c>
      <c r="G31" s="158">
        <v>0</v>
      </c>
      <c r="H31" s="158">
        <v>2</v>
      </c>
      <c r="I31" s="158">
        <v>0</v>
      </c>
      <c r="J31" s="159">
        <v>1.4</v>
      </c>
      <c r="K31" s="160">
        <v>1.4</v>
      </c>
      <c r="L31" s="160">
        <v>0</v>
      </c>
      <c r="M31" s="160">
        <v>0</v>
      </c>
      <c r="N31" s="161">
        <v>1</v>
      </c>
      <c r="O31" s="161">
        <v>320</v>
      </c>
      <c r="P31" s="161">
        <v>320</v>
      </c>
      <c r="Q31" s="161">
        <v>14</v>
      </c>
      <c r="R31" s="161">
        <v>2</v>
      </c>
      <c r="S31" s="161">
        <v>0</v>
      </c>
      <c r="T31" s="160">
        <v>240</v>
      </c>
      <c r="U31" s="160">
        <v>50</v>
      </c>
      <c r="V31" s="161">
        <v>29431</v>
      </c>
      <c r="W31" s="161">
        <v>4492</v>
      </c>
      <c r="X31" s="161">
        <v>0</v>
      </c>
      <c r="Y31" s="161">
        <v>0</v>
      </c>
      <c r="Z31" s="161">
        <v>273313</v>
      </c>
      <c r="AA31" s="161">
        <v>143000</v>
      </c>
      <c r="AB31" s="161">
        <v>130313</v>
      </c>
      <c r="AC31" s="161">
        <v>1008</v>
      </c>
      <c r="AD31" s="161" t="s">
        <v>301</v>
      </c>
      <c r="AE31" s="161">
        <v>19642</v>
      </c>
      <c r="AF31" s="161">
        <v>109663</v>
      </c>
      <c r="AG31" s="161">
        <v>13610</v>
      </c>
      <c r="AH31" s="161">
        <v>263313</v>
      </c>
      <c r="AI31" s="161">
        <v>0</v>
      </c>
      <c r="AJ31" s="161">
        <v>10000</v>
      </c>
      <c r="AK31" s="161">
        <v>1403</v>
      </c>
      <c r="AL31" s="161">
        <v>29428</v>
      </c>
      <c r="AM31" s="161">
        <v>28031</v>
      </c>
      <c r="AN31" s="161">
        <v>0</v>
      </c>
      <c r="AO31" s="161">
        <v>842</v>
      </c>
      <c r="AP31" s="161">
        <v>0</v>
      </c>
      <c r="AQ31" s="161">
        <v>0</v>
      </c>
      <c r="AR31" s="161">
        <v>555</v>
      </c>
      <c r="AS31" s="161">
        <v>0</v>
      </c>
      <c r="AT31" s="161">
        <v>10000</v>
      </c>
      <c r="AU31" s="161">
        <v>0</v>
      </c>
      <c r="AV31" s="161">
        <v>5345</v>
      </c>
      <c r="AW31" s="161">
        <v>856</v>
      </c>
      <c r="AX31" s="161">
        <v>749</v>
      </c>
      <c r="AY31" s="161">
        <v>0</v>
      </c>
      <c r="AZ31" s="161">
        <v>73</v>
      </c>
      <c r="BA31" s="161">
        <v>0</v>
      </c>
      <c r="BB31" s="161">
        <v>0</v>
      </c>
      <c r="BC31" s="161">
        <v>34</v>
      </c>
      <c r="BD31" s="161">
        <v>0</v>
      </c>
      <c r="BE31" s="161" t="s">
        <v>301</v>
      </c>
      <c r="BF31" s="161">
        <v>1</v>
      </c>
      <c r="BG31" s="161">
        <v>20</v>
      </c>
      <c r="BH31" s="161">
        <v>5338</v>
      </c>
      <c r="BI31" s="161">
        <v>1273</v>
      </c>
      <c r="BJ31" s="161">
        <v>789</v>
      </c>
      <c r="BK31" s="161">
        <v>1</v>
      </c>
      <c r="BL31" s="161">
        <v>0</v>
      </c>
      <c r="BM31" s="161">
        <v>0</v>
      </c>
      <c r="BN31" s="161">
        <v>0</v>
      </c>
      <c r="BO31" s="161" t="s">
        <v>301</v>
      </c>
      <c r="BP31" s="161" t="s">
        <v>301</v>
      </c>
      <c r="BQ31" s="161">
        <v>0</v>
      </c>
      <c r="BR31" s="161" t="s">
        <v>301</v>
      </c>
      <c r="BS31" s="161">
        <v>13980</v>
      </c>
      <c r="BT31" s="161" t="s">
        <v>301</v>
      </c>
      <c r="BU31" s="161" t="s">
        <v>301</v>
      </c>
    </row>
    <row r="32" spans="1:73" s="134" customFormat="1" ht="12.75" customHeight="1" x14ac:dyDescent="0.2">
      <c r="A32" s="122"/>
      <c r="B32" s="169" t="s">
        <v>156</v>
      </c>
      <c r="C32" s="170"/>
      <c r="D32" s="171">
        <v>6420</v>
      </c>
      <c r="E32" s="171">
        <v>24781</v>
      </c>
      <c r="F32" s="171">
        <v>22</v>
      </c>
      <c r="G32" s="171">
        <v>5</v>
      </c>
      <c r="H32" s="171">
        <v>12</v>
      </c>
      <c r="I32" s="171">
        <v>5</v>
      </c>
      <c r="J32" s="172">
        <v>13.799999999999999</v>
      </c>
      <c r="K32" s="172">
        <v>11.299999999999999</v>
      </c>
      <c r="L32" s="172">
        <v>0.5</v>
      </c>
      <c r="M32" s="172">
        <v>2</v>
      </c>
      <c r="N32" s="171">
        <v>5</v>
      </c>
      <c r="O32" s="171">
        <v>2715</v>
      </c>
      <c r="P32" s="171">
        <v>2293</v>
      </c>
      <c r="Q32" s="171">
        <v>274</v>
      </c>
      <c r="R32" s="171">
        <v>30</v>
      </c>
      <c r="S32" s="171">
        <v>0</v>
      </c>
      <c r="T32" s="172">
        <v>988</v>
      </c>
      <c r="U32" s="172">
        <v>230.5</v>
      </c>
      <c r="V32" s="171">
        <v>126244</v>
      </c>
      <c r="W32" s="171">
        <v>6315</v>
      </c>
      <c r="X32" s="171">
        <v>0</v>
      </c>
      <c r="Y32" s="171">
        <v>8752</v>
      </c>
      <c r="Z32" s="171">
        <v>2292781</v>
      </c>
      <c r="AA32" s="171">
        <v>1411962</v>
      </c>
      <c r="AB32" s="171">
        <v>880819</v>
      </c>
      <c r="AC32" s="171">
        <v>52394</v>
      </c>
      <c r="AD32" s="171">
        <v>69300</v>
      </c>
      <c r="AE32" s="171">
        <v>87473</v>
      </c>
      <c r="AF32" s="171">
        <v>671652</v>
      </c>
      <c r="AG32" s="171">
        <v>135232</v>
      </c>
      <c r="AH32" s="171">
        <v>1648481</v>
      </c>
      <c r="AI32" s="171">
        <v>3500</v>
      </c>
      <c r="AJ32" s="171">
        <v>10000</v>
      </c>
      <c r="AK32" s="171">
        <v>10096</v>
      </c>
      <c r="AL32" s="171">
        <v>118905</v>
      </c>
      <c r="AM32" s="171">
        <v>112681</v>
      </c>
      <c r="AN32" s="171">
        <v>0</v>
      </c>
      <c r="AO32" s="171">
        <v>2509</v>
      </c>
      <c r="AP32" s="171">
        <v>0</v>
      </c>
      <c r="AQ32" s="171">
        <v>0</v>
      </c>
      <c r="AR32" s="171">
        <v>3707</v>
      </c>
      <c r="AS32" s="171">
        <v>8</v>
      </c>
      <c r="AT32" s="171">
        <v>40000</v>
      </c>
      <c r="AU32" s="171">
        <v>12</v>
      </c>
      <c r="AV32" s="171">
        <v>21315</v>
      </c>
      <c r="AW32" s="171">
        <v>10440</v>
      </c>
      <c r="AX32" s="171">
        <v>9887</v>
      </c>
      <c r="AY32" s="171">
        <v>0</v>
      </c>
      <c r="AZ32" s="171">
        <v>84</v>
      </c>
      <c r="BA32" s="171">
        <v>0</v>
      </c>
      <c r="BB32" s="171">
        <v>0</v>
      </c>
      <c r="BC32" s="171">
        <v>465</v>
      </c>
      <c r="BD32" s="171">
        <v>4</v>
      </c>
      <c r="BE32" s="171">
        <v>3574</v>
      </c>
      <c r="BF32" s="171">
        <v>26</v>
      </c>
      <c r="BG32" s="171">
        <v>172</v>
      </c>
      <c r="BH32" s="171">
        <v>79507</v>
      </c>
      <c r="BI32" s="171">
        <v>10548</v>
      </c>
      <c r="BJ32" s="171">
        <v>9524</v>
      </c>
      <c r="BK32" s="171">
        <v>1</v>
      </c>
      <c r="BL32" s="171">
        <v>0</v>
      </c>
      <c r="BM32" s="171">
        <v>0</v>
      </c>
      <c r="BN32" s="171">
        <v>0</v>
      </c>
      <c r="BO32" s="171">
        <v>0</v>
      </c>
      <c r="BP32" s="171">
        <v>0</v>
      </c>
      <c r="BQ32" s="171">
        <v>0</v>
      </c>
      <c r="BR32" s="171">
        <v>190</v>
      </c>
      <c r="BS32" s="171">
        <v>13980</v>
      </c>
      <c r="BT32" s="171">
        <v>0</v>
      </c>
      <c r="BU32" s="171">
        <v>0</v>
      </c>
    </row>
    <row r="33" spans="1:73" s="134" customFormat="1" ht="12.75" customHeight="1" x14ac:dyDescent="0.2">
      <c r="A33" s="173"/>
      <c r="B33" s="135" t="s">
        <v>150</v>
      </c>
      <c r="C33" s="136">
        <v>4</v>
      </c>
      <c r="D33" s="136">
        <v>4</v>
      </c>
      <c r="E33" s="136">
        <v>4</v>
      </c>
      <c r="F33" s="136">
        <v>4</v>
      </c>
      <c r="G33" s="136">
        <v>4</v>
      </c>
      <c r="H33" s="136">
        <v>4</v>
      </c>
      <c r="I33" s="136">
        <v>4</v>
      </c>
      <c r="J33" s="136">
        <v>4</v>
      </c>
      <c r="K33" s="136">
        <v>4</v>
      </c>
      <c r="L33" s="136">
        <v>4</v>
      </c>
      <c r="M33" s="136">
        <v>4</v>
      </c>
      <c r="N33" s="136">
        <v>4</v>
      </c>
      <c r="O33" s="136">
        <v>4</v>
      </c>
      <c r="P33" s="136">
        <v>4</v>
      </c>
      <c r="Q33" s="136">
        <v>4</v>
      </c>
      <c r="R33" s="136">
        <v>4</v>
      </c>
      <c r="S33" s="136">
        <v>4</v>
      </c>
      <c r="T33" s="136">
        <v>4</v>
      </c>
      <c r="U33" s="136">
        <v>4</v>
      </c>
      <c r="V33" s="136">
        <v>4</v>
      </c>
      <c r="W33" s="136">
        <v>4</v>
      </c>
      <c r="X33" s="136">
        <v>4</v>
      </c>
      <c r="Y33" s="136">
        <v>4</v>
      </c>
      <c r="Z33" s="136">
        <v>4</v>
      </c>
      <c r="AA33" s="136">
        <v>4</v>
      </c>
      <c r="AB33" s="136">
        <v>4</v>
      </c>
      <c r="AC33" s="136">
        <v>4</v>
      </c>
      <c r="AD33" s="136">
        <v>4</v>
      </c>
      <c r="AE33" s="136">
        <v>4</v>
      </c>
      <c r="AF33" s="136">
        <v>4</v>
      </c>
      <c r="AG33" s="136">
        <v>4</v>
      </c>
      <c r="AH33" s="136">
        <v>4</v>
      </c>
      <c r="AI33" s="136">
        <v>4</v>
      </c>
      <c r="AJ33" s="136">
        <v>4</v>
      </c>
      <c r="AK33" s="136">
        <v>4</v>
      </c>
      <c r="AL33" s="136">
        <v>4</v>
      </c>
      <c r="AM33" s="136">
        <v>4</v>
      </c>
      <c r="AN33" s="136">
        <v>4</v>
      </c>
      <c r="AO33" s="136">
        <v>4</v>
      </c>
      <c r="AP33" s="136">
        <v>4</v>
      </c>
      <c r="AQ33" s="136">
        <v>4</v>
      </c>
      <c r="AR33" s="136">
        <v>4</v>
      </c>
      <c r="AS33" s="136">
        <v>4</v>
      </c>
      <c r="AT33" s="136">
        <v>4</v>
      </c>
      <c r="AU33" s="136">
        <v>4</v>
      </c>
      <c r="AV33" s="136">
        <v>4</v>
      </c>
      <c r="AW33" s="136">
        <v>4</v>
      </c>
      <c r="AX33" s="136">
        <v>4</v>
      </c>
      <c r="AY33" s="136">
        <v>4</v>
      </c>
      <c r="AZ33" s="136">
        <v>4</v>
      </c>
      <c r="BA33" s="136">
        <v>4</v>
      </c>
      <c r="BB33" s="136">
        <v>4</v>
      </c>
      <c r="BC33" s="136">
        <v>4</v>
      </c>
      <c r="BD33" s="136">
        <v>4</v>
      </c>
      <c r="BE33" s="136">
        <v>4</v>
      </c>
      <c r="BF33" s="136">
        <v>4</v>
      </c>
      <c r="BG33" s="136">
        <v>4</v>
      </c>
      <c r="BH33" s="136">
        <v>4</v>
      </c>
      <c r="BI33" s="136">
        <v>4</v>
      </c>
      <c r="BJ33" s="136">
        <v>4</v>
      </c>
      <c r="BK33" s="136">
        <v>4</v>
      </c>
      <c r="BL33" s="136">
        <v>4</v>
      </c>
      <c r="BM33" s="136">
        <v>4</v>
      </c>
      <c r="BN33" s="136">
        <v>4</v>
      </c>
      <c r="BO33" s="136">
        <v>4</v>
      </c>
      <c r="BP33" s="136">
        <v>4</v>
      </c>
      <c r="BQ33" s="136">
        <v>4</v>
      </c>
      <c r="BR33" s="136">
        <v>4</v>
      </c>
      <c r="BS33" s="136">
        <v>4</v>
      </c>
      <c r="BT33" s="136">
        <v>4</v>
      </c>
      <c r="BU33" s="136">
        <v>4</v>
      </c>
    </row>
    <row r="34" spans="1:73" s="134" customFormat="1" ht="12.75" customHeight="1" x14ac:dyDescent="0.2">
      <c r="A34" s="173"/>
      <c r="B34" s="135" t="s">
        <v>151</v>
      </c>
      <c r="C34" s="136">
        <v>4</v>
      </c>
      <c r="D34" s="136">
        <v>4</v>
      </c>
      <c r="E34" s="136">
        <v>1</v>
      </c>
      <c r="F34" s="136">
        <v>4</v>
      </c>
      <c r="G34" s="136">
        <v>4</v>
      </c>
      <c r="H34" s="136">
        <v>4</v>
      </c>
      <c r="I34" s="136">
        <v>3</v>
      </c>
      <c r="J34" s="136">
        <v>4</v>
      </c>
      <c r="K34" s="136">
        <v>4</v>
      </c>
      <c r="L34" s="136">
        <v>3</v>
      </c>
      <c r="M34" s="136">
        <v>4</v>
      </c>
      <c r="N34" s="136">
        <v>4</v>
      </c>
      <c r="O34" s="136">
        <v>4</v>
      </c>
      <c r="P34" s="136">
        <v>4</v>
      </c>
      <c r="Q34" s="136">
        <v>4</v>
      </c>
      <c r="R34" s="136">
        <v>4</v>
      </c>
      <c r="S34" s="136">
        <v>4</v>
      </c>
      <c r="T34" s="136">
        <v>4</v>
      </c>
      <c r="U34" s="136">
        <v>4</v>
      </c>
      <c r="V34" s="136">
        <v>4</v>
      </c>
      <c r="W34" s="136">
        <v>4</v>
      </c>
      <c r="X34" s="136">
        <v>4</v>
      </c>
      <c r="Y34" s="136">
        <v>4</v>
      </c>
      <c r="Z34" s="136">
        <v>4</v>
      </c>
      <c r="AA34" s="136">
        <v>4</v>
      </c>
      <c r="AB34" s="136">
        <v>4</v>
      </c>
      <c r="AC34" s="136">
        <v>4</v>
      </c>
      <c r="AD34" s="136">
        <v>1</v>
      </c>
      <c r="AE34" s="136">
        <v>4</v>
      </c>
      <c r="AF34" s="136">
        <v>4</v>
      </c>
      <c r="AG34" s="136">
        <v>4</v>
      </c>
      <c r="AH34" s="136">
        <v>3</v>
      </c>
      <c r="AI34" s="136">
        <v>3</v>
      </c>
      <c r="AJ34" s="136">
        <v>3</v>
      </c>
      <c r="AK34" s="136">
        <v>4</v>
      </c>
      <c r="AL34" s="136">
        <v>4</v>
      </c>
      <c r="AM34" s="136">
        <v>4</v>
      </c>
      <c r="AN34" s="136">
        <v>4</v>
      </c>
      <c r="AO34" s="136">
        <v>4</v>
      </c>
      <c r="AP34" s="136">
        <v>4</v>
      </c>
      <c r="AQ34" s="136">
        <v>4</v>
      </c>
      <c r="AR34" s="136">
        <v>4</v>
      </c>
      <c r="AS34" s="136">
        <v>4</v>
      </c>
      <c r="AT34" s="136">
        <v>4</v>
      </c>
      <c r="AU34" s="136">
        <v>4</v>
      </c>
      <c r="AV34" s="136">
        <v>4</v>
      </c>
      <c r="AW34" s="136">
        <v>4</v>
      </c>
      <c r="AX34" s="136">
        <v>4</v>
      </c>
      <c r="AY34" s="136">
        <v>4</v>
      </c>
      <c r="AZ34" s="136">
        <v>4</v>
      </c>
      <c r="BA34" s="136">
        <v>4</v>
      </c>
      <c r="BB34" s="136">
        <v>4</v>
      </c>
      <c r="BC34" s="136">
        <v>4</v>
      </c>
      <c r="BD34" s="136">
        <v>4</v>
      </c>
      <c r="BE34" s="136">
        <v>2</v>
      </c>
      <c r="BF34" s="136">
        <v>4</v>
      </c>
      <c r="BG34" s="136">
        <v>4</v>
      </c>
      <c r="BH34" s="136">
        <v>4</v>
      </c>
      <c r="BI34" s="136">
        <v>3</v>
      </c>
      <c r="BJ34" s="136">
        <v>3</v>
      </c>
      <c r="BK34" s="136">
        <v>4</v>
      </c>
      <c r="BL34" s="136">
        <v>4</v>
      </c>
      <c r="BM34" s="136">
        <v>4</v>
      </c>
      <c r="BN34" s="136">
        <v>4</v>
      </c>
      <c r="BO34" s="136">
        <v>2</v>
      </c>
      <c r="BP34" s="136">
        <v>3</v>
      </c>
      <c r="BQ34" s="136">
        <v>4</v>
      </c>
      <c r="BR34" s="136">
        <v>2</v>
      </c>
      <c r="BS34" s="136">
        <v>1</v>
      </c>
      <c r="BT34" s="136">
        <v>0</v>
      </c>
      <c r="BU34" s="136">
        <v>0</v>
      </c>
    </row>
    <row r="35" spans="1:73" s="134" customFormat="1" ht="12.75" customHeight="1" x14ac:dyDescent="0.2">
      <c r="A35" s="174"/>
      <c r="B35" s="138" t="s">
        <v>149</v>
      </c>
      <c r="C35" s="139">
        <v>1</v>
      </c>
      <c r="D35" s="139">
        <v>1</v>
      </c>
      <c r="E35" s="139">
        <v>0.25</v>
      </c>
      <c r="F35" s="139">
        <v>1</v>
      </c>
      <c r="G35" s="139">
        <v>1</v>
      </c>
      <c r="H35" s="139">
        <v>1</v>
      </c>
      <c r="I35" s="139">
        <v>0.75</v>
      </c>
      <c r="J35" s="139">
        <v>1</v>
      </c>
      <c r="K35" s="139">
        <v>1</v>
      </c>
      <c r="L35" s="139">
        <v>0.75</v>
      </c>
      <c r="M35" s="139">
        <v>1</v>
      </c>
      <c r="N35" s="139">
        <v>1</v>
      </c>
      <c r="O35" s="139">
        <v>1</v>
      </c>
      <c r="P35" s="139">
        <v>1</v>
      </c>
      <c r="Q35" s="139">
        <v>1</v>
      </c>
      <c r="R35" s="139">
        <v>1</v>
      </c>
      <c r="S35" s="139">
        <v>1</v>
      </c>
      <c r="T35" s="139">
        <v>1</v>
      </c>
      <c r="U35" s="139">
        <v>1</v>
      </c>
      <c r="V35" s="139">
        <v>1</v>
      </c>
      <c r="W35" s="139">
        <v>1</v>
      </c>
      <c r="X35" s="139">
        <v>1</v>
      </c>
      <c r="Y35" s="139">
        <v>1</v>
      </c>
      <c r="Z35" s="139">
        <v>1</v>
      </c>
      <c r="AA35" s="139">
        <v>1</v>
      </c>
      <c r="AB35" s="139">
        <v>1</v>
      </c>
      <c r="AC35" s="139">
        <v>1</v>
      </c>
      <c r="AD35" s="139">
        <v>0.25</v>
      </c>
      <c r="AE35" s="139">
        <v>1</v>
      </c>
      <c r="AF35" s="139">
        <v>1</v>
      </c>
      <c r="AG35" s="139">
        <v>1</v>
      </c>
      <c r="AH35" s="139">
        <v>0.75</v>
      </c>
      <c r="AI35" s="139">
        <v>0.75</v>
      </c>
      <c r="AJ35" s="139">
        <v>0.75</v>
      </c>
      <c r="AK35" s="139">
        <v>1</v>
      </c>
      <c r="AL35" s="139">
        <v>1</v>
      </c>
      <c r="AM35" s="139">
        <v>1</v>
      </c>
      <c r="AN35" s="139">
        <v>1</v>
      </c>
      <c r="AO35" s="139">
        <v>1</v>
      </c>
      <c r="AP35" s="139">
        <v>1</v>
      </c>
      <c r="AQ35" s="139">
        <v>1</v>
      </c>
      <c r="AR35" s="139">
        <v>1</v>
      </c>
      <c r="AS35" s="139">
        <v>1</v>
      </c>
      <c r="AT35" s="139">
        <v>1</v>
      </c>
      <c r="AU35" s="139">
        <v>1</v>
      </c>
      <c r="AV35" s="139">
        <v>1</v>
      </c>
      <c r="AW35" s="139">
        <v>1</v>
      </c>
      <c r="AX35" s="139">
        <v>1</v>
      </c>
      <c r="AY35" s="139">
        <v>1</v>
      </c>
      <c r="AZ35" s="139">
        <v>1</v>
      </c>
      <c r="BA35" s="139">
        <v>1</v>
      </c>
      <c r="BB35" s="139">
        <v>1</v>
      </c>
      <c r="BC35" s="139">
        <v>1</v>
      </c>
      <c r="BD35" s="139">
        <v>1</v>
      </c>
      <c r="BE35" s="139">
        <v>0.5</v>
      </c>
      <c r="BF35" s="139">
        <v>1</v>
      </c>
      <c r="BG35" s="139">
        <v>1</v>
      </c>
      <c r="BH35" s="139">
        <v>1</v>
      </c>
      <c r="BI35" s="139">
        <v>0.75</v>
      </c>
      <c r="BJ35" s="139">
        <v>0.75</v>
      </c>
      <c r="BK35" s="139">
        <v>1</v>
      </c>
      <c r="BL35" s="139">
        <v>1</v>
      </c>
      <c r="BM35" s="139">
        <v>1</v>
      </c>
      <c r="BN35" s="139">
        <v>1</v>
      </c>
      <c r="BO35" s="139">
        <v>0.5</v>
      </c>
      <c r="BP35" s="139">
        <v>0.75</v>
      </c>
      <c r="BQ35" s="139">
        <v>1</v>
      </c>
      <c r="BR35" s="139">
        <v>0.5</v>
      </c>
      <c r="BS35" s="139">
        <v>0.25</v>
      </c>
      <c r="BT35" s="139">
        <v>0</v>
      </c>
      <c r="BU35" s="139">
        <v>0</v>
      </c>
    </row>
    <row r="36" spans="1:73" s="134" customFormat="1" ht="12.75" customHeight="1" x14ac:dyDescent="0.2">
      <c r="A36" s="175" t="s">
        <v>316</v>
      </c>
      <c r="B36" s="177" t="s">
        <v>432</v>
      </c>
      <c r="C36" s="157"/>
      <c r="D36" s="176">
        <v>2362</v>
      </c>
      <c r="E36" s="176">
        <v>30815</v>
      </c>
      <c r="F36" s="158">
        <v>3</v>
      </c>
      <c r="G36" s="158">
        <v>0</v>
      </c>
      <c r="H36" s="158">
        <v>3</v>
      </c>
      <c r="I36" s="158">
        <v>0</v>
      </c>
      <c r="J36" s="159">
        <v>1.8</v>
      </c>
      <c r="K36" s="160">
        <v>1.56</v>
      </c>
      <c r="L36" s="160">
        <v>0.26</v>
      </c>
      <c r="M36" s="160">
        <v>0</v>
      </c>
      <c r="N36" s="161">
        <v>1</v>
      </c>
      <c r="O36" s="161">
        <v>345</v>
      </c>
      <c r="P36" s="161">
        <v>275</v>
      </c>
      <c r="Q36" s="161">
        <v>23</v>
      </c>
      <c r="R36" s="161">
        <v>4</v>
      </c>
      <c r="S36" s="161">
        <v>0</v>
      </c>
      <c r="T36" s="160">
        <v>245</v>
      </c>
      <c r="U36" s="160">
        <v>50</v>
      </c>
      <c r="V36" s="161">
        <v>38230</v>
      </c>
      <c r="W36" s="161">
        <v>1027</v>
      </c>
      <c r="X36" s="161">
        <v>0</v>
      </c>
      <c r="Y36" s="161">
        <v>12402</v>
      </c>
      <c r="Z36" s="161">
        <v>482704</v>
      </c>
      <c r="AA36" s="161">
        <v>198237</v>
      </c>
      <c r="AB36" s="161">
        <v>284467</v>
      </c>
      <c r="AC36" s="161">
        <v>3791</v>
      </c>
      <c r="AD36" s="161">
        <v>87900</v>
      </c>
      <c r="AE36" s="161">
        <v>45486</v>
      </c>
      <c r="AF36" s="161">
        <v>147290</v>
      </c>
      <c r="AG36" s="161">
        <v>11833</v>
      </c>
      <c r="AH36" s="161">
        <v>474540</v>
      </c>
      <c r="AI36" s="161">
        <v>0</v>
      </c>
      <c r="AJ36" s="161">
        <v>0</v>
      </c>
      <c r="AK36" s="161">
        <v>8164</v>
      </c>
      <c r="AL36" s="161">
        <v>45272</v>
      </c>
      <c r="AM36" s="161">
        <v>42848</v>
      </c>
      <c r="AN36" s="161">
        <v>0</v>
      </c>
      <c r="AO36" s="161">
        <v>113</v>
      </c>
      <c r="AP36" s="161">
        <v>0</v>
      </c>
      <c r="AQ36" s="161">
        <v>0</v>
      </c>
      <c r="AR36" s="161">
        <v>2311</v>
      </c>
      <c r="AS36" s="161" t="s">
        <v>301</v>
      </c>
      <c r="AT36" s="161">
        <v>13562</v>
      </c>
      <c r="AU36" s="161" t="s">
        <v>301</v>
      </c>
      <c r="AV36" s="161">
        <v>63</v>
      </c>
      <c r="AW36" s="161">
        <v>6771</v>
      </c>
      <c r="AX36" s="161">
        <v>6680</v>
      </c>
      <c r="AY36" s="161">
        <v>0</v>
      </c>
      <c r="AZ36" s="161">
        <v>0</v>
      </c>
      <c r="BA36" s="161">
        <v>0</v>
      </c>
      <c r="BB36" s="161">
        <v>0</v>
      </c>
      <c r="BC36" s="161">
        <v>91</v>
      </c>
      <c r="BD36" s="161" t="s">
        <v>301</v>
      </c>
      <c r="BE36" s="161">
        <v>100</v>
      </c>
      <c r="BF36" s="161">
        <v>2</v>
      </c>
      <c r="BG36" s="161">
        <v>3</v>
      </c>
      <c r="BH36" s="161">
        <v>22818</v>
      </c>
      <c r="BI36" s="161" t="s">
        <v>301</v>
      </c>
      <c r="BJ36" s="161" t="s">
        <v>301</v>
      </c>
      <c r="BK36" s="161">
        <v>0</v>
      </c>
      <c r="BL36" s="161">
        <v>0</v>
      </c>
      <c r="BM36" s="161">
        <v>0</v>
      </c>
      <c r="BN36" s="161">
        <v>0</v>
      </c>
      <c r="BO36" s="161">
        <v>0</v>
      </c>
      <c r="BP36" s="161">
        <v>0</v>
      </c>
      <c r="BQ36" s="161">
        <v>0</v>
      </c>
      <c r="BR36" s="161" t="s">
        <v>301</v>
      </c>
      <c r="BS36" s="161">
        <v>4842</v>
      </c>
      <c r="BT36" s="161" t="s">
        <v>301</v>
      </c>
      <c r="BU36" s="161" t="s">
        <v>301</v>
      </c>
    </row>
    <row r="37" spans="1:73" s="134" customFormat="1" ht="12.75" customHeight="1" x14ac:dyDescent="0.2">
      <c r="A37" s="175" t="s">
        <v>317</v>
      </c>
      <c r="B37" s="156" t="s">
        <v>433</v>
      </c>
      <c r="C37" s="157"/>
      <c r="D37" s="176">
        <v>1678</v>
      </c>
      <c r="E37" s="176">
        <v>23007</v>
      </c>
      <c r="F37" s="158">
        <v>5</v>
      </c>
      <c r="G37" s="158">
        <v>0</v>
      </c>
      <c r="H37" s="158">
        <v>2</v>
      </c>
      <c r="I37" s="158">
        <v>3</v>
      </c>
      <c r="J37" s="159">
        <v>1.9</v>
      </c>
      <c r="K37" s="160">
        <v>1.9</v>
      </c>
      <c r="L37" s="160">
        <v>0</v>
      </c>
      <c r="M37" s="160">
        <v>0</v>
      </c>
      <c r="N37" s="161">
        <v>1</v>
      </c>
      <c r="O37" s="161">
        <v>230</v>
      </c>
      <c r="P37" s="161">
        <v>195</v>
      </c>
      <c r="Q37" s="161">
        <v>16</v>
      </c>
      <c r="R37" s="161">
        <v>2</v>
      </c>
      <c r="S37" s="161">
        <v>0</v>
      </c>
      <c r="T37" s="160">
        <v>230</v>
      </c>
      <c r="U37" s="160">
        <v>30</v>
      </c>
      <c r="V37" s="161">
        <v>18831</v>
      </c>
      <c r="W37" s="161">
        <v>1464</v>
      </c>
      <c r="X37" s="161">
        <v>0</v>
      </c>
      <c r="Y37" s="161">
        <v>5936</v>
      </c>
      <c r="Z37" s="161">
        <v>256887</v>
      </c>
      <c r="AA37" s="161">
        <v>162995</v>
      </c>
      <c r="AB37" s="161">
        <v>93892</v>
      </c>
      <c r="AC37" s="161">
        <v>4948</v>
      </c>
      <c r="AD37" s="161">
        <v>9958</v>
      </c>
      <c r="AE37" s="161">
        <v>28176</v>
      </c>
      <c r="AF37" s="161">
        <v>50810</v>
      </c>
      <c r="AG37" s="161" t="s">
        <v>301</v>
      </c>
      <c r="AH37" s="161">
        <v>256887</v>
      </c>
      <c r="AI37" s="161">
        <v>0</v>
      </c>
      <c r="AJ37" s="161">
        <v>0</v>
      </c>
      <c r="AK37" s="161">
        <v>2121</v>
      </c>
      <c r="AL37" s="161">
        <v>25104</v>
      </c>
      <c r="AM37" s="161">
        <v>24816</v>
      </c>
      <c r="AN37" s="161">
        <v>0</v>
      </c>
      <c r="AO37" s="161">
        <v>0</v>
      </c>
      <c r="AP37" s="161">
        <v>0</v>
      </c>
      <c r="AQ37" s="161">
        <v>0</v>
      </c>
      <c r="AR37" s="161">
        <v>288</v>
      </c>
      <c r="AS37" s="161">
        <v>0</v>
      </c>
      <c r="AT37" s="161">
        <v>13562</v>
      </c>
      <c r="AU37" s="161">
        <v>0</v>
      </c>
      <c r="AV37" s="161">
        <v>61</v>
      </c>
      <c r="AW37" s="161">
        <v>1895</v>
      </c>
      <c r="AX37" s="161">
        <v>1838</v>
      </c>
      <c r="AY37" s="161">
        <v>0</v>
      </c>
      <c r="AZ37" s="161">
        <v>0</v>
      </c>
      <c r="BA37" s="161">
        <v>0</v>
      </c>
      <c r="BB37" s="161">
        <v>0</v>
      </c>
      <c r="BC37" s="161">
        <v>57</v>
      </c>
      <c r="BD37" s="161">
        <v>0</v>
      </c>
      <c r="BE37" s="161">
        <v>100</v>
      </c>
      <c r="BF37" s="161">
        <v>5</v>
      </c>
      <c r="BG37" s="161">
        <v>25</v>
      </c>
      <c r="BH37" s="161">
        <v>24541</v>
      </c>
      <c r="BI37" s="161">
        <v>0</v>
      </c>
      <c r="BJ37" s="161">
        <v>0</v>
      </c>
      <c r="BK37" s="161">
        <v>0</v>
      </c>
      <c r="BL37" s="161">
        <v>0</v>
      </c>
      <c r="BM37" s="161">
        <v>0</v>
      </c>
      <c r="BN37" s="161">
        <v>0</v>
      </c>
      <c r="BO37" s="161">
        <v>0</v>
      </c>
      <c r="BP37" s="161">
        <v>0</v>
      </c>
      <c r="BQ37" s="161">
        <v>0</v>
      </c>
      <c r="BR37" s="161">
        <v>220</v>
      </c>
      <c r="BS37" s="161" t="s">
        <v>301</v>
      </c>
      <c r="BT37" s="161" t="s">
        <v>301</v>
      </c>
      <c r="BU37" s="161" t="s">
        <v>301</v>
      </c>
    </row>
    <row r="38" spans="1:73" s="134" customFormat="1" ht="12.75" customHeight="1" x14ac:dyDescent="0.2">
      <c r="A38" s="155" t="s">
        <v>318</v>
      </c>
      <c r="B38" s="156" t="s">
        <v>434</v>
      </c>
      <c r="C38" s="157"/>
      <c r="D38" s="176">
        <v>2415</v>
      </c>
      <c r="E38" s="176" t="s">
        <v>301</v>
      </c>
      <c r="F38" s="158">
        <v>7</v>
      </c>
      <c r="G38" s="158">
        <v>1</v>
      </c>
      <c r="H38" s="158">
        <v>3</v>
      </c>
      <c r="I38" s="158">
        <v>3</v>
      </c>
      <c r="J38" s="159">
        <v>3.2</v>
      </c>
      <c r="K38" s="160">
        <v>2.2000000000000002</v>
      </c>
      <c r="L38" s="160">
        <v>0</v>
      </c>
      <c r="M38" s="160">
        <v>1</v>
      </c>
      <c r="N38" s="161">
        <v>1</v>
      </c>
      <c r="O38" s="161">
        <v>243</v>
      </c>
      <c r="P38" s="161">
        <v>208</v>
      </c>
      <c r="Q38" s="161">
        <v>25</v>
      </c>
      <c r="R38" s="161">
        <v>11</v>
      </c>
      <c r="S38" s="161">
        <v>0</v>
      </c>
      <c r="T38" s="160">
        <v>227</v>
      </c>
      <c r="U38" s="160">
        <v>50</v>
      </c>
      <c r="V38" s="161">
        <v>11585</v>
      </c>
      <c r="W38" s="161">
        <v>3681</v>
      </c>
      <c r="X38" s="161">
        <v>0</v>
      </c>
      <c r="Y38" s="161">
        <v>0</v>
      </c>
      <c r="Z38" s="161">
        <v>464836</v>
      </c>
      <c r="AA38" s="161">
        <v>258849</v>
      </c>
      <c r="AB38" s="161">
        <v>205987</v>
      </c>
      <c r="AC38" s="161">
        <v>8781</v>
      </c>
      <c r="AD38" s="161">
        <v>86213</v>
      </c>
      <c r="AE38" s="161">
        <v>36275</v>
      </c>
      <c r="AF38" s="161">
        <v>74718</v>
      </c>
      <c r="AG38" s="161">
        <v>29033</v>
      </c>
      <c r="AH38" s="161">
        <v>451488</v>
      </c>
      <c r="AI38" s="161">
        <v>0</v>
      </c>
      <c r="AJ38" s="161">
        <v>0</v>
      </c>
      <c r="AK38" s="161">
        <v>5076</v>
      </c>
      <c r="AL38" s="161">
        <v>15537</v>
      </c>
      <c r="AM38" s="161">
        <v>14700</v>
      </c>
      <c r="AN38" s="161">
        <v>0</v>
      </c>
      <c r="AO38" s="161">
        <v>0</v>
      </c>
      <c r="AP38" s="161">
        <v>0</v>
      </c>
      <c r="AQ38" s="161">
        <v>0</v>
      </c>
      <c r="AR38" s="161">
        <v>837</v>
      </c>
      <c r="AS38" s="161">
        <v>0</v>
      </c>
      <c r="AT38" s="161">
        <v>13650</v>
      </c>
      <c r="AU38" s="161">
        <v>12</v>
      </c>
      <c r="AV38" s="161">
        <v>14001</v>
      </c>
      <c r="AW38" s="161">
        <v>1453</v>
      </c>
      <c r="AX38" s="161">
        <v>1358</v>
      </c>
      <c r="AY38" s="161">
        <v>0</v>
      </c>
      <c r="AZ38" s="161">
        <v>0</v>
      </c>
      <c r="BA38" s="161">
        <v>0</v>
      </c>
      <c r="BB38" s="161">
        <v>0</v>
      </c>
      <c r="BC38" s="161">
        <v>95</v>
      </c>
      <c r="BD38" s="161">
        <v>0</v>
      </c>
      <c r="BE38" s="161">
        <v>1872</v>
      </c>
      <c r="BF38" s="161">
        <v>0</v>
      </c>
      <c r="BG38" s="161">
        <v>98</v>
      </c>
      <c r="BH38" s="161">
        <v>25675</v>
      </c>
      <c r="BI38" s="161">
        <v>73</v>
      </c>
      <c r="BJ38" s="161">
        <v>144</v>
      </c>
      <c r="BK38" s="161">
        <v>0</v>
      </c>
      <c r="BL38" s="161">
        <v>0</v>
      </c>
      <c r="BM38" s="161">
        <v>0</v>
      </c>
      <c r="BN38" s="161">
        <v>0</v>
      </c>
      <c r="BO38" s="161">
        <v>0</v>
      </c>
      <c r="BP38" s="161">
        <v>0</v>
      </c>
      <c r="BQ38" s="161" t="s">
        <v>301</v>
      </c>
      <c r="BR38" s="161" t="s">
        <v>301</v>
      </c>
      <c r="BS38" s="161" t="s">
        <v>301</v>
      </c>
      <c r="BT38" s="161" t="s">
        <v>301</v>
      </c>
      <c r="BU38" s="161" t="s">
        <v>301</v>
      </c>
    </row>
    <row r="39" spans="1:73" s="134" customFormat="1" ht="12.75" customHeight="1" x14ac:dyDescent="0.2">
      <c r="A39" s="155" t="s">
        <v>319</v>
      </c>
      <c r="B39" s="156" t="s">
        <v>435</v>
      </c>
      <c r="C39" s="157"/>
      <c r="D39" s="158">
        <v>2252</v>
      </c>
      <c r="E39" s="158" t="s">
        <v>301</v>
      </c>
      <c r="F39" s="158">
        <v>10</v>
      </c>
      <c r="G39" s="158">
        <v>0</v>
      </c>
      <c r="H39" s="158">
        <v>5</v>
      </c>
      <c r="I39" s="158">
        <v>5</v>
      </c>
      <c r="J39" s="159">
        <v>5.0999999999999996</v>
      </c>
      <c r="K39" s="160">
        <v>4.9000000000000004</v>
      </c>
      <c r="L39" s="160">
        <v>0.2</v>
      </c>
      <c r="M39" s="160">
        <v>0</v>
      </c>
      <c r="N39" s="161">
        <v>1</v>
      </c>
      <c r="O39" s="161">
        <v>405</v>
      </c>
      <c r="P39" s="161">
        <v>304</v>
      </c>
      <c r="Q39" s="161">
        <v>40</v>
      </c>
      <c r="R39" s="161">
        <v>13</v>
      </c>
      <c r="S39" s="161">
        <v>8</v>
      </c>
      <c r="T39" s="160">
        <v>223</v>
      </c>
      <c r="U39" s="160">
        <v>50</v>
      </c>
      <c r="V39" s="161">
        <v>54709</v>
      </c>
      <c r="W39" s="161">
        <v>7672</v>
      </c>
      <c r="X39" s="161">
        <v>0</v>
      </c>
      <c r="Y39" s="161">
        <v>23919</v>
      </c>
      <c r="Z39" s="161">
        <v>932098</v>
      </c>
      <c r="AA39" s="161">
        <v>531516</v>
      </c>
      <c r="AB39" s="161">
        <v>400582</v>
      </c>
      <c r="AC39" s="161">
        <v>22411</v>
      </c>
      <c r="AD39" s="161">
        <v>180532</v>
      </c>
      <c r="AE39" s="161">
        <v>87853</v>
      </c>
      <c r="AF39" s="161">
        <v>109786</v>
      </c>
      <c r="AG39" s="161" t="s">
        <v>301</v>
      </c>
      <c r="AH39" s="161">
        <v>800894</v>
      </c>
      <c r="AI39" s="161">
        <v>115000</v>
      </c>
      <c r="AJ39" s="161" t="s">
        <v>301</v>
      </c>
      <c r="AK39" s="161">
        <v>16204</v>
      </c>
      <c r="AL39" s="161">
        <v>101048</v>
      </c>
      <c r="AM39" s="161">
        <v>65707</v>
      </c>
      <c r="AN39" s="161">
        <v>187</v>
      </c>
      <c r="AO39" s="161">
        <v>0</v>
      </c>
      <c r="AP39" s="161">
        <v>0</v>
      </c>
      <c r="AQ39" s="161">
        <v>0</v>
      </c>
      <c r="AR39" s="161">
        <v>35154</v>
      </c>
      <c r="AS39" s="161">
        <v>0</v>
      </c>
      <c r="AT39" s="161">
        <v>13562</v>
      </c>
      <c r="AU39" s="161">
        <v>3</v>
      </c>
      <c r="AV39" s="161">
        <v>72</v>
      </c>
      <c r="AW39" s="161">
        <v>10726</v>
      </c>
      <c r="AX39" s="161">
        <v>5376</v>
      </c>
      <c r="AY39" s="161">
        <v>187</v>
      </c>
      <c r="AZ39" s="161">
        <v>0</v>
      </c>
      <c r="BA39" s="161">
        <v>0</v>
      </c>
      <c r="BB39" s="161">
        <v>0</v>
      </c>
      <c r="BC39" s="161">
        <v>5163</v>
      </c>
      <c r="BD39" s="161" t="s">
        <v>301</v>
      </c>
      <c r="BE39" s="161">
        <v>456</v>
      </c>
      <c r="BF39" s="161">
        <v>3</v>
      </c>
      <c r="BG39" s="161">
        <v>37</v>
      </c>
      <c r="BH39" s="161">
        <v>50426</v>
      </c>
      <c r="BI39" s="161">
        <v>21</v>
      </c>
      <c r="BJ39" s="161">
        <v>20</v>
      </c>
      <c r="BK39" s="161">
        <v>0</v>
      </c>
      <c r="BL39" s="161">
        <v>2048</v>
      </c>
      <c r="BM39" s="161">
        <v>464</v>
      </c>
      <c r="BN39" s="161">
        <v>0</v>
      </c>
      <c r="BO39" s="161">
        <v>0</v>
      </c>
      <c r="BP39" s="161">
        <v>1584</v>
      </c>
      <c r="BQ39" s="161">
        <v>70</v>
      </c>
      <c r="BR39" s="161">
        <v>577</v>
      </c>
      <c r="BS39" s="161" t="s">
        <v>301</v>
      </c>
      <c r="BT39" s="161" t="s">
        <v>301</v>
      </c>
      <c r="BU39" s="161" t="s">
        <v>301</v>
      </c>
    </row>
    <row r="40" spans="1:73" s="134" customFormat="1" ht="12.75" customHeight="1" x14ac:dyDescent="0.2">
      <c r="A40" s="122"/>
      <c r="B40" s="169" t="s">
        <v>157</v>
      </c>
      <c r="C40" s="170"/>
      <c r="D40" s="171">
        <v>8707</v>
      </c>
      <c r="E40" s="171">
        <v>53822</v>
      </c>
      <c r="F40" s="171">
        <v>25</v>
      </c>
      <c r="G40" s="171">
        <v>1</v>
      </c>
      <c r="H40" s="171">
        <v>13</v>
      </c>
      <c r="I40" s="171">
        <v>11</v>
      </c>
      <c r="J40" s="172">
        <v>12</v>
      </c>
      <c r="K40" s="172">
        <v>10.56</v>
      </c>
      <c r="L40" s="172">
        <v>0.46</v>
      </c>
      <c r="M40" s="172">
        <v>1</v>
      </c>
      <c r="N40" s="171">
        <v>4</v>
      </c>
      <c r="O40" s="171">
        <v>1223</v>
      </c>
      <c r="P40" s="171">
        <v>982</v>
      </c>
      <c r="Q40" s="171">
        <v>104</v>
      </c>
      <c r="R40" s="171">
        <v>30</v>
      </c>
      <c r="S40" s="171">
        <v>8</v>
      </c>
      <c r="T40" s="172">
        <v>925</v>
      </c>
      <c r="U40" s="172">
        <v>180</v>
      </c>
      <c r="V40" s="171">
        <v>123355</v>
      </c>
      <c r="W40" s="171">
        <v>13844</v>
      </c>
      <c r="X40" s="171">
        <v>0</v>
      </c>
      <c r="Y40" s="171">
        <v>42257</v>
      </c>
      <c r="Z40" s="171">
        <v>2136525</v>
      </c>
      <c r="AA40" s="171">
        <v>1151597</v>
      </c>
      <c r="AB40" s="171">
        <v>984928</v>
      </c>
      <c r="AC40" s="171">
        <v>39931</v>
      </c>
      <c r="AD40" s="171">
        <v>364603</v>
      </c>
      <c r="AE40" s="171">
        <v>197790</v>
      </c>
      <c r="AF40" s="171">
        <v>382604</v>
      </c>
      <c r="AG40" s="171">
        <v>40866</v>
      </c>
      <c r="AH40" s="171">
        <v>1983809</v>
      </c>
      <c r="AI40" s="171">
        <v>115000</v>
      </c>
      <c r="AJ40" s="171">
        <v>0</v>
      </c>
      <c r="AK40" s="171">
        <v>31565</v>
      </c>
      <c r="AL40" s="171">
        <v>186961</v>
      </c>
      <c r="AM40" s="171">
        <v>148071</v>
      </c>
      <c r="AN40" s="171">
        <v>187</v>
      </c>
      <c r="AO40" s="171">
        <v>113</v>
      </c>
      <c r="AP40" s="171">
        <v>0</v>
      </c>
      <c r="AQ40" s="171">
        <v>0</v>
      </c>
      <c r="AR40" s="171">
        <v>38590</v>
      </c>
      <c r="AS40" s="171">
        <v>0</v>
      </c>
      <c r="AT40" s="171">
        <v>54336</v>
      </c>
      <c r="AU40" s="171">
        <v>15</v>
      </c>
      <c r="AV40" s="171">
        <v>14197</v>
      </c>
      <c r="AW40" s="171">
        <v>20845</v>
      </c>
      <c r="AX40" s="171">
        <v>15252</v>
      </c>
      <c r="AY40" s="171">
        <v>187</v>
      </c>
      <c r="AZ40" s="171">
        <v>0</v>
      </c>
      <c r="BA40" s="171">
        <v>0</v>
      </c>
      <c r="BB40" s="171">
        <v>0</v>
      </c>
      <c r="BC40" s="171">
        <v>5406</v>
      </c>
      <c r="BD40" s="171">
        <v>0</v>
      </c>
      <c r="BE40" s="171">
        <v>2528</v>
      </c>
      <c r="BF40" s="171">
        <v>10</v>
      </c>
      <c r="BG40" s="171">
        <v>163</v>
      </c>
      <c r="BH40" s="171">
        <v>123460</v>
      </c>
      <c r="BI40" s="171">
        <v>94</v>
      </c>
      <c r="BJ40" s="171">
        <v>164</v>
      </c>
      <c r="BK40" s="171">
        <v>0</v>
      </c>
      <c r="BL40" s="171">
        <v>2048</v>
      </c>
      <c r="BM40" s="171">
        <v>464</v>
      </c>
      <c r="BN40" s="171">
        <v>0</v>
      </c>
      <c r="BO40" s="171">
        <v>0</v>
      </c>
      <c r="BP40" s="171">
        <v>1584</v>
      </c>
      <c r="BQ40" s="171">
        <v>70</v>
      </c>
      <c r="BR40" s="171">
        <v>797</v>
      </c>
      <c r="BS40" s="171">
        <v>4842</v>
      </c>
      <c r="BT40" s="171">
        <v>0</v>
      </c>
      <c r="BU40" s="171">
        <v>0</v>
      </c>
    </row>
    <row r="41" spans="1:73" s="134" customFormat="1" ht="12.75" customHeight="1" x14ac:dyDescent="0.2">
      <c r="A41" s="173"/>
      <c r="B41" s="135" t="s">
        <v>150</v>
      </c>
      <c r="C41" s="136">
        <v>4</v>
      </c>
      <c r="D41" s="136">
        <v>4</v>
      </c>
      <c r="E41" s="136">
        <v>4</v>
      </c>
      <c r="F41" s="136">
        <v>4</v>
      </c>
      <c r="G41" s="136">
        <v>4</v>
      </c>
      <c r="H41" s="136">
        <v>4</v>
      </c>
      <c r="I41" s="136">
        <v>4</v>
      </c>
      <c r="J41" s="136">
        <v>4</v>
      </c>
      <c r="K41" s="136">
        <v>4</v>
      </c>
      <c r="L41" s="136">
        <v>4</v>
      </c>
      <c r="M41" s="136">
        <v>4</v>
      </c>
      <c r="N41" s="136">
        <v>4</v>
      </c>
      <c r="O41" s="136">
        <v>4</v>
      </c>
      <c r="P41" s="136">
        <v>4</v>
      </c>
      <c r="Q41" s="136">
        <v>4</v>
      </c>
      <c r="R41" s="136">
        <v>4</v>
      </c>
      <c r="S41" s="136">
        <v>4</v>
      </c>
      <c r="T41" s="136">
        <v>4</v>
      </c>
      <c r="U41" s="136">
        <v>4</v>
      </c>
      <c r="V41" s="136">
        <v>4</v>
      </c>
      <c r="W41" s="136">
        <v>4</v>
      </c>
      <c r="X41" s="136">
        <v>4</v>
      </c>
      <c r="Y41" s="136">
        <v>4</v>
      </c>
      <c r="Z41" s="136">
        <v>4</v>
      </c>
      <c r="AA41" s="136">
        <v>4</v>
      </c>
      <c r="AB41" s="136">
        <v>4</v>
      </c>
      <c r="AC41" s="136">
        <v>4</v>
      </c>
      <c r="AD41" s="136">
        <v>4</v>
      </c>
      <c r="AE41" s="136">
        <v>4</v>
      </c>
      <c r="AF41" s="136">
        <v>4</v>
      </c>
      <c r="AG41" s="136">
        <v>4</v>
      </c>
      <c r="AH41" s="136">
        <v>4</v>
      </c>
      <c r="AI41" s="136">
        <v>4</v>
      </c>
      <c r="AJ41" s="136">
        <v>4</v>
      </c>
      <c r="AK41" s="136">
        <v>4</v>
      </c>
      <c r="AL41" s="136">
        <v>4</v>
      </c>
      <c r="AM41" s="136">
        <v>4</v>
      </c>
      <c r="AN41" s="136">
        <v>4</v>
      </c>
      <c r="AO41" s="136">
        <v>4</v>
      </c>
      <c r="AP41" s="136">
        <v>4</v>
      </c>
      <c r="AQ41" s="136">
        <v>4</v>
      </c>
      <c r="AR41" s="136">
        <v>4</v>
      </c>
      <c r="AS41" s="136">
        <v>4</v>
      </c>
      <c r="AT41" s="136">
        <v>4</v>
      </c>
      <c r="AU41" s="136">
        <v>4</v>
      </c>
      <c r="AV41" s="136">
        <v>4</v>
      </c>
      <c r="AW41" s="136">
        <v>4</v>
      </c>
      <c r="AX41" s="136">
        <v>4</v>
      </c>
      <c r="AY41" s="136">
        <v>4</v>
      </c>
      <c r="AZ41" s="136">
        <v>4</v>
      </c>
      <c r="BA41" s="136">
        <v>4</v>
      </c>
      <c r="BB41" s="136">
        <v>4</v>
      </c>
      <c r="BC41" s="136">
        <v>4</v>
      </c>
      <c r="BD41" s="136">
        <v>4</v>
      </c>
      <c r="BE41" s="136">
        <v>4</v>
      </c>
      <c r="BF41" s="136">
        <v>4</v>
      </c>
      <c r="BG41" s="136">
        <v>4</v>
      </c>
      <c r="BH41" s="136">
        <v>4</v>
      </c>
      <c r="BI41" s="136">
        <v>4</v>
      </c>
      <c r="BJ41" s="136">
        <v>4</v>
      </c>
      <c r="BK41" s="136">
        <v>4</v>
      </c>
      <c r="BL41" s="136">
        <v>4</v>
      </c>
      <c r="BM41" s="136">
        <v>4</v>
      </c>
      <c r="BN41" s="136">
        <v>4</v>
      </c>
      <c r="BO41" s="136">
        <v>4</v>
      </c>
      <c r="BP41" s="136">
        <v>4</v>
      </c>
      <c r="BQ41" s="136">
        <v>4</v>
      </c>
      <c r="BR41" s="136">
        <v>4</v>
      </c>
      <c r="BS41" s="136">
        <v>4</v>
      </c>
      <c r="BT41" s="136">
        <v>4</v>
      </c>
      <c r="BU41" s="136">
        <v>4</v>
      </c>
    </row>
    <row r="42" spans="1:73" s="134" customFormat="1" ht="12.75" customHeight="1" x14ac:dyDescent="0.2">
      <c r="A42" s="173"/>
      <c r="B42" s="135" t="s">
        <v>151</v>
      </c>
      <c r="C42" s="136">
        <v>4</v>
      </c>
      <c r="D42" s="136">
        <v>4</v>
      </c>
      <c r="E42" s="136">
        <v>2</v>
      </c>
      <c r="F42" s="136">
        <v>4</v>
      </c>
      <c r="G42" s="136">
        <v>4</v>
      </c>
      <c r="H42" s="136">
        <v>4</v>
      </c>
      <c r="I42" s="136">
        <v>4</v>
      </c>
      <c r="J42" s="136">
        <v>4</v>
      </c>
      <c r="K42" s="136">
        <v>4</v>
      </c>
      <c r="L42" s="136">
        <v>4</v>
      </c>
      <c r="M42" s="136">
        <v>4</v>
      </c>
      <c r="N42" s="136">
        <v>4</v>
      </c>
      <c r="O42" s="136">
        <v>4</v>
      </c>
      <c r="P42" s="136">
        <v>4</v>
      </c>
      <c r="Q42" s="136">
        <v>4</v>
      </c>
      <c r="R42" s="136">
        <v>4</v>
      </c>
      <c r="S42" s="136">
        <v>4</v>
      </c>
      <c r="T42" s="136">
        <v>4</v>
      </c>
      <c r="U42" s="136">
        <v>4</v>
      </c>
      <c r="V42" s="136">
        <v>4</v>
      </c>
      <c r="W42" s="136">
        <v>4</v>
      </c>
      <c r="X42" s="136">
        <v>4</v>
      </c>
      <c r="Y42" s="136">
        <v>4</v>
      </c>
      <c r="Z42" s="136">
        <v>4</v>
      </c>
      <c r="AA42" s="136">
        <v>4</v>
      </c>
      <c r="AB42" s="136">
        <v>4</v>
      </c>
      <c r="AC42" s="136">
        <v>4</v>
      </c>
      <c r="AD42" s="136">
        <v>4</v>
      </c>
      <c r="AE42" s="136">
        <v>4</v>
      </c>
      <c r="AF42" s="136">
        <v>4</v>
      </c>
      <c r="AG42" s="136">
        <v>2</v>
      </c>
      <c r="AH42" s="136">
        <v>4</v>
      </c>
      <c r="AI42" s="136">
        <v>4</v>
      </c>
      <c r="AJ42" s="136">
        <v>3</v>
      </c>
      <c r="AK42" s="136">
        <v>4</v>
      </c>
      <c r="AL42" s="136">
        <v>4</v>
      </c>
      <c r="AM42" s="136">
        <v>4</v>
      </c>
      <c r="AN42" s="136">
        <v>4</v>
      </c>
      <c r="AO42" s="136">
        <v>4</v>
      </c>
      <c r="AP42" s="136">
        <v>4</v>
      </c>
      <c r="AQ42" s="136">
        <v>4</v>
      </c>
      <c r="AR42" s="136">
        <v>4</v>
      </c>
      <c r="AS42" s="136">
        <v>3</v>
      </c>
      <c r="AT42" s="136">
        <v>4</v>
      </c>
      <c r="AU42" s="136">
        <v>3</v>
      </c>
      <c r="AV42" s="136">
        <v>4</v>
      </c>
      <c r="AW42" s="136">
        <v>4</v>
      </c>
      <c r="AX42" s="136">
        <v>4</v>
      </c>
      <c r="AY42" s="136">
        <v>4</v>
      </c>
      <c r="AZ42" s="136">
        <v>4</v>
      </c>
      <c r="BA42" s="136">
        <v>4</v>
      </c>
      <c r="BB42" s="136">
        <v>4</v>
      </c>
      <c r="BC42" s="136">
        <v>4</v>
      </c>
      <c r="BD42" s="136">
        <v>2</v>
      </c>
      <c r="BE42" s="136">
        <v>4</v>
      </c>
      <c r="BF42" s="136">
        <v>4</v>
      </c>
      <c r="BG42" s="136">
        <v>4</v>
      </c>
      <c r="BH42" s="136">
        <v>4</v>
      </c>
      <c r="BI42" s="136">
        <v>3</v>
      </c>
      <c r="BJ42" s="136">
        <v>3</v>
      </c>
      <c r="BK42" s="136">
        <v>4</v>
      </c>
      <c r="BL42" s="136">
        <v>4</v>
      </c>
      <c r="BM42" s="136">
        <v>4</v>
      </c>
      <c r="BN42" s="136">
        <v>4</v>
      </c>
      <c r="BO42" s="136">
        <v>4</v>
      </c>
      <c r="BP42" s="136">
        <v>4</v>
      </c>
      <c r="BQ42" s="136">
        <v>3</v>
      </c>
      <c r="BR42" s="136">
        <v>2</v>
      </c>
      <c r="BS42" s="136">
        <v>1</v>
      </c>
      <c r="BT42" s="136">
        <v>0</v>
      </c>
      <c r="BU42" s="136">
        <v>0</v>
      </c>
    </row>
    <row r="43" spans="1:73" s="134" customFormat="1" ht="12.75" customHeight="1" x14ac:dyDescent="0.2">
      <c r="A43" s="174"/>
      <c r="B43" s="138" t="s">
        <v>149</v>
      </c>
      <c r="C43" s="139">
        <v>1</v>
      </c>
      <c r="D43" s="139">
        <v>1</v>
      </c>
      <c r="E43" s="139">
        <v>0.5</v>
      </c>
      <c r="F43" s="139">
        <v>1</v>
      </c>
      <c r="G43" s="139">
        <v>1</v>
      </c>
      <c r="H43" s="139">
        <v>1</v>
      </c>
      <c r="I43" s="139">
        <v>1</v>
      </c>
      <c r="J43" s="139">
        <v>1</v>
      </c>
      <c r="K43" s="139">
        <v>1</v>
      </c>
      <c r="L43" s="139">
        <v>1</v>
      </c>
      <c r="M43" s="139">
        <v>1</v>
      </c>
      <c r="N43" s="139">
        <v>1</v>
      </c>
      <c r="O43" s="139">
        <v>1</v>
      </c>
      <c r="P43" s="139">
        <v>1</v>
      </c>
      <c r="Q43" s="139">
        <v>1</v>
      </c>
      <c r="R43" s="139">
        <v>1</v>
      </c>
      <c r="S43" s="139">
        <v>1</v>
      </c>
      <c r="T43" s="139">
        <v>1</v>
      </c>
      <c r="U43" s="139">
        <v>1</v>
      </c>
      <c r="V43" s="139">
        <v>1</v>
      </c>
      <c r="W43" s="139">
        <v>1</v>
      </c>
      <c r="X43" s="139">
        <v>1</v>
      </c>
      <c r="Y43" s="139">
        <v>1</v>
      </c>
      <c r="Z43" s="139">
        <v>1</v>
      </c>
      <c r="AA43" s="139">
        <v>1</v>
      </c>
      <c r="AB43" s="139">
        <v>1</v>
      </c>
      <c r="AC43" s="139">
        <v>1</v>
      </c>
      <c r="AD43" s="139">
        <v>1</v>
      </c>
      <c r="AE43" s="139">
        <v>1</v>
      </c>
      <c r="AF43" s="139">
        <v>1</v>
      </c>
      <c r="AG43" s="139">
        <v>0.5</v>
      </c>
      <c r="AH43" s="139">
        <v>1</v>
      </c>
      <c r="AI43" s="139">
        <v>1</v>
      </c>
      <c r="AJ43" s="139">
        <v>0.75</v>
      </c>
      <c r="AK43" s="139">
        <v>1</v>
      </c>
      <c r="AL43" s="139">
        <v>1</v>
      </c>
      <c r="AM43" s="139">
        <v>1</v>
      </c>
      <c r="AN43" s="139">
        <v>1</v>
      </c>
      <c r="AO43" s="139">
        <v>1</v>
      </c>
      <c r="AP43" s="139">
        <v>1</v>
      </c>
      <c r="AQ43" s="139">
        <v>1</v>
      </c>
      <c r="AR43" s="139">
        <v>1</v>
      </c>
      <c r="AS43" s="139">
        <v>0.75</v>
      </c>
      <c r="AT43" s="139">
        <v>1</v>
      </c>
      <c r="AU43" s="139">
        <v>0.75</v>
      </c>
      <c r="AV43" s="139">
        <v>1</v>
      </c>
      <c r="AW43" s="139">
        <v>1</v>
      </c>
      <c r="AX43" s="139">
        <v>1</v>
      </c>
      <c r="AY43" s="139">
        <v>1</v>
      </c>
      <c r="AZ43" s="139">
        <v>1</v>
      </c>
      <c r="BA43" s="139">
        <v>1</v>
      </c>
      <c r="BB43" s="139">
        <v>1</v>
      </c>
      <c r="BC43" s="139">
        <v>1</v>
      </c>
      <c r="BD43" s="139">
        <v>0.5</v>
      </c>
      <c r="BE43" s="139">
        <v>1</v>
      </c>
      <c r="BF43" s="139">
        <v>1</v>
      </c>
      <c r="BG43" s="139">
        <v>1</v>
      </c>
      <c r="BH43" s="139">
        <v>1</v>
      </c>
      <c r="BI43" s="139">
        <v>0.75</v>
      </c>
      <c r="BJ43" s="139">
        <v>0.75</v>
      </c>
      <c r="BK43" s="139">
        <v>1</v>
      </c>
      <c r="BL43" s="139">
        <v>1</v>
      </c>
      <c r="BM43" s="139">
        <v>1</v>
      </c>
      <c r="BN43" s="139">
        <v>1</v>
      </c>
      <c r="BO43" s="139">
        <v>1</v>
      </c>
      <c r="BP43" s="139">
        <v>1</v>
      </c>
      <c r="BQ43" s="139">
        <v>0.75</v>
      </c>
      <c r="BR43" s="139">
        <v>0.5</v>
      </c>
      <c r="BS43" s="139">
        <v>0.25</v>
      </c>
      <c r="BT43" s="139">
        <v>0</v>
      </c>
      <c r="BU43" s="139">
        <v>0</v>
      </c>
    </row>
    <row r="44" spans="1:73" s="134" customFormat="1" ht="12.75" customHeight="1" x14ac:dyDescent="0.2">
      <c r="A44" s="175" t="s">
        <v>320</v>
      </c>
      <c r="B44" s="156" t="s">
        <v>436</v>
      </c>
      <c r="C44" s="157"/>
      <c r="D44" s="176">
        <v>4882</v>
      </c>
      <c r="E44" s="176" t="s">
        <v>301</v>
      </c>
      <c r="F44" s="158">
        <v>7</v>
      </c>
      <c r="G44" s="158">
        <v>3</v>
      </c>
      <c r="H44" s="158">
        <v>1</v>
      </c>
      <c r="I44" s="158">
        <v>3</v>
      </c>
      <c r="J44" s="159">
        <v>4.7</v>
      </c>
      <c r="K44" s="160">
        <v>4.5</v>
      </c>
      <c r="L44" s="160">
        <v>0.2</v>
      </c>
      <c r="M44" s="160" t="s">
        <v>301</v>
      </c>
      <c r="N44" s="161">
        <v>1</v>
      </c>
      <c r="O44" s="161">
        <v>613</v>
      </c>
      <c r="P44" s="161">
        <v>573</v>
      </c>
      <c r="Q44" s="161">
        <v>52</v>
      </c>
      <c r="R44" s="161">
        <v>2</v>
      </c>
      <c r="S44" s="161" t="s">
        <v>301</v>
      </c>
      <c r="T44" s="160">
        <v>290</v>
      </c>
      <c r="U44" s="160">
        <v>49</v>
      </c>
      <c r="V44" s="161">
        <v>40347</v>
      </c>
      <c r="W44" s="161" t="s">
        <v>301</v>
      </c>
      <c r="X44" s="161" t="s">
        <v>301</v>
      </c>
      <c r="Y44" s="161">
        <v>2500</v>
      </c>
      <c r="Z44" s="161">
        <v>190000</v>
      </c>
      <c r="AA44" s="161" t="s">
        <v>301</v>
      </c>
      <c r="AB44" s="161">
        <v>190000</v>
      </c>
      <c r="AC44" s="161">
        <v>5000</v>
      </c>
      <c r="AD44" s="161" t="s">
        <v>301</v>
      </c>
      <c r="AE44" s="161" t="s">
        <v>301</v>
      </c>
      <c r="AF44" s="161">
        <v>185000</v>
      </c>
      <c r="AG44" s="161" t="s">
        <v>301</v>
      </c>
      <c r="AH44" s="161" t="s">
        <v>301</v>
      </c>
      <c r="AI44" s="161" t="s">
        <v>301</v>
      </c>
      <c r="AJ44" s="161" t="s">
        <v>301</v>
      </c>
      <c r="AK44" s="161">
        <v>25770</v>
      </c>
      <c r="AL44" s="161">
        <v>40872</v>
      </c>
      <c r="AM44" s="161">
        <v>40076</v>
      </c>
      <c r="AN44" s="161" t="s">
        <v>301</v>
      </c>
      <c r="AO44" s="161" t="s">
        <v>301</v>
      </c>
      <c r="AP44" s="161" t="s">
        <v>301</v>
      </c>
      <c r="AQ44" s="161" t="s">
        <v>301</v>
      </c>
      <c r="AR44" s="161">
        <v>796</v>
      </c>
      <c r="AS44" s="161" t="s">
        <v>301</v>
      </c>
      <c r="AT44" s="161">
        <v>33</v>
      </c>
      <c r="AU44" s="161" t="s">
        <v>301</v>
      </c>
      <c r="AV44" s="161" t="s">
        <v>301</v>
      </c>
      <c r="AW44" s="161">
        <v>3024</v>
      </c>
      <c r="AX44" s="161">
        <v>2949</v>
      </c>
      <c r="AY44" s="161" t="s">
        <v>301</v>
      </c>
      <c r="AZ44" s="161" t="s">
        <v>301</v>
      </c>
      <c r="BA44" s="161" t="s">
        <v>301</v>
      </c>
      <c r="BB44" s="161" t="s">
        <v>301</v>
      </c>
      <c r="BC44" s="161">
        <v>75</v>
      </c>
      <c r="BD44" s="161" t="s">
        <v>301</v>
      </c>
      <c r="BE44" s="161" t="s">
        <v>301</v>
      </c>
      <c r="BF44" s="161" t="s">
        <v>301</v>
      </c>
      <c r="BG44" s="161">
        <v>63</v>
      </c>
      <c r="BH44" s="161">
        <v>29198</v>
      </c>
      <c r="BI44" s="161">
        <v>7404</v>
      </c>
      <c r="BJ44" s="161">
        <v>9930</v>
      </c>
      <c r="BK44" s="161" t="s">
        <v>301</v>
      </c>
      <c r="BL44" s="161">
        <v>0</v>
      </c>
      <c r="BM44" s="161" t="s">
        <v>301</v>
      </c>
      <c r="BN44" s="161" t="s">
        <v>301</v>
      </c>
      <c r="BO44" s="161" t="s">
        <v>301</v>
      </c>
      <c r="BP44" s="161" t="s">
        <v>301</v>
      </c>
      <c r="BQ44" s="161" t="s">
        <v>301</v>
      </c>
      <c r="BR44" s="161" t="s">
        <v>301</v>
      </c>
      <c r="BS44" s="161" t="s">
        <v>301</v>
      </c>
      <c r="BT44" s="161" t="s">
        <v>301</v>
      </c>
      <c r="BU44" s="161" t="s">
        <v>301</v>
      </c>
    </row>
    <row r="45" spans="1:73" s="134" customFormat="1" ht="12.75" customHeight="1" x14ac:dyDescent="0.2">
      <c r="A45" s="175" t="s">
        <v>321</v>
      </c>
      <c r="B45" s="156" t="s">
        <v>437</v>
      </c>
      <c r="C45" s="157"/>
      <c r="D45" s="176">
        <v>1541</v>
      </c>
      <c r="E45" s="176" t="s">
        <v>301</v>
      </c>
      <c r="F45" s="158">
        <v>5</v>
      </c>
      <c r="G45" s="158">
        <v>0</v>
      </c>
      <c r="H45" s="158">
        <v>5</v>
      </c>
      <c r="I45" s="158">
        <v>0</v>
      </c>
      <c r="J45" s="159">
        <v>3.7</v>
      </c>
      <c r="K45" s="160">
        <v>2.9</v>
      </c>
      <c r="L45" s="160">
        <v>0.8</v>
      </c>
      <c r="M45" s="160">
        <v>0</v>
      </c>
      <c r="N45" s="161">
        <v>1</v>
      </c>
      <c r="O45" s="161">
        <v>350</v>
      </c>
      <c r="P45" s="161">
        <v>300</v>
      </c>
      <c r="Q45" s="161">
        <v>30</v>
      </c>
      <c r="R45" s="161">
        <v>8</v>
      </c>
      <c r="S45" s="161">
        <v>0</v>
      </c>
      <c r="T45" s="160">
        <v>242</v>
      </c>
      <c r="U45" s="160">
        <v>40</v>
      </c>
      <c r="V45" s="161">
        <v>31631</v>
      </c>
      <c r="W45" s="161" t="s">
        <v>301</v>
      </c>
      <c r="X45" s="161">
        <v>0</v>
      </c>
      <c r="Y45" s="161" t="s">
        <v>301</v>
      </c>
      <c r="Z45" s="161">
        <v>0</v>
      </c>
      <c r="AA45" s="161" t="s">
        <v>301</v>
      </c>
      <c r="AB45" s="161">
        <v>0</v>
      </c>
      <c r="AC45" s="161" t="s">
        <v>301</v>
      </c>
      <c r="AD45" s="161" t="s">
        <v>301</v>
      </c>
      <c r="AE45" s="161" t="s">
        <v>301</v>
      </c>
      <c r="AF45" s="161" t="s">
        <v>301</v>
      </c>
      <c r="AG45" s="161" t="s">
        <v>301</v>
      </c>
      <c r="AH45" s="161" t="s">
        <v>301</v>
      </c>
      <c r="AI45" s="161" t="s">
        <v>301</v>
      </c>
      <c r="AJ45" s="161" t="s">
        <v>301</v>
      </c>
      <c r="AK45" s="161" t="s">
        <v>301</v>
      </c>
      <c r="AL45" s="161">
        <v>31726</v>
      </c>
      <c r="AM45" s="161">
        <v>31644</v>
      </c>
      <c r="AN45" s="161">
        <v>0</v>
      </c>
      <c r="AO45" s="161">
        <v>1</v>
      </c>
      <c r="AP45" s="161">
        <v>0</v>
      </c>
      <c r="AQ45" s="161">
        <v>0</v>
      </c>
      <c r="AR45" s="161">
        <v>33</v>
      </c>
      <c r="AS45" s="161">
        <v>48</v>
      </c>
      <c r="AT45" s="161">
        <v>10</v>
      </c>
      <c r="AU45" s="161" t="s">
        <v>301</v>
      </c>
      <c r="AV45" s="161">
        <v>0.1</v>
      </c>
      <c r="AW45" s="161">
        <v>2255</v>
      </c>
      <c r="AX45" s="161">
        <v>2255</v>
      </c>
      <c r="AY45" s="161">
        <v>0</v>
      </c>
      <c r="AZ45" s="161">
        <v>0</v>
      </c>
      <c r="BA45" s="161">
        <v>0</v>
      </c>
      <c r="BB45" s="161">
        <v>0</v>
      </c>
      <c r="BC45" s="161">
        <v>0</v>
      </c>
      <c r="BD45" s="161">
        <v>0</v>
      </c>
      <c r="BE45" s="161">
        <v>1150</v>
      </c>
      <c r="BF45" s="161">
        <v>4</v>
      </c>
      <c r="BG45" s="161">
        <v>60</v>
      </c>
      <c r="BH45" s="161">
        <v>12669</v>
      </c>
      <c r="BI45" s="161">
        <v>2283</v>
      </c>
      <c r="BJ45" s="161">
        <v>4414</v>
      </c>
      <c r="BK45" s="161" t="s">
        <v>301</v>
      </c>
      <c r="BL45" s="161">
        <v>0</v>
      </c>
      <c r="BM45" s="161">
        <v>0</v>
      </c>
      <c r="BN45" s="161">
        <v>0</v>
      </c>
      <c r="BO45" s="161" t="s">
        <v>301</v>
      </c>
      <c r="BP45" s="161" t="s">
        <v>301</v>
      </c>
      <c r="BQ45" s="161">
        <v>0</v>
      </c>
      <c r="BR45" s="161" t="s">
        <v>301</v>
      </c>
      <c r="BS45" s="161" t="s">
        <v>301</v>
      </c>
      <c r="BT45" s="161" t="s">
        <v>301</v>
      </c>
      <c r="BU45" s="161" t="s">
        <v>301</v>
      </c>
    </row>
    <row r="46" spans="1:73" s="134" customFormat="1" ht="12.75" customHeight="1" x14ac:dyDescent="0.2">
      <c r="A46" s="175" t="s">
        <v>322</v>
      </c>
      <c r="B46" s="156" t="s">
        <v>405</v>
      </c>
      <c r="C46" s="157"/>
      <c r="D46" s="176">
        <v>953</v>
      </c>
      <c r="E46" s="176" t="s">
        <v>301</v>
      </c>
      <c r="F46" s="158">
        <v>1</v>
      </c>
      <c r="G46" s="158">
        <v>0</v>
      </c>
      <c r="H46" s="158">
        <v>1</v>
      </c>
      <c r="I46" s="158">
        <v>0</v>
      </c>
      <c r="J46" s="159">
        <v>0</v>
      </c>
      <c r="K46" s="160">
        <v>0</v>
      </c>
      <c r="L46" s="160">
        <v>0</v>
      </c>
      <c r="M46" s="160">
        <v>0</v>
      </c>
      <c r="N46" s="161">
        <v>1</v>
      </c>
      <c r="O46" s="161">
        <v>90</v>
      </c>
      <c r="P46" s="161">
        <v>80</v>
      </c>
      <c r="Q46" s="161">
        <v>7</v>
      </c>
      <c r="R46" s="161">
        <v>3</v>
      </c>
      <c r="S46" s="161">
        <v>1</v>
      </c>
      <c r="T46" s="160">
        <v>144</v>
      </c>
      <c r="U46" s="160">
        <v>17</v>
      </c>
      <c r="V46" s="161">
        <v>13000</v>
      </c>
      <c r="W46" s="161">
        <v>270</v>
      </c>
      <c r="X46" s="161">
        <v>0</v>
      </c>
      <c r="Y46" s="161">
        <v>875</v>
      </c>
      <c r="Z46" s="161">
        <v>39650</v>
      </c>
      <c r="AA46" s="161" t="s">
        <v>301</v>
      </c>
      <c r="AB46" s="161">
        <v>39650</v>
      </c>
      <c r="AC46" s="161">
        <v>3800</v>
      </c>
      <c r="AD46" s="161" t="s">
        <v>301</v>
      </c>
      <c r="AE46" s="161" t="s">
        <v>301</v>
      </c>
      <c r="AF46" s="161">
        <v>35850</v>
      </c>
      <c r="AG46" s="161" t="s">
        <v>301</v>
      </c>
      <c r="AH46" s="161" t="s">
        <v>301</v>
      </c>
      <c r="AI46" s="161" t="s">
        <v>301</v>
      </c>
      <c r="AJ46" s="161" t="s">
        <v>301</v>
      </c>
      <c r="AK46" s="161" t="s">
        <v>301</v>
      </c>
      <c r="AL46" s="161">
        <v>14186</v>
      </c>
      <c r="AM46" s="161">
        <v>12000</v>
      </c>
      <c r="AN46" s="161">
        <v>0</v>
      </c>
      <c r="AO46" s="161">
        <v>0</v>
      </c>
      <c r="AP46" s="161">
        <v>0</v>
      </c>
      <c r="AQ46" s="161">
        <v>0</v>
      </c>
      <c r="AR46" s="161">
        <v>2165</v>
      </c>
      <c r="AS46" s="161">
        <v>21</v>
      </c>
      <c r="AT46" s="161">
        <v>0</v>
      </c>
      <c r="AU46" s="161">
        <v>459</v>
      </c>
      <c r="AV46" s="161">
        <v>1</v>
      </c>
      <c r="AW46" s="161">
        <v>445</v>
      </c>
      <c r="AX46" s="161">
        <v>385</v>
      </c>
      <c r="AY46" s="161">
        <v>0</v>
      </c>
      <c r="AZ46" s="161">
        <v>0</v>
      </c>
      <c r="BA46" s="161">
        <v>0</v>
      </c>
      <c r="BB46" s="161">
        <v>0</v>
      </c>
      <c r="BC46" s="161">
        <v>60</v>
      </c>
      <c r="BD46" s="161">
        <v>0</v>
      </c>
      <c r="BE46" s="161" t="s">
        <v>301</v>
      </c>
      <c r="BF46" s="161">
        <v>0</v>
      </c>
      <c r="BG46" s="161">
        <v>4</v>
      </c>
      <c r="BH46" s="161">
        <v>10580</v>
      </c>
      <c r="BI46" s="161">
        <v>2581</v>
      </c>
      <c r="BJ46" s="161">
        <v>769</v>
      </c>
      <c r="BK46" s="161">
        <v>0</v>
      </c>
      <c r="BL46" s="161">
        <v>35</v>
      </c>
      <c r="BM46" s="161">
        <v>0</v>
      </c>
      <c r="BN46" s="161">
        <v>0</v>
      </c>
      <c r="BO46" s="161">
        <v>0</v>
      </c>
      <c r="BP46" s="161">
        <v>35</v>
      </c>
      <c r="BQ46" s="161" t="s">
        <v>301</v>
      </c>
      <c r="BR46" s="161" t="s">
        <v>301</v>
      </c>
      <c r="BS46" s="161" t="s">
        <v>301</v>
      </c>
      <c r="BT46" s="161" t="s">
        <v>301</v>
      </c>
      <c r="BU46" s="161" t="s">
        <v>301</v>
      </c>
    </row>
    <row r="47" spans="1:73" s="134" customFormat="1" ht="12.75" customHeight="1" x14ac:dyDescent="0.2">
      <c r="A47" s="175" t="s">
        <v>323</v>
      </c>
      <c r="B47" s="156" t="s">
        <v>438</v>
      </c>
      <c r="C47" s="157"/>
      <c r="D47" s="176">
        <v>6723</v>
      </c>
      <c r="E47" s="176" t="s">
        <v>301</v>
      </c>
      <c r="F47" s="158">
        <v>10</v>
      </c>
      <c r="G47" s="158">
        <v>4</v>
      </c>
      <c r="H47" s="158">
        <v>6</v>
      </c>
      <c r="I47" s="158">
        <v>0</v>
      </c>
      <c r="J47" s="159">
        <v>8.1999999999999993</v>
      </c>
      <c r="K47" s="160">
        <v>8.1999999999999993</v>
      </c>
      <c r="L47" s="160">
        <v>0</v>
      </c>
      <c r="M47" s="160">
        <v>0</v>
      </c>
      <c r="N47" s="161">
        <v>1</v>
      </c>
      <c r="O47" s="161">
        <v>2000</v>
      </c>
      <c r="P47" s="161">
        <v>1800</v>
      </c>
      <c r="Q47" s="161">
        <v>200</v>
      </c>
      <c r="R47" s="161">
        <v>22</v>
      </c>
      <c r="S47" s="161">
        <v>0</v>
      </c>
      <c r="T47" s="160">
        <v>239</v>
      </c>
      <c r="U47" s="160">
        <v>61</v>
      </c>
      <c r="V47" s="161">
        <v>100000</v>
      </c>
      <c r="W47" s="161" t="s">
        <v>301</v>
      </c>
      <c r="X47" s="161" t="s">
        <v>301</v>
      </c>
      <c r="Y47" s="161" t="s">
        <v>301</v>
      </c>
      <c r="Z47" s="161">
        <v>270000</v>
      </c>
      <c r="AA47" s="161" t="s">
        <v>301</v>
      </c>
      <c r="AB47" s="161">
        <v>270000</v>
      </c>
      <c r="AC47" s="161" t="s">
        <v>301</v>
      </c>
      <c r="AD47" s="161" t="s">
        <v>301</v>
      </c>
      <c r="AE47" s="161" t="s">
        <v>301</v>
      </c>
      <c r="AF47" s="161">
        <v>270000</v>
      </c>
      <c r="AG47" s="161" t="s">
        <v>301</v>
      </c>
      <c r="AH47" s="161" t="s">
        <v>301</v>
      </c>
      <c r="AI47" s="161" t="s">
        <v>301</v>
      </c>
      <c r="AJ47" s="161" t="s">
        <v>301</v>
      </c>
      <c r="AK47" s="161" t="s">
        <v>301</v>
      </c>
      <c r="AL47" s="161">
        <v>100000</v>
      </c>
      <c r="AM47" s="161">
        <v>100000</v>
      </c>
      <c r="AN47" s="161">
        <v>0</v>
      </c>
      <c r="AO47" s="161" t="s">
        <v>301</v>
      </c>
      <c r="AP47" s="161">
        <v>0</v>
      </c>
      <c r="AQ47" s="161">
        <v>0</v>
      </c>
      <c r="AR47" s="161" t="s">
        <v>301</v>
      </c>
      <c r="AS47" s="161" t="s">
        <v>301</v>
      </c>
      <c r="AT47" s="161">
        <v>10000</v>
      </c>
      <c r="AU47" s="161" t="s">
        <v>301</v>
      </c>
      <c r="AV47" s="161" t="s">
        <v>301</v>
      </c>
      <c r="AW47" s="161">
        <v>0</v>
      </c>
      <c r="AX47" s="161" t="s">
        <v>301</v>
      </c>
      <c r="AY47" s="161" t="s">
        <v>301</v>
      </c>
      <c r="AZ47" s="161" t="s">
        <v>301</v>
      </c>
      <c r="BA47" s="161" t="s">
        <v>301</v>
      </c>
      <c r="BB47" s="161" t="s">
        <v>301</v>
      </c>
      <c r="BC47" s="161" t="s">
        <v>301</v>
      </c>
      <c r="BD47" s="161" t="s">
        <v>301</v>
      </c>
      <c r="BE47" s="161">
        <v>5000</v>
      </c>
      <c r="BF47" s="161" t="s">
        <v>301</v>
      </c>
      <c r="BG47" s="161" t="s">
        <v>301</v>
      </c>
      <c r="BH47" s="161">
        <v>73005</v>
      </c>
      <c r="BI47" s="161">
        <v>16642</v>
      </c>
      <c r="BJ47" s="161">
        <v>9237</v>
      </c>
      <c r="BK47" s="161" t="s">
        <v>301</v>
      </c>
      <c r="BL47" s="161">
        <v>0</v>
      </c>
      <c r="BM47" s="161">
        <v>0</v>
      </c>
      <c r="BN47" s="161">
        <v>0</v>
      </c>
      <c r="BO47" s="161" t="s">
        <v>301</v>
      </c>
      <c r="BP47" s="161" t="s">
        <v>301</v>
      </c>
      <c r="BQ47" s="161">
        <v>0</v>
      </c>
      <c r="BR47" s="161" t="s">
        <v>301</v>
      </c>
      <c r="BS47" s="161" t="s">
        <v>301</v>
      </c>
      <c r="BT47" s="161" t="s">
        <v>301</v>
      </c>
      <c r="BU47" s="161" t="s">
        <v>301</v>
      </c>
    </row>
    <row r="48" spans="1:73" s="134" customFormat="1" ht="12.75" customHeight="1" x14ac:dyDescent="0.2">
      <c r="A48" s="175" t="s">
        <v>324</v>
      </c>
      <c r="B48" s="156" t="s">
        <v>439</v>
      </c>
      <c r="C48" s="157"/>
      <c r="D48" s="176">
        <v>950</v>
      </c>
      <c r="E48" s="176" t="s">
        <v>301</v>
      </c>
      <c r="F48" s="158">
        <v>3</v>
      </c>
      <c r="G48" s="158">
        <v>0</v>
      </c>
      <c r="H48" s="158">
        <v>0</v>
      </c>
      <c r="I48" s="158">
        <v>3</v>
      </c>
      <c r="J48" s="159">
        <v>0.6</v>
      </c>
      <c r="K48" s="160">
        <v>0.6</v>
      </c>
      <c r="L48" s="160">
        <v>0</v>
      </c>
      <c r="M48" s="160">
        <v>0</v>
      </c>
      <c r="N48" s="161">
        <v>1</v>
      </c>
      <c r="O48" s="161">
        <v>70</v>
      </c>
      <c r="P48" s="161">
        <v>50</v>
      </c>
      <c r="Q48" s="161">
        <v>3</v>
      </c>
      <c r="R48" s="161">
        <v>2</v>
      </c>
      <c r="S48" s="161">
        <v>0</v>
      </c>
      <c r="T48" s="160">
        <v>230</v>
      </c>
      <c r="U48" s="160">
        <v>45</v>
      </c>
      <c r="V48" s="161">
        <v>7280</v>
      </c>
      <c r="W48" s="161">
        <v>0</v>
      </c>
      <c r="X48" s="161">
        <v>0</v>
      </c>
      <c r="Y48" s="161">
        <v>880</v>
      </c>
      <c r="Z48" s="161">
        <v>28000</v>
      </c>
      <c r="AA48" s="161" t="s">
        <v>301</v>
      </c>
      <c r="AB48" s="161">
        <v>28000</v>
      </c>
      <c r="AC48" s="161" t="s">
        <v>301</v>
      </c>
      <c r="AD48" s="161" t="s">
        <v>301</v>
      </c>
      <c r="AE48" s="161" t="s">
        <v>301</v>
      </c>
      <c r="AF48" s="161">
        <v>28000</v>
      </c>
      <c r="AG48" s="161">
        <v>0</v>
      </c>
      <c r="AH48" s="161" t="s">
        <v>301</v>
      </c>
      <c r="AI48" s="161" t="s">
        <v>301</v>
      </c>
      <c r="AJ48" s="161" t="s">
        <v>301</v>
      </c>
      <c r="AK48" s="161" t="s">
        <v>301</v>
      </c>
      <c r="AL48" s="161">
        <v>8160</v>
      </c>
      <c r="AM48" s="161">
        <v>8080</v>
      </c>
      <c r="AN48" s="161">
        <v>0</v>
      </c>
      <c r="AO48" s="161">
        <v>0</v>
      </c>
      <c r="AP48" s="161">
        <v>0</v>
      </c>
      <c r="AQ48" s="161">
        <v>0</v>
      </c>
      <c r="AR48" s="161">
        <v>50</v>
      </c>
      <c r="AS48" s="161">
        <v>30</v>
      </c>
      <c r="AT48" s="161" t="s">
        <v>301</v>
      </c>
      <c r="AU48" s="161" t="s">
        <v>301</v>
      </c>
      <c r="AV48" s="161" t="s">
        <v>301</v>
      </c>
      <c r="AW48" s="161">
        <v>400</v>
      </c>
      <c r="AX48" s="161">
        <v>400</v>
      </c>
      <c r="AY48" s="161">
        <v>0</v>
      </c>
      <c r="AZ48" s="161">
        <v>0</v>
      </c>
      <c r="BA48" s="161">
        <v>0</v>
      </c>
      <c r="BB48" s="161">
        <v>0</v>
      </c>
      <c r="BC48" s="161">
        <v>0</v>
      </c>
      <c r="BD48" s="161">
        <v>0</v>
      </c>
      <c r="BE48" s="161" t="s">
        <v>301</v>
      </c>
      <c r="BF48" s="161">
        <v>0</v>
      </c>
      <c r="BG48" s="161">
        <v>8</v>
      </c>
      <c r="BH48" s="161">
        <v>10830</v>
      </c>
      <c r="BI48" s="161">
        <v>1730</v>
      </c>
      <c r="BJ48" s="161">
        <v>1650</v>
      </c>
      <c r="BK48" s="161" t="s">
        <v>301</v>
      </c>
      <c r="BL48" s="161">
        <v>0</v>
      </c>
      <c r="BM48" s="161">
        <v>0</v>
      </c>
      <c r="BN48" s="161">
        <v>0</v>
      </c>
      <c r="BO48" s="161">
        <v>0</v>
      </c>
      <c r="BP48" s="161">
        <v>0</v>
      </c>
      <c r="BQ48" s="161" t="s">
        <v>301</v>
      </c>
      <c r="BR48" s="161">
        <v>300</v>
      </c>
      <c r="BS48" s="161" t="s">
        <v>301</v>
      </c>
      <c r="BT48" s="161" t="s">
        <v>301</v>
      </c>
      <c r="BU48" s="161" t="s">
        <v>301</v>
      </c>
    </row>
    <row r="49" spans="1:73" s="134" customFormat="1" ht="12.75" customHeight="1" x14ac:dyDescent="0.2">
      <c r="A49" s="175" t="s">
        <v>325</v>
      </c>
      <c r="B49" s="156" t="s">
        <v>440</v>
      </c>
      <c r="C49" s="157"/>
      <c r="D49" s="176">
        <v>2200</v>
      </c>
      <c r="E49" s="176" t="s">
        <v>301</v>
      </c>
      <c r="F49" s="158">
        <v>2</v>
      </c>
      <c r="G49" s="158">
        <v>1</v>
      </c>
      <c r="H49" s="158">
        <v>1</v>
      </c>
      <c r="I49" s="158">
        <v>0</v>
      </c>
      <c r="J49" s="159">
        <v>1.7</v>
      </c>
      <c r="K49" s="160">
        <v>1.7</v>
      </c>
      <c r="L49" s="160">
        <v>0</v>
      </c>
      <c r="M49" s="160">
        <v>0</v>
      </c>
      <c r="N49" s="161">
        <v>1</v>
      </c>
      <c r="O49" s="161">
        <v>470</v>
      </c>
      <c r="P49" s="161">
        <v>419</v>
      </c>
      <c r="Q49" s="161">
        <v>34</v>
      </c>
      <c r="R49" s="161">
        <v>2</v>
      </c>
      <c r="S49" s="161">
        <v>0</v>
      </c>
      <c r="T49" s="160">
        <v>250</v>
      </c>
      <c r="U49" s="160">
        <v>40</v>
      </c>
      <c r="V49" s="161">
        <v>27444</v>
      </c>
      <c r="W49" s="161">
        <v>1500</v>
      </c>
      <c r="X49" s="161">
        <v>0</v>
      </c>
      <c r="Y49" s="161">
        <v>0</v>
      </c>
      <c r="Z49" s="161">
        <v>62500</v>
      </c>
      <c r="AA49" s="161">
        <v>0</v>
      </c>
      <c r="AB49" s="161">
        <v>62500</v>
      </c>
      <c r="AC49" s="161">
        <v>2500</v>
      </c>
      <c r="AD49" s="161" t="s">
        <v>301</v>
      </c>
      <c r="AE49" s="161" t="s">
        <v>301</v>
      </c>
      <c r="AF49" s="161">
        <v>60000</v>
      </c>
      <c r="AG49" s="161">
        <v>6000</v>
      </c>
      <c r="AH49" s="161">
        <v>0</v>
      </c>
      <c r="AI49" s="161">
        <v>0</v>
      </c>
      <c r="AJ49" s="161">
        <v>0</v>
      </c>
      <c r="AK49" s="161">
        <v>0</v>
      </c>
      <c r="AL49" s="161">
        <v>27465</v>
      </c>
      <c r="AM49" s="161">
        <v>25290</v>
      </c>
      <c r="AN49" s="161">
        <v>0</v>
      </c>
      <c r="AO49" s="161">
        <v>95</v>
      </c>
      <c r="AP49" s="161">
        <v>0</v>
      </c>
      <c r="AQ49" s="161">
        <v>2</v>
      </c>
      <c r="AR49" s="161">
        <v>1657</v>
      </c>
      <c r="AS49" s="161">
        <v>421</v>
      </c>
      <c r="AT49" s="161" t="s">
        <v>301</v>
      </c>
      <c r="AU49" s="161" t="s">
        <v>301</v>
      </c>
      <c r="AV49" s="161" t="s">
        <v>301</v>
      </c>
      <c r="AW49" s="161">
        <v>2357</v>
      </c>
      <c r="AX49" s="161">
        <v>2082</v>
      </c>
      <c r="AY49" s="161">
        <v>0</v>
      </c>
      <c r="AZ49" s="161">
        <v>0</v>
      </c>
      <c r="BA49" s="161">
        <v>0</v>
      </c>
      <c r="BB49" s="161">
        <v>0</v>
      </c>
      <c r="BC49" s="161">
        <v>199</v>
      </c>
      <c r="BD49" s="161">
        <v>76</v>
      </c>
      <c r="BE49" s="161">
        <v>3000</v>
      </c>
      <c r="BF49" s="161">
        <v>3</v>
      </c>
      <c r="BG49" s="161">
        <v>25</v>
      </c>
      <c r="BH49" s="161">
        <v>24961</v>
      </c>
      <c r="BI49" s="161" t="s">
        <v>301</v>
      </c>
      <c r="BJ49" s="161">
        <v>0</v>
      </c>
      <c r="BK49" s="161">
        <v>0</v>
      </c>
      <c r="BL49" s="161">
        <v>0</v>
      </c>
      <c r="BM49" s="161">
        <v>0</v>
      </c>
      <c r="BN49" s="161">
        <v>0</v>
      </c>
      <c r="BO49" s="161">
        <v>0</v>
      </c>
      <c r="BP49" s="161" t="s">
        <v>301</v>
      </c>
      <c r="BQ49" s="161">
        <v>0</v>
      </c>
      <c r="BR49" s="161">
        <v>1300</v>
      </c>
      <c r="BS49" s="161" t="s">
        <v>301</v>
      </c>
      <c r="BT49" s="161" t="s">
        <v>301</v>
      </c>
      <c r="BU49" s="161" t="s">
        <v>301</v>
      </c>
    </row>
    <row r="50" spans="1:73" s="134" customFormat="1" ht="12.75" customHeight="1" x14ac:dyDescent="0.2">
      <c r="A50" s="175" t="s">
        <v>326</v>
      </c>
      <c r="B50" s="156" t="s">
        <v>441</v>
      </c>
      <c r="C50" s="157"/>
      <c r="D50" s="176">
        <v>2589</v>
      </c>
      <c r="E50" s="176" t="s">
        <v>301</v>
      </c>
      <c r="F50" s="158">
        <v>10</v>
      </c>
      <c r="G50" s="158">
        <v>3</v>
      </c>
      <c r="H50" s="158">
        <v>1</v>
      </c>
      <c r="I50" s="158">
        <v>6</v>
      </c>
      <c r="J50" s="159">
        <v>5</v>
      </c>
      <c r="K50" s="160">
        <v>3.8</v>
      </c>
      <c r="L50" s="160">
        <v>0.2</v>
      </c>
      <c r="M50" s="160">
        <v>1</v>
      </c>
      <c r="N50" s="161">
        <v>1</v>
      </c>
      <c r="O50" s="161">
        <v>648</v>
      </c>
      <c r="P50" s="161">
        <v>589</v>
      </c>
      <c r="Q50" s="161">
        <v>61</v>
      </c>
      <c r="R50" s="161">
        <v>9</v>
      </c>
      <c r="S50" s="161">
        <v>0</v>
      </c>
      <c r="T50" s="160">
        <v>273</v>
      </c>
      <c r="U50" s="160">
        <v>48.5</v>
      </c>
      <c r="V50" s="161">
        <v>43032</v>
      </c>
      <c r="W50" s="161">
        <v>2447</v>
      </c>
      <c r="X50" s="161">
        <v>0</v>
      </c>
      <c r="Y50" s="161">
        <v>5592</v>
      </c>
      <c r="Z50" s="161">
        <v>159000</v>
      </c>
      <c r="AA50" s="161">
        <v>79500</v>
      </c>
      <c r="AB50" s="161">
        <v>79500</v>
      </c>
      <c r="AC50" s="161">
        <v>2500</v>
      </c>
      <c r="AD50" s="161" t="s">
        <v>301</v>
      </c>
      <c r="AE50" s="161" t="s">
        <v>301</v>
      </c>
      <c r="AF50" s="161">
        <v>77000</v>
      </c>
      <c r="AG50" s="161">
        <v>7700</v>
      </c>
      <c r="AH50" s="161" t="s">
        <v>301</v>
      </c>
      <c r="AI50" s="161" t="s">
        <v>301</v>
      </c>
      <c r="AJ50" s="161" t="s">
        <v>301</v>
      </c>
      <c r="AK50" s="161" t="s">
        <v>301</v>
      </c>
      <c r="AL50" s="161">
        <v>51256</v>
      </c>
      <c r="AM50" s="161">
        <v>47330</v>
      </c>
      <c r="AN50" s="161">
        <v>0</v>
      </c>
      <c r="AO50" s="161">
        <v>94</v>
      </c>
      <c r="AP50" s="161">
        <v>200</v>
      </c>
      <c r="AQ50" s="161">
        <v>0</v>
      </c>
      <c r="AR50" s="161">
        <v>2735</v>
      </c>
      <c r="AS50" s="161">
        <v>897</v>
      </c>
      <c r="AT50" s="161">
        <v>0</v>
      </c>
      <c r="AU50" s="161">
        <v>0</v>
      </c>
      <c r="AV50" s="161">
        <v>87</v>
      </c>
      <c r="AW50" s="161">
        <v>3027</v>
      </c>
      <c r="AX50" s="161">
        <v>2813</v>
      </c>
      <c r="AY50" s="161">
        <v>0</v>
      </c>
      <c r="AZ50" s="161">
        <v>2</v>
      </c>
      <c r="BA50" s="161">
        <v>0</v>
      </c>
      <c r="BB50" s="161">
        <v>0</v>
      </c>
      <c r="BC50" s="161">
        <v>160</v>
      </c>
      <c r="BD50" s="161">
        <v>52</v>
      </c>
      <c r="BE50" s="161" t="s">
        <v>301</v>
      </c>
      <c r="BF50" s="161">
        <v>11</v>
      </c>
      <c r="BG50" s="161">
        <v>6</v>
      </c>
      <c r="BH50" s="161">
        <v>33539</v>
      </c>
      <c r="BI50" s="161">
        <v>6778</v>
      </c>
      <c r="BJ50" s="161">
        <v>4834</v>
      </c>
      <c r="BK50" s="161">
        <v>35</v>
      </c>
      <c r="BL50" s="161">
        <v>30</v>
      </c>
      <c r="BM50" s="161">
        <v>0</v>
      </c>
      <c r="BN50" s="161">
        <v>0</v>
      </c>
      <c r="BO50" s="161">
        <v>0</v>
      </c>
      <c r="BP50" s="161">
        <v>30</v>
      </c>
      <c r="BQ50" s="161">
        <v>35</v>
      </c>
      <c r="BR50" s="161" t="s">
        <v>301</v>
      </c>
      <c r="BS50" s="161" t="s">
        <v>301</v>
      </c>
      <c r="BT50" s="161" t="s">
        <v>301</v>
      </c>
      <c r="BU50" s="161" t="s">
        <v>301</v>
      </c>
    </row>
    <row r="51" spans="1:73" s="134" customFormat="1" ht="12.75" customHeight="1" x14ac:dyDescent="0.2">
      <c r="A51" s="175" t="s">
        <v>327</v>
      </c>
      <c r="B51" s="156" t="s">
        <v>442</v>
      </c>
      <c r="C51" s="157"/>
      <c r="D51" s="176">
        <v>1173</v>
      </c>
      <c r="E51" s="176" t="s">
        <v>301</v>
      </c>
      <c r="F51" s="158">
        <v>2</v>
      </c>
      <c r="G51" s="158">
        <v>0</v>
      </c>
      <c r="H51" s="158">
        <v>1</v>
      </c>
      <c r="I51" s="158">
        <v>1</v>
      </c>
      <c r="J51" s="159">
        <v>0.7</v>
      </c>
      <c r="K51" s="160">
        <v>0.7</v>
      </c>
      <c r="L51" s="160">
        <v>0</v>
      </c>
      <c r="M51" s="160">
        <v>0</v>
      </c>
      <c r="N51" s="161">
        <v>1</v>
      </c>
      <c r="O51" s="161">
        <v>70</v>
      </c>
      <c r="P51" s="161">
        <v>70</v>
      </c>
      <c r="Q51" s="161">
        <v>1</v>
      </c>
      <c r="R51" s="161">
        <v>1</v>
      </c>
      <c r="S51" s="161">
        <v>0</v>
      </c>
      <c r="T51" s="160">
        <v>220</v>
      </c>
      <c r="U51" s="160">
        <v>35</v>
      </c>
      <c r="V51" s="161">
        <v>16125</v>
      </c>
      <c r="W51" s="161">
        <v>412</v>
      </c>
      <c r="X51" s="161">
        <v>0</v>
      </c>
      <c r="Y51" s="161">
        <v>4005</v>
      </c>
      <c r="Z51" s="161">
        <v>40000</v>
      </c>
      <c r="AA51" s="161" t="s">
        <v>301</v>
      </c>
      <c r="AB51" s="161">
        <v>40000</v>
      </c>
      <c r="AC51" s="161" t="s">
        <v>301</v>
      </c>
      <c r="AD51" s="161" t="s">
        <v>301</v>
      </c>
      <c r="AE51" s="161" t="s">
        <v>301</v>
      </c>
      <c r="AF51" s="161">
        <v>40000</v>
      </c>
      <c r="AG51" s="161" t="s">
        <v>301</v>
      </c>
      <c r="AH51" s="161" t="s">
        <v>301</v>
      </c>
      <c r="AI51" s="161" t="s">
        <v>301</v>
      </c>
      <c r="AJ51" s="161" t="s">
        <v>301</v>
      </c>
      <c r="AK51" s="161" t="s">
        <v>301</v>
      </c>
      <c r="AL51" s="161">
        <v>20542</v>
      </c>
      <c r="AM51" s="161">
        <v>20315</v>
      </c>
      <c r="AN51" s="161">
        <v>0</v>
      </c>
      <c r="AO51" s="161">
        <v>0</v>
      </c>
      <c r="AP51" s="161">
        <v>0</v>
      </c>
      <c r="AQ51" s="161">
        <v>0</v>
      </c>
      <c r="AR51" s="161">
        <v>218</v>
      </c>
      <c r="AS51" s="161">
        <v>9</v>
      </c>
      <c r="AT51" s="161">
        <v>10000</v>
      </c>
      <c r="AU51" s="161">
        <v>0</v>
      </c>
      <c r="AV51" s="161">
        <v>23</v>
      </c>
      <c r="AW51" s="161">
        <v>725</v>
      </c>
      <c r="AX51" s="161">
        <v>701</v>
      </c>
      <c r="AY51" s="161">
        <v>0</v>
      </c>
      <c r="AZ51" s="161">
        <v>0</v>
      </c>
      <c r="BA51" s="161">
        <v>0</v>
      </c>
      <c r="BB51" s="161">
        <v>0</v>
      </c>
      <c r="BC51" s="161">
        <v>24</v>
      </c>
      <c r="BD51" s="161">
        <v>0</v>
      </c>
      <c r="BE51" s="161">
        <v>215</v>
      </c>
      <c r="BF51" s="161">
        <v>0</v>
      </c>
      <c r="BG51" s="161">
        <v>2</v>
      </c>
      <c r="BH51" s="161">
        <v>13072</v>
      </c>
      <c r="BI51" s="161">
        <v>14</v>
      </c>
      <c r="BJ51" s="161" t="s">
        <v>301</v>
      </c>
      <c r="BK51" s="161" t="s">
        <v>301</v>
      </c>
      <c r="BL51" s="161">
        <v>0</v>
      </c>
      <c r="BM51" s="161">
        <v>0</v>
      </c>
      <c r="BN51" s="161">
        <v>0</v>
      </c>
      <c r="BO51" s="161">
        <v>0</v>
      </c>
      <c r="BP51" s="161">
        <v>0</v>
      </c>
      <c r="BQ51" s="161">
        <v>0</v>
      </c>
      <c r="BR51" s="161" t="s">
        <v>301</v>
      </c>
      <c r="BS51" s="161" t="s">
        <v>301</v>
      </c>
      <c r="BT51" s="161" t="s">
        <v>301</v>
      </c>
      <c r="BU51" s="161" t="s">
        <v>301</v>
      </c>
    </row>
    <row r="52" spans="1:73" s="134" customFormat="1" ht="12.75" customHeight="1" x14ac:dyDescent="0.2">
      <c r="A52" s="175" t="s">
        <v>328</v>
      </c>
      <c r="B52" s="156" t="s">
        <v>439</v>
      </c>
      <c r="C52" s="157"/>
      <c r="D52" s="176">
        <v>1180</v>
      </c>
      <c r="E52" s="176" t="s">
        <v>301</v>
      </c>
      <c r="F52" s="158">
        <v>3</v>
      </c>
      <c r="G52" s="158">
        <v>0</v>
      </c>
      <c r="H52" s="158">
        <v>0</v>
      </c>
      <c r="I52" s="158">
        <v>3</v>
      </c>
      <c r="J52" s="159">
        <v>0.6</v>
      </c>
      <c r="K52" s="160">
        <v>0.6</v>
      </c>
      <c r="L52" s="160">
        <v>0</v>
      </c>
      <c r="M52" s="160">
        <v>0</v>
      </c>
      <c r="N52" s="161">
        <v>1</v>
      </c>
      <c r="O52" s="161">
        <v>50</v>
      </c>
      <c r="P52" s="161">
        <v>50</v>
      </c>
      <c r="Q52" s="161">
        <v>2</v>
      </c>
      <c r="R52" s="161">
        <v>2</v>
      </c>
      <c r="S52" s="161">
        <v>0</v>
      </c>
      <c r="T52" s="160">
        <v>230</v>
      </c>
      <c r="U52" s="160">
        <v>20</v>
      </c>
      <c r="V52" s="161">
        <v>8560</v>
      </c>
      <c r="W52" s="161">
        <v>0</v>
      </c>
      <c r="X52" s="161">
        <v>0</v>
      </c>
      <c r="Y52" s="161">
        <v>2200</v>
      </c>
      <c r="Z52" s="161">
        <v>53000</v>
      </c>
      <c r="AA52" s="161" t="s">
        <v>301</v>
      </c>
      <c r="AB52" s="161">
        <v>53000</v>
      </c>
      <c r="AC52" s="161" t="s">
        <v>301</v>
      </c>
      <c r="AD52" s="161" t="s">
        <v>301</v>
      </c>
      <c r="AE52" s="161" t="s">
        <v>301</v>
      </c>
      <c r="AF52" s="161">
        <v>53000</v>
      </c>
      <c r="AG52" s="161">
        <v>0</v>
      </c>
      <c r="AH52" s="161" t="s">
        <v>301</v>
      </c>
      <c r="AI52" s="161" t="s">
        <v>301</v>
      </c>
      <c r="AJ52" s="161" t="s">
        <v>301</v>
      </c>
      <c r="AK52" s="161" t="s">
        <v>301</v>
      </c>
      <c r="AL52" s="161">
        <v>10760</v>
      </c>
      <c r="AM52" s="161">
        <v>10500</v>
      </c>
      <c r="AN52" s="161">
        <v>0</v>
      </c>
      <c r="AO52" s="161">
        <v>0</v>
      </c>
      <c r="AP52" s="161">
        <v>0</v>
      </c>
      <c r="AQ52" s="161">
        <v>0</v>
      </c>
      <c r="AR52" s="161">
        <v>230</v>
      </c>
      <c r="AS52" s="161">
        <v>30</v>
      </c>
      <c r="AT52" s="161" t="s">
        <v>301</v>
      </c>
      <c r="AU52" s="161" t="s">
        <v>301</v>
      </c>
      <c r="AV52" s="161" t="s">
        <v>301</v>
      </c>
      <c r="AW52" s="161">
        <v>1200</v>
      </c>
      <c r="AX52" s="161">
        <v>1180</v>
      </c>
      <c r="AY52" s="161">
        <v>0</v>
      </c>
      <c r="AZ52" s="161">
        <v>0</v>
      </c>
      <c r="BA52" s="161">
        <v>0</v>
      </c>
      <c r="BB52" s="161">
        <v>0</v>
      </c>
      <c r="BC52" s="161">
        <v>20</v>
      </c>
      <c r="BD52" s="161">
        <v>0</v>
      </c>
      <c r="BE52" s="161" t="s">
        <v>301</v>
      </c>
      <c r="BF52" s="161">
        <v>0</v>
      </c>
      <c r="BG52" s="161">
        <v>6</v>
      </c>
      <c r="BH52" s="161">
        <v>12190</v>
      </c>
      <c r="BI52" s="161">
        <v>2270</v>
      </c>
      <c r="BJ52" s="161">
        <v>1400</v>
      </c>
      <c r="BK52" s="161" t="s">
        <v>301</v>
      </c>
      <c r="BL52" s="161">
        <v>0</v>
      </c>
      <c r="BM52" s="161">
        <v>0</v>
      </c>
      <c r="BN52" s="161">
        <v>0</v>
      </c>
      <c r="BO52" s="161">
        <v>0</v>
      </c>
      <c r="BP52" s="161">
        <v>0</v>
      </c>
      <c r="BQ52" s="161" t="s">
        <v>301</v>
      </c>
      <c r="BR52" s="161">
        <v>880</v>
      </c>
      <c r="BS52" s="161" t="s">
        <v>301</v>
      </c>
      <c r="BT52" s="161" t="s">
        <v>301</v>
      </c>
      <c r="BU52" s="161" t="s">
        <v>301</v>
      </c>
    </row>
    <row r="53" spans="1:73" s="134" customFormat="1" ht="12.75" customHeight="1" x14ac:dyDescent="0.2">
      <c r="A53" s="122"/>
      <c r="B53" s="169" t="s">
        <v>158</v>
      </c>
      <c r="C53" s="170"/>
      <c r="D53" s="171">
        <v>22191</v>
      </c>
      <c r="E53" s="171">
        <v>0</v>
      </c>
      <c r="F53" s="171">
        <v>43</v>
      </c>
      <c r="G53" s="171">
        <v>11</v>
      </c>
      <c r="H53" s="171">
        <v>16</v>
      </c>
      <c r="I53" s="171">
        <v>16</v>
      </c>
      <c r="J53" s="172">
        <v>25.2</v>
      </c>
      <c r="K53" s="172">
        <v>23</v>
      </c>
      <c r="L53" s="172">
        <v>1.2</v>
      </c>
      <c r="M53" s="172">
        <v>1</v>
      </c>
      <c r="N53" s="171">
        <v>9</v>
      </c>
      <c r="O53" s="171">
        <v>4361</v>
      </c>
      <c r="P53" s="171">
        <v>3931</v>
      </c>
      <c r="Q53" s="171">
        <v>390</v>
      </c>
      <c r="R53" s="171">
        <v>51</v>
      </c>
      <c r="S53" s="171">
        <v>1</v>
      </c>
      <c r="T53" s="172">
        <v>2118</v>
      </c>
      <c r="U53" s="172">
        <v>355.5</v>
      </c>
      <c r="V53" s="171">
        <v>287419</v>
      </c>
      <c r="W53" s="171">
        <v>4629</v>
      </c>
      <c r="X53" s="171">
        <v>0</v>
      </c>
      <c r="Y53" s="171">
        <v>16052</v>
      </c>
      <c r="Z53" s="171">
        <v>842150</v>
      </c>
      <c r="AA53" s="171">
        <v>79500</v>
      </c>
      <c r="AB53" s="171">
        <v>762650</v>
      </c>
      <c r="AC53" s="171">
        <v>13800</v>
      </c>
      <c r="AD53" s="171">
        <v>0</v>
      </c>
      <c r="AE53" s="171">
        <v>0</v>
      </c>
      <c r="AF53" s="171">
        <v>748850</v>
      </c>
      <c r="AG53" s="171">
        <v>13700</v>
      </c>
      <c r="AH53" s="171">
        <v>0</v>
      </c>
      <c r="AI53" s="171">
        <v>0</v>
      </c>
      <c r="AJ53" s="171">
        <v>0</v>
      </c>
      <c r="AK53" s="171">
        <v>25770</v>
      </c>
      <c r="AL53" s="171">
        <v>304967</v>
      </c>
      <c r="AM53" s="171">
        <v>295235</v>
      </c>
      <c r="AN53" s="171">
        <v>0</v>
      </c>
      <c r="AO53" s="171">
        <v>190</v>
      </c>
      <c r="AP53" s="171">
        <v>200</v>
      </c>
      <c r="AQ53" s="171">
        <v>2</v>
      </c>
      <c r="AR53" s="171">
        <v>7884</v>
      </c>
      <c r="AS53" s="171">
        <v>1456</v>
      </c>
      <c r="AT53" s="171">
        <v>20043</v>
      </c>
      <c r="AU53" s="171">
        <v>459</v>
      </c>
      <c r="AV53" s="171">
        <v>111.1</v>
      </c>
      <c r="AW53" s="171">
        <v>13433</v>
      </c>
      <c r="AX53" s="171">
        <v>12765</v>
      </c>
      <c r="AY53" s="171">
        <v>0</v>
      </c>
      <c r="AZ53" s="171">
        <v>2</v>
      </c>
      <c r="BA53" s="171">
        <v>0</v>
      </c>
      <c r="BB53" s="171">
        <v>0</v>
      </c>
      <c r="BC53" s="171">
        <v>538</v>
      </c>
      <c r="BD53" s="171">
        <v>128</v>
      </c>
      <c r="BE53" s="171">
        <v>9365</v>
      </c>
      <c r="BF53" s="171">
        <v>18</v>
      </c>
      <c r="BG53" s="171">
        <v>174</v>
      </c>
      <c r="BH53" s="171">
        <v>220044</v>
      </c>
      <c r="BI53" s="171">
        <v>39702</v>
      </c>
      <c r="BJ53" s="171">
        <v>32234</v>
      </c>
      <c r="BK53" s="171">
        <v>35</v>
      </c>
      <c r="BL53" s="171">
        <v>65</v>
      </c>
      <c r="BM53" s="171">
        <v>0</v>
      </c>
      <c r="BN53" s="171">
        <v>0</v>
      </c>
      <c r="BO53" s="171">
        <v>0</v>
      </c>
      <c r="BP53" s="171">
        <v>65</v>
      </c>
      <c r="BQ53" s="171">
        <v>35</v>
      </c>
      <c r="BR53" s="171">
        <v>2480</v>
      </c>
      <c r="BS53" s="171">
        <v>0</v>
      </c>
      <c r="BT53" s="171">
        <v>0</v>
      </c>
      <c r="BU53" s="171">
        <v>0</v>
      </c>
    </row>
    <row r="54" spans="1:73" s="134" customFormat="1" ht="12.75" customHeight="1" x14ac:dyDescent="0.2">
      <c r="A54" s="173"/>
      <c r="B54" s="135" t="s">
        <v>150</v>
      </c>
      <c r="C54" s="136">
        <v>9</v>
      </c>
      <c r="D54" s="136">
        <v>9</v>
      </c>
      <c r="E54" s="136">
        <v>9</v>
      </c>
      <c r="F54" s="136">
        <v>9</v>
      </c>
      <c r="G54" s="136">
        <v>9</v>
      </c>
      <c r="H54" s="136">
        <v>9</v>
      </c>
      <c r="I54" s="136">
        <v>9</v>
      </c>
      <c r="J54" s="136">
        <v>9</v>
      </c>
      <c r="K54" s="136">
        <v>9</v>
      </c>
      <c r="L54" s="136">
        <v>9</v>
      </c>
      <c r="M54" s="136">
        <v>9</v>
      </c>
      <c r="N54" s="136">
        <v>9</v>
      </c>
      <c r="O54" s="136">
        <v>9</v>
      </c>
      <c r="P54" s="136">
        <v>9</v>
      </c>
      <c r="Q54" s="136">
        <v>9</v>
      </c>
      <c r="R54" s="136">
        <v>9</v>
      </c>
      <c r="S54" s="136">
        <v>9</v>
      </c>
      <c r="T54" s="136">
        <v>9</v>
      </c>
      <c r="U54" s="136">
        <v>9</v>
      </c>
      <c r="V54" s="136">
        <v>9</v>
      </c>
      <c r="W54" s="136">
        <v>9</v>
      </c>
      <c r="X54" s="136">
        <v>9</v>
      </c>
      <c r="Y54" s="136">
        <v>9</v>
      </c>
      <c r="Z54" s="136">
        <v>9</v>
      </c>
      <c r="AA54" s="136">
        <v>9</v>
      </c>
      <c r="AB54" s="136">
        <v>9</v>
      </c>
      <c r="AC54" s="136">
        <v>9</v>
      </c>
      <c r="AD54" s="136">
        <v>9</v>
      </c>
      <c r="AE54" s="136">
        <v>9</v>
      </c>
      <c r="AF54" s="136">
        <v>9</v>
      </c>
      <c r="AG54" s="136">
        <v>9</v>
      </c>
      <c r="AH54" s="136">
        <v>9</v>
      </c>
      <c r="AI54" s="136">
        <v>9</v>
      </c>
      <c r="AJ54" s="136">
        <v>9</v>
      </c>
      <c r="AK54" s="136">
        <v>9</v>
      </c>
      <c r="AL54" s="136">
        <v>9</v>
      </c>
      <c r="AM54" s="136">
        <v>9</v>
      </c>
      <c r="AN54" s="136">
        <v>9</v>
      </c>
      <c r="AO54" s="136">
        <v>9</v>
      </c>
      <c r="AP54" s="136">
        <v>9</v>
      </c>
      <c r="AQ54" s="136">
        <v>9</v>
      </c>
      <c r="AR54" s="136">
        <v>9</v>
      </c>
      <c r="AS54" s="136">
        <v>9</v>
      </c>
      <c r="AT54" s="136">
        <v>9</v>
      </c>
      <c r="AU54" s="136">
        <v>9</v>
      </c>
      <c r="AV54" s="136">
        <v>9</v>
      </c>
      <c r="AW54" s="136">
        <v>9</v>
      </c>
      <c r="AX54" s="136">
        <v>9</v>
      </c>
      <c r="AY54" s="136">
        <v>9</v>
      </c>
      <c r="AZ54" s="136">
        <v>9</v>
      </c>
      <c r="BA54" s="136">
        <v>9</v>
      </c>
      <c r="BB54" s="136">
        <v>9</v>
      </c>
      <c r="BC54" s="136">
        <v>9</v>
      </c>
      <c r="BD54" s="136">
        <v>9</v>
      </c>
      <c r="BE54" s="136">
        <v>9</v>
      </c>
      <c r="BF54" s="136">
        <v>9</v>
      </c>
      <c r="BG54" s="136">
        <v>9</v>
      </c>
      <c r="BH54" s="136">
        <v>9</v>
      </c>
      <c r="BI54" s="136">
        <v>9</v>
      </c>
      <c r="BJ54" s="136">
        <v>9</v>
      </c>
      <c r="BK54" s="136">
        <v>9</v>
      </c>
      <c r="BL54" s="136">
        <v>9</v>
      </c>
      <c r="BM54" s="136">
        <v>9</v>
      </c>
      <c r="BN54" s="136">
        <v>9</v>
      </c>
      <c r="BO54" s="136">
        <v>9</v>
      </c>
      <c r="BP54" s="136">
        <v>9</v>
      </c>
      <c r="BQ54" s="136">
        <v>9</v>
      </c>
      <c r="BR54" s="136">
        <v>9</v>
      </c>
      <c r="BS54" s="136">
        <v>9</v>
      </c>
      <c r="BT54" s="136">
        <v>9</v>
      </c>
      <c r="BU54" s="136">
        <v>9</v>
      </c>
    </row>
    <row r="55" spans="1:73" s="134" customFormat="1" ht="12.75" customHeight="1" x14ac:dyDescent="0.2">
      <c r="A55" s="173"/>
      <c r="B55" s="135" t="s">
        <v>151</v>
      </c>
      <c r="C55" s="136">
        <v>9</v>
      </c>
      <c r="D55" s="136">
        <v>9</v>
      </c>
      <c r="E55" s="136">
        <v>0</v>
      </c>
      <c r="F55" s="136">
        <v>9</v>
      </c>
      <c r="G55" s="136">
        <v>9</v>
      </c>
      <c r="H55" s="136">
        <v>9</v>
      </c>
      <c r="I55" s="136">
        <v>9</v>
      </c>
      <c r="J55" s="136">
        <v>9</v>
      </c>
      <c r="K55" s="136">
        <v>9</v>
      </c>
      <c r="L55" s="136">
        <v>9</v>
      </c>
      <c r="M55" s="136">
        <v>8</v>
      </c>
      <c r="N55" s="136">
        <v>9</v>
      </c>
      <c r="O55" s="136">
        <v>9</v>
      </c>
      <c r="P55" s="136">
        <v>9</v>
      </c>
      <c r="Q55" s="136">
        <v>9</v>
      </c>
      <c r="R55" s="136">
        <v>9</v>
      </c>
      <c r="S55" s="136">
        <v>8</v>
      </c>
      <c r="T55" s="136">
        <v>9</v>
      </c>
      <c r="U55" s="136">
        <v>9</v>
      </c>
      <c r="V55" s="136">
        <v>9</v>
      </c>
      <c r="W55" s="136">
        <v>6</v>
      </c>
      <c r="X55" s="136">
        <v>7</v>
      </c>
      <c r="Y55" s="136">
        <v>7</v>
      </c>
      <c r="Z55" s="136">
        <v>9</v>
      </c>
      <c r="AA55" s="136">
        <v>2</v>
      </c>
      <c r="AB55" s="136">
        <v>9</v>
      </c>
      <c r="AC55" s="136">
        <v>4</v>
      </c>
      <c r="AD55" s="136">
        <v>0</v>
      </c>
      <c r="AE55" s="136">
        <v>0</v>
      </c>
      <c r="AF55" s="136">
        <v>8</v>
      </c>
      <c r="AG55" s="136">
        <v>4</v>
      </c>
      <c r="AH55" s="136">
        <v>1</v>
      </c>
      <c r="AI55" s="136">
        <v>1</v>
      </c>
      <c r="AJ55" s="136">
        <v>1</v>
      </c>
      <c r="AK55" s="136">
        <v>2</v>
      </c>
      <c r="AL55" s="136">
        <v>9</v>
      </c>
      <c r="AM55" s="136">
        <v>9</v>
      </c>
      <c r="AN55" s="136">
        <v>8</v>
      </c>
      <c r="AO55" s="136">
        <v>7</v>
      </c>
      <c r="AP55" s="136">
        <v>8</v>
      </c>
      <c r="AQ55" s="136">
        <v>8</v>
      </c>
      <c r="AR55" s="136">
        <v>8</v>
      </c>
      <c r="AS55" s="136">
        <v>7</v>
      </c>
      <c r="AT55" s="136">
        <v>6</v>
      </c>
      <c r="AU55" s="136">
        <v>3</v>
      </c>
      <c r="AV55" s="136">
        <v>4</v>
      </c>
      <c r="AW55" s="136">
        <v>9</v>
      </c>
      <c r="AX55" s="136">
        <v>8</v>
      </c>
      <c r="AY55" s="136">
        <v>7</v>
      </c>
      <c r="AZ55" s="136">
        <v>7</v>
      </c>
      <c r="BA55" s="136">
        <v>7</v>
      </c>
      <c r="BB55" s="136">
        <v>7</v>
      </c>
      <c r="BC55" s="136">
        <v>8</v>
      </c>
      <c r="BD55" s="136">
        <v>7</v>
      </c>
      <c r="BE55" s="136">
        <v>4</v>
      </c>
      <c r="BF55" s="136">
        <v>7</v>
      </c>
      <c r="BG55" s="136">
        <v>8</v>
      </c>
      <c r="BH55" s="136">
        <v>9</v>
      </c>
      <c r="BI55" s="136">
        <v>8</v>
      </c>
      <c r="BJ55" s="136">
        <v>8</v>
      </c>
      <c r="BK55" s="136">
        <v>3</v>
      </c>
      <c r="BL55" s="136">
        <v>9</v>
      </c>
      <c r="BM55" s="136">
        <v>8</v>
      </c>
      <c r="BN55" s="136">
        <v>8</v>
      </c>
      <c r="BO55" s="136">
        <v>6</v>
      </c>
      <c r="BP55" s="136">
        <v>5</v>
      </c>
      <c r="BQ55" s="136">
        <v>5</v>
      </c>
      <c r="BR55" s="136">
        <v>3</v>
      </c>
      <c r="BS55" s="136">
        <v>0</v>
      </c>
      <c r="BT55" s="136">
        <v>0</v>
      </c>
      <c r="BU55" s="136">
        <v>0</v>
      </c>
    </row>
    <row r="56" spans="1:73" s="134" customFormat="1" ht="12.75" customHeight="1" x14ac:dyDescent="0.2">
      <c r="A56" s="174"/>
      <c r="B56" s="138" t="s">
        <v>149</v>
      </c>
      <c r="C56" s="139">
        <v>1</v>
      </c>
      <c r="D56" s="139">
        <v>1</v>
      </c>
      <c r="E56" s="139">
        <v>0</v>
      </c>
      <c r="F56" s="139">
        <v>1</v>
      </c>
      <c r="G56" s="139">
        <v>1</v>
      </c>
      <c r="H56" s="139">
        <v>1</v>
      </c>
      <c r="I56" s="139">
        <v>1</v>
      </c>
      <c r="J56" s="139">
        <v>1</v>
      </c>
      <c r="K56" s="139">
        <v>1</v>
      </c>
      <c r="L56" s="139">
        <v>1</v>
      </c>
      <c r="M56" s="139">
        <v>0.88888888888888884</v>
      </c>
      <c r="N56" s="139">
        <v>1</v>
      </c>
      <c r="O56" s="139">
        <v>1</v>
      </c>
      <c r="P56" s="139">
        <v>1</v>
      </c>
      <c r="Q56" s="139">
        <v>1</v>
      </c>
      <c r="R56" s="139">
        <v>1</v>
      </c>
      <c r="S56" s="139">
        <v>0.88888888888888884</v>
      </c>
      <c r="T56" s="139">
        <v>1</v>
      </c>
      <c r="U56" s="139">
        <v>1</v>
      </c>
      <c r="V56" s="139">
        <v>1</v>
      </c>
      <c r="W56" s="139">
        <v>0.66666666666666663</v>
      </c>
      <c r="X56" s="139">
        <v>0.77777777777777779</v>
      </c>
      <c r="Y56" s="139">
        <v>0.77777777777777779</v>
      </c>
      <c r="Z56" s="139">
        <v>1</v>
      </c>
      <c r="AA56" s="139">
        <v>0.22222222222222221</v>
      </c>
      <c r="AB56" s="139">
        <v>1</v>
      </c>
      <c r="AC56" s="139">
        <v>0.44444444444444442</v>
      </c>
      <c r="AD56" s="139">
        <v>0</v>
      </c>
      <c r="AE56" s="139">
        <v>0</v>
      </c>
      <c r="AF56" s="139">
        <v>0.88888888888888884</v>
      </c>
      <c r="AG56" s="139">
        <v>0.44444444444444442</v>
      </c>
      <c r="AH56" s="139">
        <v>0.1111111111111111</v>
      </c>
      <c r="AI56" s="139">
        <v>0.1111111111111111</v>
      </c>
      <c r="AJ56" s="139">
        <v>0.1111111111111111</v>
      </c>
      <c r="AK56" s="139">
        <v>0.22222222222222221</v>
      </c>
      <c r="AL56" s="139">
        <v>1</v>
      </c>
      <c r="AM56" s="139">
        <v>1</v>
      </c>
      <c r="AN56" s="139">
        <v>0.88888888888888884</v>
      </c>
      <c r="AO56" s="139">
        <v>0.77777777777777779</v>
      </c>
      <c r="AP56" s="139">
        <v>0.88888888888888884</v>
      </c>
      <c r="AQ56" s="139">
        <v>0.88888888888888884</v>
      </c>
      <c r="AR56" s="139">
        <v>0.88888888888888884</v>
      </c>
      <c r="AS56" s="139">
        <v>0.77777777777777779</v>
      </c>
      <c r="AT56" s="139">
        <v>0.66666666666666663</v>
      </c>
      <c r="AU56" s="139">
        <v>0.33333333333333331</v>
      </c>
      <c r="AV56" s="139">
        <v>0.44444444444444442</v>
      </c>
      <c r="AW56" s="139">
        <v>1</v>
      </c>
      <c r="AX56" s="139">
        <v>0.88888888888888884</v>
      </c>
      <c r="AY56" s="139">
        <v>0.77777777777777779</v>
      </c>
      <c r="AZ56" s="139">
        <v>0.77777777777777779</v>
      </c>
      <c r="BA56" s="139">
        <v>0.77777777777777779</v>
      </c>
      <c r="BB56" s="139">
        <v>0.77777777777777779</v>
      </c>
      <c r="BC56" s="139">
        <v>0.88888888888888884</v>
      </c>
      <c r="BD56" s="139">
        <v>0.77777777777777779</v>
      </c>
      <c r="BE56" s="139">
        <v>0.44444444444444442</v>
      </c>
      <c r="BF56" s="139">
        <v>0.77777777777777779</v>
      </c>
      <c r="BG56" s="139">
        <v>0.88888888888888884</v>
      </c>
      <c r="BH56" s="139">
        <v>1</v>
      </c>
      <c r="BI56" s="139">
        <v>0.88888888888888884</v>
      </c>
      <c r="BJ56" s="139">
        <v>0.88888888888888884</v>
      </c>
      <c r="BK56" s="139">
        <v>0.33333333333333331</v>
      </c>
      <c r="BL56" s="139">
        <v>1</v>
      </c>
      <c r="BM56" s="139">
        <v>0.88888888888888884</v>
      </c>
      <c r="BN56" s="139">
        <v>0.88888888888888884</v>
      </c>
      <c r="BO56" s="139">
        <v>0.66666666666666663</v>
      </c>
      <c r="BP56" s="139">
        <v>0.55555555555555558</v>
      </c>
      <c r="BQ56" s="139">
        <v>0.55555555555555558</v>
      </c>
      <c r="BR56" s="139">
        <v>0.33333333333333331</v>
      </c>
      <c r="BS56" s="139">
        <v>0</v>
      </c>
      <c r="BT56" s="139">
        <v>0</v>
      </c>
      <c r="BU56" s="139">
        <v>0</v>
      </c>
    </row>
    <row r="57" spans="1:73" s="190" customFormat="1" ht="12.75" customHeight="1" x14ac:dyDescent="0.2">
      <c r="A57" s="186" t="s">
        <v>415</v>
      </c>
      <c r="B57" s="187" t="s">
        <v>416</v>
      </c>
      <c r="C57" s="188"/>
      <c r="D57" s="189"/>
      <c r="E57" s="188"/>
      <c r="F57" s="188"/>
      <c r="G57" s="188"/>
      <c r="H57" s="188"/>
      <c r="I57" s="188"/>
      <c r="J57" s="188"/>
      <c r="K57" s="188"/>
      <c r="L57" s="188"/>
      <c r="M57" s="188"/>
      <c r="N57" s="188"/>
      <c r="O57" s="188"/>
      <c r="P57" s="188"/>
      <c r="Q57" s="188"/>
      <c r="R57" s="188"/>
      <c r="S57" s="188"/>
      <c r="T57" s="188"/>
      <c r="U57" s="188"/>
      <c r="V57" s="188"/>
      <c r="W57" s="188"/>
      <c r="X57" s="188"/>
      <c r="Y57" s="161"/>
      <c r="Z57" s="161">
        <v>6795847</v>
      </c>
      <c r="AA57" s="161">
        <v>4762132</v>
      </c>
      <c r="AB57" s="161">
        <v>2033715</v>
      </c>
      <c r="AC57" s="189"/>
      <c r="AD57" s="188"/>
      <c r="AE57" s="188"/>
      <c r="AF57" s="188"/>
      <c r="AG57" s="188"/>
      <c r="AH57" s="188"/>
      <c r="AI57" s="188"/>
      <c r="AJ57" s="188"/>
      <c r="AK57" s="188"/>
      <c r="AL57" s="188"/>
      <c r="AM57" s="188"/>
      <c r="AN57" s="188"/>
      <c r="AO57" s="188"/>
      <c r="AP57" s="188"/>
      <c r="AQ57" s="188"/>
      <c r="AR57" s="188"/>
      <c r="AS57" s="188"/>
      <c r="AT57" s="188"/>
      <c r="AU57" s="188"/>
      <c r="AV57" s="188"/>
      <c r="AW57" s="188"/>
      <c r="AX57" s="188"/>
      <c r="AY57" s="188"/>
      <c r="AZ57" s="188"/>
      <c r="BA57" s="188"/>
      <c r="BB57" s="188"/>
      <c r="BC57" s="188"/>
      <c r="BD57" s="188"/>
      <c r="BE57" s="188"/>
      <c r="BF57" s="188"/>
      <c r="BG57" s="188"/>
      <c r="BH57" s="188"/>
      <c r="BI57" s="188"/>
      <c r="BJ57" s="188"/>
      <c r="BK57" s="188"/>
      <c r="BL57" s="188"/>
      <c r="BM57" s="188"/>
      <c r="BN57" s="188"/>
      <c r="BO57" s="188"/>
      <c r="BP57" s="188"/>
      <c r="BQ57" s="188"/>
      <c r="BR57" s="188"/>
      <c r="BS57" s="188"/>
      <c r="BT57" s="188"/>
      <c r="BU57" s="188"/>
    </row>
    <row r="58" spans="1:73" s="134" customFormat="1" ht="12.75" customHeight="1" x14ac:dyDescent="0.2">
      <c r="A58" s="155" t="s">
        <v>329</v>
      </c>
      <c r="B58" s="156" t="s">
        <v>194</v>
      </c>
      <c r="C58" s="157"/>
      <c r="D58" s="158">
        <v>1061</v>
      </c>
      <c r="E58" s="158" t="s">
        <v>301</v>
      </c>
      <c r="F58" s="158">
        <v>3</v>
      </c>
      <c r="G58" s="158">
        <v>0</v>
      </c>
      <c r="H58" s="158">
        <v>1</v>
      </c>
      <c r="I58" s="158">
        <v>2</v>
      </c>
      <c r="J58" s="159">
        <v>1</v>
      </c>
      <c r="K58" s="159">
        <v>1</v>
      </c>
      <c r="L58" s="160">
        <v>0</v>
      </c>
      <c r="M58" s="160">
        <v>0</v>
      </c>
      <c r="N58" s="160">
        <v>1</v>
      </c>
      <c r="O58" s="161">
        <v>123</v>
      </c>
      <c r="P58" s="161">
        <v>117</v>
      </c>
      <c r="Q58" s="161">
        <v>23</v>
      </c>
      <c r="R58" s="161">
        <v>3</v>
      </c>
      <c r="S58" s="161">
        <v>1</v>
      </c>
      <c r="T58" s="161">
        <v>201</v>
      </c>
      <c r="U58" s="160">
        <v>40</v>
      </c>
      <c r="V58" s="161">
        <v>9940</v>
      </c>
      <c r="W58" s="161">
        <v>386</v>
      </c>
      <c r="X58" s="161">
        <v>0</v>
      </c>
      <c r="Y58" s="161">
        <v>480</v>
      </c>
      <c r="Z58" s="161">
        <v>40000</v>
      </c>
      <c r="AA58" s="161" t="s">
        <v>301</v>
      </c>
      <c r="AB58" s="161">
        <v>40000</v>
      </c>
      <c r="AC58" s="161" t="s">
        <v>301</v>
      </c>
      <c r="AD58" s="161" t="s">
        <v>301</v>
      </c>
      <c r="AE58" s="161" t="s">
        <v>301</v>
      </c>
      <c r="AF58" s="161">
        <v>40000</v>
      </c>
      <c r="AG58" s="161" t="s">
        <v>301</v>
      </c>
      <c r="AH58" s="161">
        <v>0</v>
      </c>
      <c r="AI58" s="161">
        <v>0</v>
      </c>
      <c r="AJ58" s="161">
        <v>0</v>
      </c>
      <c r="AK58" s="161" t="s">
        <v>301</v>
      </c>
      <c r="AL58" s="161">
        <v>9940</v>
      </c>
      <c r="AM58" s="161">
        <v>9566</v>
      </c>
      <c r="AN58" s="161">
        <v>0</v>
      </c>
      <c r="AO58" s="161">
        <v>0</v>
      </c>
      <c r="AP58" s="161">
        <v>0</v>
      </c>
      <c r="AQ58" s="161">
        <v>0</v>
      </c>
      <c r="AR58" s="161">
        <v>374</v>
      </c>
      <c r="AS58" s="161">
        <v>0</v>
      </c>
      <c r="AT58" s="161" t="s">
        <v>301</v>
      </c>
      <c r="AU58" s="161" t="s">
        <v>301</v>
      </c>
      <c r="AV58" s="161">
        <v>5</v>
      </c>
      <c r="AW58" s="161">
        <v>799</v>
      </c>
      <c r="AX58" s="161">
        <v>783</v>
      </c>
      <c r="AY58" s="161">
        <v>0</v>
      </c>
      <c r="AZ58" s="161">
        <v>0</v>
      </c>
      <c r="BA58" s="161">
        <v>0</v>
      </c>
      <c r="BB58" s="161">
        <v>0</v>
      </c>
      <c r="BC58" s="161">
        <v>16</v>
      </c>
      <c r="BD58" s="161">
        <v>0</v>
      </c>
      <c r="BE58" s="161">
        <v>0</v>
      </c>
      <c r="BF58" s="161">
        <v>0</v>
      </c>
      <c r="BG58" s="161">
        <v>4</v>
      </c>
      <c r="BH58" s="161">
        <v>5970</v>
      </c>
      <c r="BI58" s="161">
        <v>187</v>
      </c>
      <c r="BJ58" s="161" t="s">
        <v>301</v>
      </c>
      <c r="BK58" s="161">
        <v>44</v>
      </c>
      <c r="BL58" s="161">
        <v>0</v>
      </c>
      <c r="BM58" s="161">
        <v>0</v>
      </c>
      <c r="BN58" s="161">
        <v>0</v>
      </c>
      <c r="BO58" s="161">
        <v>0</v>
      </c>
      <c r="BP58" s="161">
        <v>0</v>
      </c>
      <c r="BQ58" s="161">
        <v>0</v>
      </c>
      <c r="BR58" s="161">
        <v>100</v>
      </c>
      <c r="BS58" s="161" t="s">
        <v>301</v>
      </c>
      <c r="BT58" s="161" t="s">
        <v>301</v>
      </c>
      <c r="BU58" s="161" t="s">
        <v>301</v>
      </c>
    </row>
    <row r="59" spans="1:73" s="134" customFormat="1" ht="12.75" customHeight="1" x14ac:dyDescent="0.2">
      <c r="A59" s="155" t="s">
        <v>330</v>
      </c>
      <c r="B59" s="156" t="s">
        <v>443</v>
      </c>
      <c r="C59" s="157"/>
      <c r="D59" s="158">
        <v>504</v>
      </c>
      <c r="E59" s="158" t="s">
        <v>301</v>
      </c>
      <c r="F59" s="158">
        <v>5</v>
      </c>
      <c r="G59" s="158">
        <v>0</v>
      </c>
      <c r="H59" s="158">
        <v>1</v>
      </c>
      <c r="I59" s="158">
        <v>4</v>
      </c>
      <c r="J59" s="159">
        <v>1.5</v>
      </c>
      <c r="K59" s="159">
        <v>1.1000000000000001</v>
      </c>
      <c r="L59" s="160">
        <v>0.35</v>
      </c>
      <c r="M59" s="160">
        <v>0</v>
      </c>
      <c r="N59" s="161">
        <v>1</v>
      </c>
      <c r="O59" s="161">
        <v>380</v>
      </c>
      <c r="P59" s="161">
        <v>188</v>
      </c>
      <c r="Q59" s="161">
        <v>53</v>
      </c>
      <c r="R59" s="161">
        <v>30</v>
      </c>
      <c r="S59" s="161">
        <v>0</v>
      </c>
      <c r="T59" s="161">
        <v>218</v>
      </c>
      <c r="U59" s="160">
        <v>49.5</v>
      </c>
      <c r="V59" s="161">
        <v>18990</v>
      </c>
      <c r="W59" s="161">
        <v>2400</v>
      </c>
      <c r="X59" s="161">
        <v>0</v>
      </c>
      <c r="Y59" s="161">
        <v>0</v>
      </c>
      <c r="Z59" s="161">
        <v>62959</v>
      </c>
      <c r="AA59" s="161" t="s">
        <v>301</v>
      </c>
      <c r="AB59" s="161">
        <v>62959</v>
      </c>
      <c r="AC59" s="161" t="s">
        <v>301</v>
      </c>
      <c r="AD59" s="161" t="s">
        <v>301</v>
      </c>
      <c r="AE59" s="161">
        <v>3800</v>
      </c>
      <c r="AF59" s="161">
        <v>59159</v>
      </c>
      <c r="AG59" s="161">
        <v>1580</v>
      </c>
      <c r="AH59" s="161">
        <v>0</v>
      </c>
      <c r="AI59" s="161">
        <v>0</v>
      </c>
      <c r="AJ59" s="161">
        <v>0</v>
      </c>
      <c r="AK59" s="161">
        <v>1166</v>
      </c>
      <c r="AL59" s="161">
        <v>19252</v>
      </c>
      <c r="AM59" s="161">
        <v>18990</v>
      </c>
      <c r="AN59" s="161">
        <v>0</v>
      </c>
      <c r="AO59" s="161">
        <v>0</v>
      </c>
      <c r="AP59" s="161">
        <v>0</v>
      </c>
      <c r="AQ59" s="161">
        <v>0</v>
      </c>
      <c r="AR59" s="161">
        <v>248</v>
      </c>
      <c r="AS59" s="161">
        <v>14</v>
      </c>
      <c r="AT59" s="161" t="s">
        <v>301</v>
      </c>
      <c r="AU59" s="161" t="s">
        <v>301</v>
      </c>
      <c r="AV59" s="161">
        <v>1</v>
      </c>
      <c r="AW59" s="161">
        <v>2131</v>
      </c>
      <c r="AX59" s="161">
        <v>2120</v>
      </c>
      <c r="AY59" s="161">
        <v>0</v>
      </c>
      <c r="AZ59" s="161">
        <v>0</v>
      </c>
      <c r="BA59" s="161">
        <v>0</v>
      </c>
      <c r="BB59" s="161">
        <v>0</v>
      </c>
      <c r="BC59" s="161">
        <v>11</v>
      </c>
      <c r="BD59" s="161">
        <v>0</v>
      </c>
      <c r="BE59" s="161">
        <v>12</v>
      </c>
      <c r="BF59" s="161">
        <v>0</v>
      </c>
      <c r="BG59" s="161">
        <v>15</v>
      </c>
      <c r="BH59" s="161">
        <v>15743</v>
      </c>
      <c r="BI59" s="161">
        <v>421</v>
      </c>
      <c r="BJ59" s="161">
        <v>10</v>
      </c>
      <c r="BK59" s="161">
        <v>4</v>
      </c>
      <c r="BL59" s="161">
        <v>0</v>
      </c>
      <c r="BM59" s="161">
        <v>0</v>
      </c>
      <c r="BN59" s="161">
        <v>0</v>
      </c>
      <c r="BO59" s="161">
        <v>0</v>
      </c>
      <c r="BP59" s="161">
        <v>0</v>
      </c>
      <c r="BQ59" s="161">
        <v>0</v>
      </c>
      <c r="BR59" s="161">
        <v>59</v>
      </c>
      <c r="BS59" s="161" t="s">
        <v>301</v>
      </c>
      <c r="BT59" s="161" t="s">
        <v>301</v>
      </c>
      <c r="BU59" s="161" t="s">
        <v>301</v>
      </c>
    </row>
    <row r="60" spans="1:73" s="134" customFormat="1" ht="12.75" customHeight="1" x14ac:dyDescent="0.2">
      <c r="A60" s="155" t="s">
        <v>331</v>
      </c>
      <c r="B60" s="156" t="s">
        <v>444</v>
      </c>
      <c r="C60" s="157"/>
      <c r="D60" s="158">
        <v>1948</v>
      </c>
      <c r="E60" s="158">
        <v>26082</v>
      </c>
      <c r="F60" s="158">
        <v>5</v>
      </c>
      <c r="G60" s="158">
        <v>1</v>
      </c>
      <c r="H60" s="158">
        <v>4</v>
      </c>
      <c r="I60" s="158">
        <v>0</v>
      </c>
      <c r="J60" s="159">
        <v>3.7</v>
      </c>
      <c r="K60" s="159">
        <v>3.7</v>
      </c>
      <c r="L60" s="160">
        <v>0</v>
      </c>
      <c r="M60" s="160">
        <v>0</v>
      </c>
      <c r="N60" s="161">
        <v>1</v>
      </c>
      <c r="O60" s="161">
        <v>608</v>
      </c>
      <c r="P60" s="161">
        <v>352</v>
      </c>
      <c r="Q60" s="161">
        <v>54</v>
      </c>
      <c r="R60" s="161">
        <v>18</v>
      </c>
      <c r="S60" s="161">
        <v>2</v>
      </c>
      <c r="T60" s="161">
        <v>214</v>
      </c>
      <c r="U60" s="160">
        <v>37.5</v>
      </c>
      <c r="V60" s="161">
        <v>35743</v>
      </c>
      <c r="W60" s="161">
        <v>358</v>
      </c>
      <c r="X60" s="161">
        <v>24463</v>
      </c>
      <c r="Y60" s="161">
        <v>11230</v>
      </c>
      <c r="Z60" s="161">
        <v>0</v>
      </c>
      <c r="AA60" s="161" t="s">
        <v>301</v>
      </c>
      <c r="AB60" s="161">
        <v>0</v>
      </c>
      <c r="AC60" s="161" t="s">
        <v>301</v>
      </c>
      <c r="AD60" s="161" t="s">
        <v>301</v>
      </c>
      <c r="AE60" s="161" t="s">
        <v>301</v>
      </c>
      <c r="AF60" s="161" t="s">
        <v>301</v>
      </c>
      <c r="AG60" s="161" t="s">
        <v>301</v>
      </c>
      <c r="AH60" s="161" t="s">
        <v>301</v>
      </c>
      <c r="AI60" s="161" t="s">
        <v>301</v>
      </c>
      <c r="AJ60" s="161" t="s">
        <v>301</v>
      </c>
      <c r="AK60" s="161">
        <v>6120</v>
      </c>
      <c r="AL60" s="161">
        <v>35763</v>
      </c>
      <c r="AM60" s="161">
        <v>31722</v>
      </c>
      <c r="AN60" s="161">
        <v>0</v>
      </c>
      <c r="AO60" s="161">
        <v>0</v>
      </c>
      <c r="AP60" s="161">
        <v>0</v>
      </c>
      <c r="AQ60" s="161">
        <v>0</v>
      </c>
      <c r="AR60" s="161">
        <v>4021</v>
      </c>
      <c r="AS60" s="161">
        <v>20</v>
      </c>
      <c r="AT60" s="161" t="s">
        <v>301</v>
      </c>
      <c r="AU60" s="161" t="s">
        <v>301</v>
      </c>
      <c r="AV60" s="161" t="s">
        <v>301</v>
      </c>
      <c r="AW60" s="161">
        <v>1071</v>
      </c>
      <c r="AX60" s="161">
        <v>813</v>
      </c>
      <c r="AY60" s="161">
        <v>0</v>
      </c>
      <c r="AZ60" s="161">
        <v>0</v>
      </c>
      <c r="BA60" s="161">
        <v>0</v>
      </c>
      <c r="BB60" s="161">
        <v>0</v>
      </c>
      <c r="BC60" s="161">
        <v>258</v>
      </c>
      <c r="BD60" s="161">
        <v>0</v>
      </c>
      <c r="BE60" s="161">
        <v>870</v>
      </c>
      <c r="BF60" s="161">
        <v>0</v>
      </c>
      <c r="BG60" s="161">
        <v>19</v>
      </c>
      <c r="BH60" s="161">
        <v>22815</v>
      </c>
      <c r="BI60" s="161">
        <v>366</v>
      </c>
      <c r="BJ60" s="161">
        <v>74</v>
      </c>
      <c r="BK60" s="161">
        <v>29</v>
      </c>
      <c r="BL60" s="161">
        <v>0</v>
      </c>
      <c r="BM60" s="161">
        <v>0</v>
      </c>
      <c r="BN60" s="161">
        <v>0</v>
      </c>
      <c r="BO60" s="161">
        <v>0</v>
      </c>
      <c r="BP60" s="161">
        <v>0</v>
      </c>
      <c r="BQ60" s="161" t="s">
        <v>301</v>
      </c>
      <c r="BR60" s="161" t="s">
        <v>301</v>
      </c>
      <c r="BS60" s="161" t="s">
        <v>301</v>
      </c>
      <c r="BT60" s="161" t="s">
        <v>301</v>
      </c>
      <c r="BU60" s="161" t="s">
        <v>301</v>
      </c>
    </row>
    <row r="61" spans="1:73" s="134" customFormat="1" ht="12.75" customHeight="1" x14ac:dyDescent="0.2">
      <c r="A61" s="155" t="s">
        <v>332</v>
      </c>
      <c r="B61" s="156" t="s">
        <v>445</v>
      </c>
      <c r="C61" s="157"/>
      <c r="D61" s="158">
        <v>1419</v>
      </c>
      <c r="E61" s="158" t="s">
        <v>301</v>
      </c>
      <c r="F61" s="158">
        <v>10</v>
      </c>
      <c r="G61" s="158">
        <v>0</v>
      </c>
      <c r="H61" s="158">
        <v>6</v>
      </c>
      <c r="I61" s="158">
        <v>4</v>
      </c>
      <c r="J61" s="159">
        <v>3.4</v>
      </c>
      <c r="K61" s="159">
        <v>3.1</v>
      </c>
      <c r="L61" s="160">
        <v>0.26</v>
      </c>
      <c r="M61" s="160">
        <v>0</v>
      </c>
      <c r="N61" s="161">
        <v>1</v>
      </c>
      <c r="O61" s="161">
        <v>567</v>
      </c>
      <c r="P61" s="161">
        <v>500</v>
      </c>
      <c r="Q61" s="161">
        <v>113</v>
      </c>
      <c r="R61" s="161">
        <v>40</v>
      </c>
      <c r="S61" s="161">
        <v>2</v>
      </c>
      <c r="T61" s="160">
        <v>225</v>
      </c>
      <c r="U61" s="160">
        <v>77</v>
      </c>
      <c r="V61" s="161">
        <v>14302</v>
      </c>
      <c r="W61" s="161">
        <v>644</v>
      </c>
      <c r="X61" s="161">
        <v>0</v>
      </c>
      <c r="Y61" s="161">
        <v>600</v>
      </c>
      <c r="Z61" s="161">
        <v>58000</v>
      </c>
      <c r="AA61" s="161" t="s">
        <v>301</v>
      </c>
      <c r="AB61" s="161">
        <v>58000</v>
      </c>
      <c r="AC61" s="161" t="s">
        <v>301</v>
      </c>
      <c r="AD61" s="161" t="s">
        <v>301</v>
      </c>
      <c r="AE61" s="161" t="s">
        <v>301</v>
      </c>
      <c r="AF61" s="161">
        <v>58000</v>
      </c>
      <c r="AG61" s="161">
        <v>6390</v>
      </c>
      <c r="AH61" s="161" t="s">
        <v>301</v>
      </c>
      <c r="AI61" s="161" t="s">
        <v>301</v>
      </c>
      <c r="AJ61" s="161" t="s">
        <v>301</v>
      </c>
      <c r="AK61" s="161">
        <v>3464</v>
      </c>
      <c r="AL61" s="161">
        <v>14946</v>
      </c>
      <c r="AM61" s="161">
        <v>13520</v>
      </c>
      <c r="AN61" s="161">
        <v>0</v>
      </c>
      <c r="AO61" s="161">
        <v>0</v>
      </c>
      <c r="AP61" s="161">
        <v>0</v>
      </c>
      <c r="AQ61" s="161">
        <v>0</v>
      </c>
      <c r="AR61" s="161">
        <v>1426</v>
      </c>
      <c r="AS61" s="161">
        <v>0</v>
      </c>
      <c r="AT61" s="161">
        <v>10000</v>
      </c>
      <c r="AU61" s="161">
        <v>0</v>
      </c>
      <c r="AV61" s="161" t="s">
        <v>301</v>
      </c>
      <c r="AW61" s="161">
        <v>784</v>
      </c>
      <c r="AX61" s="161">
        <v>738</v>
      </c>
      <c r="AY61" s="161">
        <v>0</v>
      </c>
      <c r="AZ61" s="161">
        <v>0</v>
      </c>
      <c r="BA61" s="161">
        <v>0</v>
      </c>
      <c r="BB61" s="161">
        <v>0</v>
      </c>
      <c r="BC61" s="161">
        <v>46</v>
      </c>
      <c r="BD61" s="161">
        <v>0</v>
      </c>
      <c r="BE61" s="161">
        <v>800</v>
      </c>
      <c r="BF61" s="161">
        <v>20</v>
      </c>
      <c r="BG61" s="161">
        <v>123</v>
      </c>
      <c r="BH61" s="161">
        <v>12132</v>
      </c>
      <c r="BI61" s="161">
        <v>193</v>
      </c>
      <c r="BJ61" s="161">
        <v>76</v>
      </c>
      <c r="BK61" s="161">
        <v>1183</v>
      </c>
      <c r="BL61" s="161">
        <v>0</v>
      </c>
      <c r="BM61" s="161">
        <v>0</v>
      </c>
      <c r="BN61" s="161">
        <v>0</v>
      </c>
      <c r="BO61" s="161">
        <v>0</v>
      </c>
      <c r="BP61" s="161">
        <v>0</v>
      </c>
      <c r="BQ61" s="161">
        <v>0</v>
      </c>
      <c r="BR61" s="161">
        <v>300</v>
      </c>
      <c r="BS61" s="161" t="s">
        <v>301</v>
      </c>
      <c r="BT61" s="161" t="s">
        <v>301</v>
      </c>
      <c r="BU61" s="161" t="s">
        <v>301</v>
      </c>
    </row>
    <row r="62" spans="1:73" s="134" customFormat="1" ht="12.75" customHeight="1" x14ac:dyDescent="0.2">
      <c r="A62" s="155" t="s">
        <v>333</v>
      </c>
      <c r="B62" s="156" t="s">
        <v>198</v>
      </c>
      <c r="C62" s="157"/>
      <c r="D62" s="158" t="s">
        <v>301</v>
      </c>
      <c r="E62" s="158" t="s">
        <v>301</v>
      </c>
      <c r="F62" s="158">
        <v>8</v>
      </c>
      <c r="G62" s="158">
        <v>1</v>
      </c>
      <c r="H62" s="158">
        <v>3</v>
      </c>
      <c r="I62" s="158">
        <v>4</v>
      </c>
      <c r="J62" s="159">
        <v>5</v>
      </c>
      <c r="K62" s="159">
        <v>3.85</v>
      </c>
      <c r="L62" s="160">
        <v>0.15</v>
      </c>
      <c r="M62" s="160">
        <v>1</v>
      </c>
      <c r="N62" s="161">
        <v>1</v>
      </c>
      <c r="O62" s="161">
        <v>804</v>
      </c>
      <c r="P62" s="161">
        <v>695</v>
      </c>
      <c r="Q62" s="161">
        <v>80</v>
      </c>
      <c r="R62" s="161">
        <v>29</v>
      </c>
      <c r="S62" s="161">
        <v>2</v>
      </c>
      <c r="T62" s="160">
        <v>220</v>
      </c>
      <c r="U62" s="160">
        <v>43</v>
      </c>
      <c r="V62" s="161">
        <v>32817</v>
      </c>
      <c r="W62" s="161">
        <v>839</v>
      </c>
      <c r="X62" s="161">
        <v>0</v>
      </c>
      <c r="Y62" s="161">
        <v>5236</v>
      </c>
      <c r="Z62" s="161">
        <v>160000</v>
      </c>
      <c r="AA62" s="161">
        <v>80000</v>
      </c>
      <c r="AB62" s="161">
        <v>80000</v>
      </c>
      <c r="AC62" s="161" t="s">
        <v>301</v>
      </c>
      <c r="AD62" s="161" t="s">
        <v>301</v>
      </c>
      <c r="AE62" s="161" t="s">
        <v>301</v>
      </c>
      <c r="AF62" s="161">
        <v>80000</v>
      </c>
      <c r="AG62" s="161">
        <v>6000</v>
      </c>
      <c r="AH62" s="161" t="s">
        <v>301</v>
      </c>
      <c r="AI62" s="161" t="s">
        <v>301</v>
      </c>
      <c r="AJ62" s="161" t="s">
        <v>301</v>
      </c>
      <c r="AK62" s="161">
        <v>4200</v>
      </c>
      <c r="AL62" s="161">
        <v>38675</v>
      </c>
      <c r="AM62" s="161">
        <v>35293</v>
      </c>
      <c r="AN62" s="161">
        <v>0</v>
      </c>
      <c r="AO62" s="161">
        <v>0</v>
      </c>
      <c r="AP62" s="161">
        <v>0</v>
      </c>
      <c r="AQ62" s="161">
        <v>0</v>
      </c>
      <c r="AR62" s="161">
        <v>3382</v>
      </c>
      <c r="AS62" s="161">
        <v>0</v>
      </c>
      <c r="AT62" s="161">
        <v>150</v>
      </c>
      <c r="AU62" s="161">
        <v>161</v>
      </c>
      <c r="AV62" s="161">
        <v>23010</v>
      </c>
      <c r="AW62" s="161">
        <v>2472</v>
      </c>
      <c r="AX62" s="161">
        <v>1205</v>
      </c>
      <c r="AY62" s="161">
        <v>0</v>
      </c>
      <c r="AZ62" s="161">
        <v>0</v>
      </c>
      <c r="BA62" s="161">
        <v>0</v>
      </c>
      <c r="BB62" s="161">
        <v>0</v>
      </c>
      <c r="BC62" s="161">
        <v>71</v>
      </c>
      <c r="BD62" s="161">
        <v>1196</v>
      </c>
      <c r="BE62" s="161">
        <v>30</v>
      </c>
      <c r="BF62" s="161">
        <v>5</v>
      </c>
      <c r="BG62" s="161">
        <v>33</v>
      </c>
      <c r="BH62" s="161">
        <v>27128</v>
      </c>
      <c r="BI62" s="161">
        <v>139</v>
      </c>
      <c r="BJ62" s="161">
        <v>90</v>
      </c>
      <c r="BK62" s="161">
        <v>62</v>
      </c>
      <c r="BL62" s="161">
        <v>0</v>
      </c>
      <c r="BM62" s="161">
        <v>0</v>
      </c>
      <c r="BN62" s="161">
        <v>0</v>
      </c>
      <c r="BO62" s="161">
        <v>0</v>
      </c>
      <c r="BP62" s="161">
        <v>0</v>
      </c>
      <c r="BQ62" s="161" t="s">
        <v>301</v>
      </c>
      <c r="BR62" s="161">
        <v>1000</v>
      </c>
      <c r="BS62" s="161">
        <v>21705</v>
      </c>
      <c r="BT62" s="161">
        <v>5000</v>
      </c>
      <c r="BU62" s="161">
        <v>25000</v>
      </c>
    </row>
    <row r="63" spans="1:73" s="134" customFormat="1" ht="12.75" customHeight="1" x14ac:dyDescent="0.2">
      <c r="A63" s="155" t="s">
        <v>334</v>
      </c>
      <c r="B63" s="156" t="s">
        <v>446</v>
      </c>
      <c r="C63" s="157"/>
      <c r="D63" s="158">
        <v>2576</v>
      </c>
      <c r="E63" s="158" t="s">
        <v>301</v>
      </c>
      <c r="F63" s="158">
        <v>4</v>
      </c>
      <c r="G63" s="158">
        <v>3</v>
      </c>
      <c r="H63" s="158">
        <v>1</v>
      </c>
      <c r="I63" s="158">
        <v>0</v>
      </c>
      <c r="J63" s="159">
        <v>3.8</v>
      </c>
      <c r="K63" s="159">
        <v>3.5</v>
      </c>
      <c r="L63" s="160">
        <v>0.3</v>
      </c>
      <c r="M63" s="160">
        <v>0</v>
      </c>
      <c r="N63" s="161">
        <v>2</v>
      </c>
      <c r="O63" s="161">
        <v>288</v>
      </c>
      <c r="P63" s="161">
        <v>225</v>
      </c>
      <c r="Q63" s="161">
        <v>76</v>
      </c>
      <c r="R63" s="161">
        <v>34</v>
      </c>
      <c r="S63" s="161">
        <v>1</v>
      </c>
      <c r="T63" s="160">
        <v>232</v>
      </c>
      <c r="U63" s="160">
        <v>61.25</v>
      </c>
      <c r="V63" s="161">
        <v>14015</v>
      </c>
      <c r="W63" s="161">
        <v>1770</v>
      </c>
      <c r="X63" s="161">
        <v>0</v>
      </c>
      <c r="Y63" s="161">
        <v>6429</v>
      </c>
      <c r="Z63" s="161">
        <v>0</v>
      </c>
      <c r="AA63" s="161" t="s">
        <v>301</v>
      </c>
      <c r="AB63" s="161">
        <v>0</v>
      </c>
      <c r="AC63" s="161" t="s">
        <v>301</v>
      </c>
      <c r="AD63" s="161" t="s">
        <v>301</v>
      </c>
      <c r="AE63" s="161" t="s">
        <v>301</v>
      </c>
      <c r="AF63" s="161" t="s">
        <v>301</v>
      </c>
      <c r="AG63" s="161" t="s">
        <v>301</v>
      </c>
      <c r="AH63" s="161" t="s">
        <v>301</v>
      </c>
      <c r="AI63" s="161" t="s">
        <v>301</v>
      </c>
      <c r="AJ63" s="161" t="s">
        <v>301</v>
      </c>
      <c r="AK63" s="161" t="s">
        <v>301</v>
      </c>
      <c r="AL63" s="161">
        <v>22399</v>
      </c>
      <c r="AM63" s="161">
        <v>18456</v>
      </c>
      <c r="AN63" s="161">
        <v>2666</v>
      </c>
      <c r="AO63" s="161">
        <v>0</v>
      </c>
      <c r="AP63" s="161">
        <v>0</v>
      </c>
      <c r="AQ63" s="161">
        <v>0</v>
      </c>
      <c r="AR63" s="161">
        <v>1240</v>
      </c>
      <c r="AS63" s="161">
        <v>37</v>
      </c>
      <c r="AT63" s="161">
        <v>610</v>
      </c>
      <c r="AU63" s="161">
        <v>0</v>
      </c>
      <c r="AV63" s="161">
        <v>923</v>
      </c>
      <c r="AW63" s="161">
        <v>1649</v>
      </c>
      <c r="AX63" s="161">
        <v>1439</v>
      </c>
      <c r="AY63" s="161">
        <v>124</v>
      </c>
      <c r="AZ63" s="161">
        <v>0</v>
      </c>
      <c r="BA63" s="161">
        <v>0</v>
      </c>
      <c r="BB63" s="161">
        <v>0</v>
      </c>
      <c r="BC63" s="161">
        <v>86</v>
      </c>
      <c r="BD63" s="161">
        <v>0</v>
      </c>
      <c r="BE63" s="161">
        <v>415</v>
      </c>
      <c r="BF63" s="161">
        <v>0</v>
      </c>
      <c r="BG63" s="161">
        <v>262</v>
      </c>
      <c r="BH63" s="161">
        <v>13376</v>
      </c>
      <c r="BI63" s="161">
        <v>164</v>
      </c>
      <c r="BJ63" s="161">
        <v>27</v>
      </c>
      <c r="BK63" s="161">
        <v>162</v>
      </c>
      <c r="BL63" s="161">
        <v>0</v>
      </c>
      <c r="BM63" s="161">
        <v>0</v>
      </c>
      <c r="BN63" s="161">
        <v>0</v>
      </c>
      <c r="BO63" s="161">
        <v>0</v>
      </c>
      <c r="BP63" s="161">
        <v>0</v>
      </c>
      <c r="BQ63" s="161" t="s">
        <v>301</v>
      </c>
      <c r="BR63" s="161" t="s">
        <v>301</v>
      </c>
      <c r="BS63" s="161" t="s">
        <v>301</v>
      </c>
      <c r="BT63" s="161" t="s">
        <v>301</v>
      </c>
      <c r="BU63" s="161" t="s">
        <v>301</v>
      </c>
    </row>
    <row r="64" spans="1:73" s="134" customFormat="1" ht="12.75" customHeight="1" x14ac:dyDescent="0.2">
      <c r="A64" s="155" t="s">
        <v>335</v>
      </c>
      <c r="B64" s="156" t="s">
        <v>447</v>
      </c>
      <c r="C64" s="157"/>
      <c r="D64" s="158">
        <v>848</v>
      </c>
      <c r="E64" s="158" t="s">
        <v>301</v>
      </c>
      <c r="F64" s="158">
        <v>4</v>
      </c>
      <c r="G64" s="158">
        <v>1</v>
      </c>
      <c r="H64" s="158">
        <v>3</v>
      </c>
      <c r="I64" s="158">
        <v>0</v>
      </c>
      <c r="J64" s="159">
        <v>3.2</v>
      </c>
      <c r="K64" s="159">
        <v>3.15</v>
      </c>
      <c r="L64" s="160">
        <v>0</v>
      </c>
      <c r="M64" s="160">
        <v>0</v>
      </c>
      <c r="N64" s="161">
        <v>1</v>
      </c>
      <c r="O64" s="161">
        <v>155</v>
      </c>
      <c r="P64" s="161">
        <v>140</v>
      </c>
      <c r="Q64" s="161">
        <v>38</v>
      </c>
      <c r="R64" s="161">
        <v>13</v>
      </c>
      <c r="S64" s="161">
        <v>0</v>
      </c>
      <c r="T64" s="160">
        <v>240</v>
      </c>
      <c r="U64" s="160">
        <v>50</v>
      </c>
      <c r="V64" s="161">
        <v>8860</v>
      </c>
      <c r="W64" s="161">
        <v>178</v>
      </c>
      <c r="X64" s="161">
        <v>0</v>
      </c>
      <c r="Y64" s="161">
        <v>660</v>
      </c>
      <c r="Z64" s="161">
        <v>0</v>
      </c>
      <c r="AA64" s="161" t="s">
        <v>301</v>
      </c>
      <c r="AB64" s="161">
        <v>0</v>
      </c>
      <c r="AC64" s="161" t="s">
        <v>301</v>
      </c>
      <c r="AD64" s="161" t="s">
        <v>301</v>
      </c>
      <c r="AE64" s="161" t="s">
        <v>301</v>
      </c>
      <c r="AF64" s="161" t="s">
        <v>301</v>
      </c>
      <c r="AG64" s="161" t="s">
        <v>301</v>
      </c>
      <c r="AH64" s="161" t="s">
        <v>301</v>
      </c>
      <c r="AI64" s="161" t="s">
        <v>301</v>
      </c>
      <c r="AJ64" s="161" t="s">
        <v>301</v>
      </c>
      <c r="AK64" s="161">
        <v>3259</v>
      </c>
      <c r="AL64" s="161">
        <v>10270</v>
      </c>
      <c r="AM64" s="161">
        <v>9234</v>
      </c>
      <c r="AN64" s="161">
        <v>0</v>
      </c>
      <c r="AO64" s="161">
        <v>0</v>
      </c>
      <c r="AP64" s="161">
        <v>0</v>
      </c>
      <c r="AQ64" s="161">
        <v>0</v>
      </c>
      <c r="AR64" s="161">
        <v>1036</v>
      </c>
      <c r="AS64" s="161" t="s">
        <v>301</v>
      </c>
      <c r="AT64" s="161">
        <v>88</v>
      </c>
      <c r="AU64" s="161">
        <v>0</v>
      </c>
      <c r="AV64" s="161">
        <v>2</v>
      </c>
      <c r="AW64" s="161">
        <v>541</v>
      </c>
      <c r="AX64" s="161">
        <v>488</v>
      </c>
      <c r="AY64" s="161">
        <v>0</v>
      </c>
      <c r="AZ64" s="161">
        <v>0</v>
      </c>
      <c r="BA64" s="161">
        <v>0</v>
      </c>
      <c r="BB64" s="161">
        <v>0</v>
      </c>
      <c r="BC64" s="161">
        <v>53</v>
      </c>
      <c r="BD64" s="161">
        <v>0</v>
      </c>
      <c r="BE64" s="161">
        <v>390</v>
      </c>
      <c r="BF64" s="161">
        <v>0</v>
      </c>
      <c r="BG64" s="161">
        <v>35</v>
      </c>
      <c r="BH64" s="161">
        <v>9400</v>
      </c>
      <c r="BI64" s="161">
        <v>103</v>
      </c>
      <c r="BJ64" s="161">
        <v>38</v>
      </c>
      <c r="BK64" s="161">
        <v>147</v>
      </c>
      <c r="BL64" s="161">
        <v>0</v>
      </c>
      <c r="BM64" s="161">
        <v>0</v>
      </c>
      <c r="BN64" s="161">
        <v>0</v>
      </c>
      <c r="BO64" s="161">
        <v>0</v>
      </c>
      <c r="BP64" s="161">
        <v>0</v>
      </c>
      <c r="BQ64" s="161">
        <v>0</v>
      </c>
      <c r="BR64" s="161">
        <v>46</v>
      </c>
      <c r="BS64" s="161">
        <v>2125</v>
      </c>
      <c r="BT64" s="161" t="s">
        <v>301</v>
      </c>
      <c r="BU64" s="161">
        <v>2162</v>
      </c>
    </row>
    <row r="65" spans="1:73" s="134" customFormat="1" ht="12.75" customHeight="1" x14ac:dyDescent="0.2">
      <c r="A65" s="155" t="s">
        <v>336</v>
      </c>
      <c r="B65" s="156" t="s">
        <v>201</v>
      </c>
      <c r="C65" s="157"/>
      <c r="D65" s="158" t="s">
        <v>301</v>
      </c>
      <c r="E65" s="158" t="s">
        <v>301</v>
      </c>
      <c r="F65" s="158">
        <v>4</v>
      </c>
      <c r="G65" s="158">
        <v>0</v>
      </c>
      <c r="H65" s="158">
        <v>2</v>
      </c>
      <c r="I65" s="158">
        <v>2</v>
      </c>
      <c r="J65" s="159">
        <v>1.7</v>
      </c>
      <c r="K65" s="159">
        <v>1.4</v>
      </c>
      <c r="L65" s="160">
        <v>0.25</v>
      </c>
      <c r="M65" s="160">
        <v>0</v>
      </c>
      <c r="N65" s="161">
        <v>2</v>
      </c>
      <c r="O65" s="161">
        <v>234</v>
      </c>
      <c r="P65" s="161">
        <v>216</v>
      </c>
      <c r="Q65" s="161">
        <v>22</v>
      </c>
      <c r="R65" s="161">
        <v>11</v>
      </c>
      <c r="S65" s="161">
        <v>0</v>
      </c>
      <c r="T65" s="160">
        <v>211</v>
      </c>
      <c r="U65" s="160">
        <v>48</v>
      </c>
      <c r="V65" s="161">
        <v>17299</v>
      </c>
      <c r="W65" s="161">
        <v>409</v>
      </c>
      <c r="X65" s="161">
        <v>0</v>
      </c>
      <c r="Y65" s="161">
        <v>0</v>
      </c>
      <c r="Z65" s="161">
        <v>0</v>
      </c>
      <c r="AA65" s="161" t="s">
        <v>301</v>
      </c>
      <c r="AB65" s="161">
        <v>0</v>
      </c>
      <c r="AC65" s="161" t="s">
        <v>301</v>
      </c>
      <c r="AD65" s="161" t="s">
        <v>301</v>
      </c>
      <c r="AE65" s="161" t="s">
        <v>301</v>
      </c>
      <c r="AF65" s="161" t="s">
        <v>301</v>
      </c>
      <c r="AG65" s="161" t="s">
        <v>301</v>
      </c>
      <c r="AH65" s="161" t="s">
        <v>301</v>
      </c>
      <c r="AI65" s="161">
        <v>0</v>
      </c>
      <c r="AJ65" s="161">
        <v>0</v>
      </c>
      <c r="AK65" s="161" t="s">
        <v>301</v>
      </c>
      <c r="AL65" s="161">
        <v>19508</v>
      </c>
      <c r="AM65" s="161">
        <v>17961</v>
      </c>
      <c r="AN65" s="161">
        <v>886</v>
      </c>
      <c r="AO65" s="161">
        <v>0</v>
      </c>
      <c r="AP65" s="161">
        <v>0</v>
      </c>
      <c r="AQ65" s="161">
        <v>0</v>
      </c>
      <c r="AR65" s="161">
        <v>661</v>
      </c>
      <c r="AS65" s="161">
        <v>0</v>
      </c>
      <c r="AT65" s="161">
        <v>48</v>
      </c>
      <c r="AU65" s="161" t="s">
        <v>301</v>
      </c>
      <c r="AV65" s="161">
        <v>67</v>
      </c>
      <c r="AW65" s="161">
        <v>1364</v>
      </c>
      <c r="AX65" s="161">
        <v>1242</v>
      </c>
      <c r="AY65" s="161">
        <v>65</v>
      </c>
      <c r="AZ65" s="161">
        <v>0</v>
      </c>
      <c r="BA65" s="161">
        <v>0</v>
      </c>
      <c r="BB65" s="161">
        <v>0</v>
      </c>
      <c r="BC65" s="161">
        <v>57</v>
      </c>
      <c r="BD65" s="161">
        <v>0</v>
      </c>
      <c r="BE65" s="161">
        <v>665</v>
      </c>
      <c r="BF65" s="161">
        <v>1</v>
      </c>
      <c r="BG65" s="161">
        <v>34</v>
      </c>
      <c r="BH65" s="161">
        <v>10147</v>
      </c>
      <c r="BI65" s="161">
        <v>919</v>
      </c>
      <c r="BJ65" s="161">
        <v>550</v>
      </c>
      <c r="BK65" s="161">
        <v>182</v>
      </c>
      <c r="BL65" s="161">
        <v>0</v>
      </c>
      <c r="BM65" s="161">
        <v>0</v>
      </c>
      <c r="BN65" s="161">
        <v>0</v>
      </c>
      <c r="BO65" s="161">
        <v>0</v>
      </c>
      <c r="BP65" s="161">
        <v>0</v>
      </c>
      <c r="BQ65" s="161">
        <v>57</v>
      </c>
      <c r="BR65" s="161" t="s">
        <v>301</v>
      </c>
      <c r="BS65" s="161" t="s">
        <v>301</v>
      </c>
      <c r="BT65" s="161" t="s">
        <v>301</v>
      </c>
      <c r="BU65" s="161" t="s">
        <v>301</v>
      </c>
    </row>
    <row r="66" spans="1:73" s="134" customFormat="1" ht="12.75" customHeight="1" x14ac:dyDescent="0.2">
      <c r="A66" s="155" t="s">
        <v>337</v>
      </c>
      <c r="B66" s="156" t="s">
        <v>202</v>
      </c>
      <c r="C66" s="157"/>
      <c r="D66" s="158">
        <v>1198</v>
      </c>
      <c r="E66" s="158" t="s">
        <v>301</v>
      </c>
      <c r="F66" s="158">
        <v>3</v>
      </c>
      <c r="G66" s="158">
        <v>1</v>
      </c>
      <c r="H66" s="158">
        <v>2</v>
      </c>
      <c r="I66" s="158">
        <v>0</v>
      </c>
      <c r="J66" s="159">
        <v>2.1</v>
      </c>
      <c r="K66" s="159">
        <v>2.1</v>
      </c>
      <c r="L66" s="160">
        <v>0</v>
      </c>
      <c r="M66" s="160">
        <v>0</v>
      </c>
      <c r="N66" s="161">
        <v>1</v>
      </c>
      <c r="O66" s="161">
        <v>550</v>
      </c>
      <c r="P66" s="161">
        <v>460</v>
      </c>
      <c r="Q66" s="161">
        <v>50</v>
      </c>
      <c r="R66" s="161">
        <v>3</v>
      </c>
      <c r="S66" s="161">
        <v>0</v>
      </c>
      <c r="T66" s="160">
        <v>234</v>
      </c>
      <c r="U66" s="160">
        <v>37</v>
      </c>
      <c r="V66" s="161">
        <v>23200</v>
      </c>
      <c r="W66" s="161">
        <v>630</v>
      </c>
      <c r="X66" s="161" t="s">
        <v>301</v>
      </c>
      <c r="Y66" s="161" t="s">
        <v>301</v>
      </c>
      <c r="Z66" s="161">
        <v>82997</v>
      </c>
      <c r="AA66" s="161" t="s">
        <v>301</v>
      </c>
      <c r="AB66" s="161">
        <v>82997</v>
      </c>
      <c r="AC66" s="161" t="s">
        <v>301</v>
      </c>
      <c r="AD66" s="161" t="s">
        <v>301</v>
      </c>
      <c r="AE66" s="161" t="s">
        <v>301</v>
      </c>
      <c r="AF66" s="161">
        <v>82997</v>
      </c>
      <c r="AG66" s="161">
        <v>12000</v>
      </c>
      <c r="AH66" s="161" t="s">
        <v>301</v>
      </c>
      <c r="AI66" s="161" t="s">
        <v>301</v>
      </c>
      <c r="AJ66" s="161" t="s">
        <v>301</v>
      </c>
      <c r="AK66" s="161" t="s">
        <v>301</v>
      </c>
      <c r="AL66" s="161">
        <v>27899</v>
      </c>
      <c r="AM66" s="161">
        <v>27855</v>
      </c>
      <c r="AN66" s="161">
        <v>0</v>
      </c>
      <c r="AO66" s="161">
        <v>22</v>
      </c>
      <c r="AP66" s="161">
        <v>0</v>
      </c>
      <c r="AQ66" s="161">
        <v>0</v>
      </c>
      <c r="AR66" s="161">
        <v>22</v>
      </c>
      <c r="AS66" s="161">
        <v>0</v>
      </c>
      <c r="AT66" s="161">
        <v>10000</v>
      </c>
      <c r="AU66" s="161">
        <v>167</v>
      </c>
      <c r="AV66" s="161">
        <v>25387</v>
      </c>
      <c r="AW66" s="161">
        <v>14</v>
      </c>
      <c r="AX66" s="161">
        <v>7</v>
      </c>
      <c r="AY66" s="161">
        <v>0</v>
      </c>
      <c r="AZ66" s="161">
        <v>1</v>
      </c>
      <c r="BA66" s="161">
        <v>0</v>
      </c>
      <c r="BB66" s="161">
        <v>0</v>
      </c>
      <c r="BC66" s="161">
        <v>6</v>
      </c>
      <c r="BD66" s="161" t="s">
        <v>301</v>
      </c>
      <c r="BE66" s="161" t="s">
        <v>301</v>
      </c>
      <c r="BF66" s="161">
        <v>3</v>
      </c>
      <c r="BG66" s="161">
        <v>23</v>
      </c>
      <c r="BH66" s="161">
        <v>5386</v>
      </c>
      <c r="BI66" s="161">
        <v>1262</v>
      </c>
      <c r="BJ66" s="161">
        <v>2281</v>
      </c>
      <c r="BK66" s="161">
        <v>1</v>
      </c>
      <c r="BL66" s="161">
        <v>0</v>
      </c>
      <c r="BM66" s="161">
        <v>0</v>
      </c>
      <c r="BN66" s="161">
        <v>0</v>
      </c>
      <c r="BO66" s="161">
        <v>0</v>
      </c>
      <c r="BP66" s="161">
        <v>0</v>
      </c>
      <c r="BQ66" s="161">
        <v>0</v>
      </c>
      <c r="BR66" s="161">
        <v>427</v>
      </c>
      <c r="BS66" s="161">
        <v>2426</v>
      </c>
      <c r="BT66" s="161" t="s">
        <v>301</v>
      </c>
      <c r="BU66" s="161" t="s">
        <v>301</v>
      </c>
    </row>
    <row r="67" spans="1:73" s="134" customFormat="1" ht="12.75" customHeight="1" x14ac:dyDescent="0.2">
      <c r="A67" s="155" t="s">
        <v>338</v>
      </c>
      <c r="B67" s="156" t="s">
        <v>448</v>
      </c>
      <c r="C67" s="157"/>
      <c r="D67" s="158">
        <v>500</v>
      </c>
      <c r="E67" s="158" t="s">
        <v>301</v>
      </c>
      <c r="F67" s="158">
        <v>4</v>
      </c>
      <c r="G67" s="158">
        <v>0</v>
      </c>
      <c r="H67" s="158">
        <v>2</v>
      </c>
      <c r="I67" s="158">
        <v>2</v>
      </c>
      <c r="J67" s="159">
        <v>1.9</v>
      </c>
      <c r="K67" s="159">
        <v>0.8</v>
      </c>
      <c r="L67" s="160">
        <v>0.3</v>
      </c>
      <c r="M67" s="160">
        <v>0.8</v>
      </c>
      <c r="N67" s="161">
        <v>1</v>
      </c>
      <c r="O67" s="161">
        <v>600</v>
      </c>
      <c r="P67" s="161">
        <v>540</v>
      </c>
      <c r="Q67" s="161">
        <v>74</v>
      </c>
      <c r="R67" s="161">
        <v>2</v>
      </c>
      <c r="S67" s="161">
        <v>1</v>
      </c>
      <c r="T67" s="160">
        <v>176</v>
      </c>
      <c r="U67" s="160">
        <v>45</v>
      </c>
      <c r="V67" s="161">
        <v>14670</v>
      </c>
      <c r="W67" s="161">
        <v>340</v>
      </c>
      <c r="X67" s="161">
        <v>0</v>
      </c>
      <c r="Y67" s="161" t="s">
        <v>301</v>
      </c>
      <c r="Z67" s="161">
        <v>143410</v>
      </c>
      <c r="AA67" s="161">
        <v>118410</v>
      </c>
      <c r="AB67" s="161">
        <v>25000</v>
      </c>
      <c r="AC67" s="161" t="s">
        <v>301</v>
      </c>
      <c r="AD67" s="161" t="s">
        <v>301</v>
      </c>
      <c r="AE67" s="161" t="s">
        <v>301</v>
      </c>
      <c r="AF67" s="161">
        <v>25000</v>
      </c>
      <c r="AG67" s="161">
        <v>500</v>
      </c>
      <c r="AH67" s="161" t="s">
        <v>301</v>
      </c>
      <c r="AI67" s="161" t="s">
        <v>301</v>
      </c>
      <c r="AJ67" s="161" t="s">
        <v>301</v>
      </c>
      <c r="AK67" s="161">
        <v>6570</v>
      </c>
      <c r="AL67" s="161">
        <v>14670</v>
      </c>
      <c r="AM67" s="161">
        <v>13882</v>
      </c>
      <c r="AN67" s="161">
        <v>0</v>
      </c>
      <c r="AO67" s="161">
        <v>0</v>
      </c>
      <c r="AP67" s="161">
        <v>0</v>
      </c>
      <c r="AQ67" s="161">
        <v>0</v>
      </c>
      <c r="AR67" s="161">
        <v>788</v>
      </c>
      <c r="AS67" s="161">
        <v>0</v>
      </c>
      <c r="AT67" s="161">
        <v>75</v>
      </c>
      <c r="AU67" s="161">
        <v>200</v>
      </c>
      <c r="AV67" s="161">
        <v>3</v>
      </c>
      <c r="AW67" s="161">
        <v>995</v>
      </c>
      <c r="AX67" s="161">
        <v>928</v>
      </c>
      <c r="AY67" s="161">
        <v>0</v>
      </c>
      <c r="AZ67" s="161">
        <v>0</v>
      </c>
      <c r="BA67" s="161">
        <v>0</v>
      </c>
      <c r="BB67" s="161">
        <v>0</v>
      </c>
      <c r="BC67" s="161">
        <v>67</v>
      </c>
      <c r="BD67" s="161">
        <v>0</v>
      </c>
      <c r="BE67" s="161">
        <v>0</v>
      </c>
      <c r="BF67" s="161">
        <v>0</v>
      </c>
      <c r="BG67" s="161">
        <v>20</v>
      </c>
      <c r="BH67" s="161" t="s">
        <v>301</v>
      </c>
      <c r="BI67" s="161">
        <v>0</v>
      </c>
      <c r="BJ67" s="161">
        <v>76</v>
      </c>
      <c r="BK67" s="161">
        <v>0</v>
      </c>
      <c r="BL67" s="161">
        <v>0</v>
      </c>
      <c r="BM67" s="161">
        <v>0</v>
      </c>
      <c r="BN67" s="161">
        <v>0</v>
      </c>
      <c r="BO67" s="161">
        <v>0</v>
      </c>
      <c r="BP67" s="161">
        <v>0</v>
      </c>
      <c r="BQ67" s="161">
        <v>50785</v>
      </c>
      <c r="BR67" s="161" t="s">
        <v>301</v>
      </c>
      <c r="BS67" s="161" t="s">
        <v>301</v>
      </c>
      <c r="BT67" s="161" t="s">
        <v>301</v>
      </c>
      <c r="BU67" s="161" t="s">
        <v>301</v>
      </c>
    </row>
    <row r="68" spans="1:73" s="134" customFormat="1" ht="12.75" customHeight="1" x14ac:dyDescent="0.2">
      <c r="A68" s="155" t="s">
        <v>339</v>
      </c>
      <c r="B68" s="156" t="s">
        <v>449</v>
      </c>
      <c r="C68" s="157"/>
      <c r="D68" s="158">
        <v>1230</v>
      </c>
      <c r="E68" s="158" t="s">
        <v>301</v>
      </c>
      <c r="F68" s="158">
        <v>7</v>
      </c>
      <c r="G68" s="158">
        <v>2</v>
      </c>
      <c r="H68" s="158">
        <v>2</v>
      </c>
      <c r="I68" s="158">
        <v>3</v>
      </c>
      <c r="J68" s="159">
        <v>2.7</v>
      </c>
      <c r="K68" s="159">
        <v>2.1</v>
      </c>
      <c r="L68" s="160">
        <v>0.25</v>
      </c>
      <c r="M68" s="160">
        <v>0.37</v>
      </c>
      <c r="N68" s="161">
        <v>1</v>
      </c>
      <c r="O68" s="161">
        <v>300</v>
      </c>
      <c r="P68" s="161">
        <v>270</v>
      </c>
      <c r="Q68" s="161">
        <v>40</v>
      </c>
      <c r="R68" s="161">
        <v>8</v>
      </c>
      <c r="S68" s="161">
        <v>8</v>
      </c>
      <c r="T68" s="160">
        <v>215</v>
      </c>
      <c r="U68" s="160">
        <v>43</v>
      </c>
      <c r="V68" s="161">
        <v>15791</v>
      </c>
      <c r="W68" s="161">
        <v>1642</v>
      </c>
      <c r="X68" s="161" t="s">
        <v>301</v>
      </c>
      <c r="Y68" s="161">
        <v>612</v>
      </c>
      <c r="Z68" s="161">
        <v>65221</v>
      </c>
      <c r="AA68" s="161" t="s">
        <v>301</v>
      </c>
      <c r="AB68" s="161">
        <v>65221</v>
      </c>
      <c r="AC68" s="161">
        <v>2874</v>
      </c>
      <c r="AD68" s="161" t="s">
        <v>301</v>
      </c>
      <c r="AE68" s="161">
        <v>23454</v>
      </c>
      <c r="AF68" s="161">
        <v>38893</v>
      </c>
      <c r="AG68" s="161" t="s">
        <v>301</v>
      </c>
      <c r="AH68" s="161">
        <v>61006</v>
      </c>
      <c r="AI68" s="161">
        <v>0</v>
      </c>
      <c r="AJ68" s="161">
        <v>0</v>
      </c>
      <c r="AK68" s="161">
        <v>4215</v>
      </c>
      <c r="AL68" s="161">
        <v>18047</v>
      </c>
      <c r="AM68" s="161">
        <v>17435</v>
      </c>
      <c r="AN68" s="161">
        <v>0</v>
      </c>
      <c r="AO68" s="161">
        <v>0</v>
      </c>
      <c r="AP68" s="161" t="s">
        <v>301</v>
      </c>
      <c r="AQ68" s="161">
        <v>0</v>
      </c>
      <c r="AR68" s="161">
        <v>612</v>
      </c>
      <c r="AS68" s="161">
        <v>0</v>
      </c>
      <c r="AT68" s="161" t="s">
        <v>301</v>
      </c>
      <c r="AU68" s="161" t="s">
        <v>301</v>
      </c>
      <c r="AV68" s="161" t="s">
        <v>301</v>
      </c>
      <c r="AW68" s="161">
        <v>538</v>
      </c>
      <c r="AX68" s="161">
        <v>491</v>
      </c>
      <c r="AY68" s="161">
        <v>0</v>
      </c>
      <c r="AZ68" s="161">
        <v>0</v>
      </c>
      <c r="BA68" s="161">
        <v>0</v>
      </c>
      <c r="BB68" s="161">
        <v>0</v>
      </c>
      <c r="BC68" s="161">
        <v>47</v>
      </c>
      <c r="BD68" s="161">
        <v>0</v>
      </c>
      <c r="BE68" s="161">
        <v>900</v>
      </c>
      <c r="BF68" s="161">
        <v>1</v>
      </c>
      <c r="BG68" s="161">
        <v>5</v>
      </c>
      <c r="BH68" s="161">
        <v>9579</v>
      </c>
      <c r="BI68" s="161">
        <v>1136</v>
      </c>
      <c r="BJ68" s="161">
        <v>1626</v>
      </c>
      <c r="BK68" s="161">
        <v>0</v>
      </c>
      <c r="BL68" s="161">
        <v>0</v>
      </c>
      <c r="BM68" s="161" t="s">
        <v>301</v>
      </c>
      <c r="BN68" s="161" t="s">
        <v>301</v>
      </c>
      <c r="BO68" s="161" t="s">
        <v>301</v>
      </c>
      <c r="BP68" s="161" t="s">
        <v>301</v>
      </c>
      <c r="BQ68" s="161" t="s">
        <v>301</v>
      </c>
      <c r="BR68" s="161">
        <v>410</v>
      </c>
      <c r="BS68" s="161" t="s">
        <v>301</v>
      </c>
      <c r="BT68" s="161" t="s">
        <v>301</v>
      </c>
      <c r="BU68" s="161" t="s">
        <v>301</v>
      </c>
    </row>
    <row r="69" spans="1:73" s="134" customFormat="1" ht="12.75" customHeight="1" x14ac:dyDescent="0.2">
      <c r="A69" s="155" t="s">
        <v>340</v>
      </c>
      <c r="B69" s="156" t="s">
        <v>206</v>
      </c>
      <c r="C69" s="157"/>
      <c r="D69" s="158">
        <v>1140</v>
      </c>
      <c r="E69" s="158" t="s">
        <v>301</v>
      </c>
      <c r="F69" s="158">
        <v>5</v>
      </c>
      <c r="G69" s="158">
        <v>0</v>
      </c>
      <c r="H69" s="158">
        <v>4</v>
      </c>
      <c r="I69" s="158">
        <v>1</v>
      </c>
      <c r="J69" s="159">
        <v>2.9</v>
      </c>
      <c r="K69" s="159">
        <v>2.9</v>
      </c>
      <c r="L69" s="160">
        <v>0</v>
      </c>
      <c r="M69" s="160">
        <v>0</v>
      </c>
      <c r="N69" s="161">
        <v>1</v>
      </c>
      <c r="O69" s="161">
        <v>398</v>
      </c>
      <c r="P69" s="161">
        <v>344</v>
      </c>
      <c r="Q69" s="161">
        <v>64</v>
      </c>
      <c r="R69" s="161">
        <v>4</v>
      </c>
      <c r="S69" s="161">
        <v>0</v>
      </c>
      <c r="T69" s="160">
        <v>250</v>
      </c>
      <c r="U69" s="160">
        <v>47</v>
      </c>
      <c r="V69" s="161">
        <v>21823</v>
      </c>
      <c r="W69" s="161">
        <v>424</v>
      </c>
      <c r="X69" s="161">
        <v>0</v>
      </c>
      <c r="Y69" s="161">
        <v>3794</v>
      </c>
      <c r="Z69" s="161">
        <v>0</v>
      </c>
      <c r="AA69" s="161" t="s">
        <v>301</v>
      </c>
      <c r="AB69" s="161">
        <v>0</v>
      </c>
      <c r="AC69" s="161" t="s">
        <v>301</v>
      </c>
      <c r="AD69" s="161" t="s">
        <v>301</v>
      </c>
      <c r="AE69" s="161" t="s">
        <v>301</v>
      </c>
      <c r="AF69" s="161" t="s">
        <v>301</v>
      </c>
      <c r="AG69" s="161" t="s">
        <v>301</v>
      </c>
      <c r="AH69" s="161" t="s">
        <v>301</v>
      </c>
      <c r="AI69" s="161" t="s">
        <v>301</v>
      </c>
      <c r="AJ69" s="161" t="s">
        <v>301</v>
      </c>
      <c r="AK69" s="161" t="s">
        <v>301</v>
      </c>
      <c r="AL69" s="161">
        <v>25617</v>
      </c>
      <c r="AM69" s="161">
        <v>22774</v>
      </c>
      <c r="AN69" s="161">
        <v>0</v>
      </c>
      <c r="AO69" s="161">
        <v>47</v>
      </c>
      <c r="AP69" s="161">
        <v>0</v>
      </c>
      <c r="AQ69" s="161">
        <v>0</v>
      </c>
      <c r="AR69" s="161">
        <v>2796</v>
      </c>
      <c r="AS69" s="161">
        <v>0</v>
      </c>
      <c r="AT69" s="161" t="s">
        <v>301</v>
      </c>
      <c r="AU69" s="161" t="s">
        <v>301</v>
      </c>
      <c r="AV69" s="161">
        <v>143</v>
      </c>
      <c r="AW69" s="161">
        <v>873</v>
      </c>
      <c r="AX69" s="161">
        <v>520</v>
      </c>
      <c r="AY69" s="161">
        <v>0</v>
      </c>
      <c r="AZ69" s="161">
        <v>0</v>
      </c>
      <c r="BA69" s="161">
        <v>0</v>
      </c>
      <c r="BB69" s="161">
        <v>0</v>
      </c>
      <c r="BC69" s="161">
        <v>353</v>
      </c>
      <c r="BD69" s="161">
        <v>0</v>
      </c>
      <c r="BE69" s="161">
        <v>216</v>
      </c>
      <c r="BF69" s="161">
        <v>4</v>
      </c>
      <c r="BG69" s="161">
        <v>26</v>
      </c>
      <c r="BH69" s="161">
        <v>9916</v>
      </c>
      <c r="BI69" s="161">
        <v>735</v>
      </c>
      <c r="BJ69" s="161">
        <v>1529</v>
      </c>
      <c r="BK69" s="161">
        <v>289</v>
      </c>
      <c r="BL69" s="161">
        <v>0</v>
      </c>
      <c r="BM69" s="161">
        <v>0</v>
      </c>
      <c r="BN69" s="161">
        <v>0</v>
      </c>
      <c r="BO69" s="161">
        <v>0</v>
      </c>
      <c r="BP69" s="161">
        <v>0</v>
      </c>
      <c r="BQ69" s="161">
        <v>0</v>
      </c>
      <c r="BR69" s="161">
        <v>379</v>
      </c>
      <c r="BS69" s="161" t="s">
        <v>301</v>
      </c>
      <c r="BT69" s="161" t="s">
        <v>301</v>
      </c>
      <c r="BU69" s="161" t="s">
        <v>301</v>
      </c>
    </row>
    <row r="70" spans="1:73" s="134" customFormat="1" ht="12.75" customHeight="1" x14ac:dyDescent="0.2">
      <c r="A70" s="155" t="s">
        <v>341</v>
      </c>
      <c r="B70" s="156" t="s">
        <v>450</v>
      </c>
      <c r="C70" s="157"/>
      <c r="D70" s="158">
        <v>373</v>
      </c>
      <c r="E70" s="158">
        <v>2934</v>
      </c>
      <c r="F70" s="158">
        <v>3</v>
      </c>
      <c r="G70" s="158">
        <v>0</v>
      </c>
      <c r="H70" s="158">
        <v>2</v>
      </c>
      <c r="I70" s="158">
        <v>1</v>
      </c>
      <c r="J70" s="159">
        <v>1.2</v>
      </c>
      <c r="K70" s="159">
        <v>1.2</v>
      </c>
      <c r="L70" s="160">
        <v>0</v>
      </c>
      <c r="M70" s="160">
        <v>0</v>
      </c>
      <c r="N70" s="161">
        <v>1</v>
      </c>
      <c r="O70" s="161">
        <v>215</v>
      </c>
      <c r="P70" s="161">
        <v>139</v>
      </c>
      <c r="Q70" s="161">
        <v>17</v>
      </c>
      <c r="R70" s="161">
        <v>3</v>
      </c>
      <c r="S70" s="161">
        <v>1</v>
      </c>
      <c r="T70" s="160">
        <v>202</v>
      </c>
      <c r="U70" s="160">
        <v>33.450000000000003</v>
      </c>
      <c r="V70" s="161">
        <v>8500</v>
      </c>
      <c r="W70" s="161">
        <v>1367</v>
      </c>
      <c r="X70" s="161">
        <v>0</v>
      </c>
      <c r="Y70" s="161">
        <v>6053</v>
      </c>
      <c r="Z70" s="161">
        <v>0</v>
      </c>
      <c r="AA70" s="161" t="s">
        <v>301</v>
      </c>
      <c r="AB70" s="161">
        <v>0</v>
      </c>
      <c r="AC70" s="161" t="s">
        <v>301</v>
      </c>
      <c r="AD70" s="161" t="s">
        <v>301</v>
      </c>
      <c r="AE70" s="161" t="s">
        <v>301</v>
      </c>
      <c r="AF70" s="161" t="s">
        <v>301</v>
      </c>
      <c r="AG70" s="161" t="s">
        <v>301</v>
      </c>
      <c r="AH70" s="161" t="s">
        <v>301</v>
      </c>
      <c r="AI70" s="161">
        <v>0</v>
      </c>
      <c r="AJ70" s="161">
        <v>0</v>
      </c>
      <c r="AK70" s="161">
        <v>576.70000000000005</v>
      </c>
      <c r="AL70" s="161">
        <v>14866</v>
      </c>
      <c r="AM70" s="161">
        <v>14553</v>
      </c>
      <c r="AN70" s="161">
        <v>0</v>
      </c>
      <c r="AO70" s="161">
        <v>0</v>
      </c>
      <c r="AP70" s="161">
        <v>0</v>
      </c>
      <c r="AQ70" s="161">
        <v>0</v>
      </c>
      <c r="AR70" s="161">
        <v>313</v>
      </c>
      <c r="AS70" s="161">
        <v>0</v>
      </c>
      <c r="AT70" s="161" t="s">
        <v>301</v>
      </c>
      <c r="AU70" s="161">
        <v>32</v>
      </c>
      <c r="AV70" s="161">
        <v>23296</v>
      </c>
      <c r="AW70" s="161">
        <v>668</v>
      </c>
      <c r="AX70" s="161">
        <v>668</v>
      </c>
      <c r="AY70" s="161">
        <v>0</v>
      </c>
      <c r="AZ70" s="161">
        <v>0</v>
      </c>
      <c r="BA70" s="161">
        <v>0</v>
      </c>
      <c r="BB70" s="161">
        <v>0</v>
      </c>
      <c r="BC70" s="161">
        <v>0</v>
      </c>
      <c r="BD70" s="161">
        <v>0</v>
      </c>
      <c r="BE70" s="161" t="s">
        <v>301</v>
      </c>
      <c r="BF70" s="161">
        <v>1</v>
      </c>
      <c r="BG70" s="161">
        <v>22</v>
      </c>
      <c r="BH70" s="161">
        <v>2401</v>
      </c>
      <c r="BI70" s="161">
        <v>297</v>
      </c>
      <c r="BJ70" s="161">
        <v>528</v>
      </c>
      <c r="BK70" s="161">
        <v>15</v>
      </c>
      <c r="BL70" s="161">
        <v>0</v>
      </c>
      <c r="BM70" s="161">
        <v>0</v>
      </c>
      <c r="BN70" s="161">
        <v>0</v>
      </c>
      <c r="BO70" s="161">
        <v>0</v>
      </c>
      <c r="BP70" s="161">
        <v>0</v>
      </c>
      <c r="BQ70" s="161">
        <v>0</v>
      </c>
      <c r="BR70" s="161">
        <v>96</v>
      </c>
      <c r="BS70" s="161" t="s">
        <v>301</v>
      </c>
      <c r="BT70" s="161">
        <v>3945</v>
      </c>
      <c r="BU70" s="161" t="s">
        <v>301</v>
      </c>
    </row>
    <row r="71" spans="1:73" s="134" customFormat="1" ht="12.75" customHeight="1" x14ac:dyDescent="0.2">
      <c r="A71" s="155" t="s">
        <v>342</v>
      </c>
      <c r="B71" s="156" t="s">
        <v>451</v>
      </c>
      <c r="C71" s="157"/>
      <c r="D71" s="158">
        <v>548</v>
      </c>
      <c r="E71" s="158">
        <v>800</v>
      </c>
      <c r="F71" s="158">
        <v>5</v>
      </c>
      <c r="G71" s="158">
        <v>0</v>
      </c>
      <c r="H71" s="158">
        <v>2</v>
      </c>
      <c r="I71" s="158">
        <v>3</v>
      </c>
      <c r="J71" s="159">
        <v>1.7</v>
      </c>
      <c r="K71" s="159">
        <v>1.3</v>
      </c>
      <c r="L71" s="160">
        <v>0.1</v>
      </c>
      <c r="M71" s="160">
        <v>0.3</v>
      </c>
      <c r="N71" s="161">
        <v>2</v>
      </c>
      <c r="O71" s="161">
        <v>350</v>
      </c>
      <c r="P71" s="161">
        <v>350</v>
      </c>
      <c r="Q71" s="161">
        <v>40</v>
      </c>
      <c r="R71" s="161">
        <v>5</v>
      </c>
      <c r="S71" s="161">
        <v>0</v>
      </c>
      <c r="T71" s="160">
        <v>220</v>
      </c>
      <c r="U71" s="160">
        <v>53.5</v>
      </c>
      <c r="V71" s="161">
        <v>18305</v>
      </c>
      <c r="W71" s="161">
        <v>3383</v>
      </c>
      <c r="X71" s="161">
        <v>200</v>
      </c>
      <c r="Y71" s="161">
        <v>1446</v>
      </c>
      <c r="Z71" s="161">
        <v>0</v>
      </c>
      <c r="AA71" s="161">
        <v>0</v>
      </c>
      <c r="AB71" s="161">
        <v>0</v>
      </c>
      <c r="AC71" s="161" t="s">
        <v>301</v>
      </c>
      <c r="AD71" s="161" t="s">
        <v>301</v>
      </c>
      <c r="AE71" s="161" t="s">
        <v>301</v>
      </c>
      <c r="AF71" s="161" t="s">
        <v>301</v>
      </c>
      <c r="AG71" s="161" t="s">
        <v>301</v>
      </c>
      <c r="AH71" s="161" t="s">
        <v>301</v>
      </c>
      <c r="AI71" s="161" t="s">
        <v>301</v>
      </c>
      <c r="AJ71" s="161" t="s">
        <v>301</v>
      </c>
      <c r="AK71" s="161" t="s">
        <v>301</v>
      </c>
      <c r="AL71" s="161">
        <v>18356</v>
      </c>
      <c r="AM71" s="161">
        <v>18305</v>
      </c>
      <c r="AN71" s="161">
        <v>0</v>
      </c>
      <c r="AO71" s="161">
        <v>0</v>
      </c>
      <c r="AP71" s="161">
        <v>0</v>
      </c>
      <c r="AQ71" s="161">
        <v>0</v>
      </c>
      <c r="AR71" s="161">
        <v>51</v>
      </c>
      <c r="AS71" s="161">
        <v>0</v>
      </c>
      <c r="AT71" s="161">
        <v>41</v>
      </c>
      <c r="AU71" s="161">
        <v>102</v>
      </c>
      <c r="AV71" s="161">
        <v>23027</v>
      </c>
      <c r="AW71" s="161">
        <v>829</v>
      </c>
      <c r="AX71" s="161">
        <v>818</v>
      </c>
      <c r="AY71" s="161">
        <v>0</v>
      </c>
      <c r="AZ71" s="161">
        <v>0</v>
      </c>
      <c r="BA71" s="161">
        <v>0</v>
      </c>
      <c r="BB71" s="161">
        <v>0</v>
      </c>
      <c r="BC71" s="161">
        <v>0</v>
      </c>
      <c r="BD71" s="161">
        <v>11</v>
      </c>
      <c r="BE71" s="161">
        <v>100</v>
      </c>
      <c r="BF71" s="161">
        <v>2</v>
      </c>
      <c r="BG71" s="161">
        <v>20</v>
      </c>
      <c r="BH71" s="161">
        <v>4754</v>
      </c>
      <c r="BI71" s="161">
        <v>407</v>
      </c>
      <c r="BJ71" s="161">
        <v>872</v>
      </c>
      <c r="BK71" s="161">
        <v>100</v>
      </c>
      <c r="BL71" s="161">
        <v>20</v>
      </c>
      <c r="BM71" s="161">
        <v>10</v>
      </c>
      <c r="BN71" s="161">
        <v>0</v>
      </c>
      <c r="BO71" s="161">
        <v>0</v>
      </c>
      <c r="BP71" s="161">
        <v>10</v>
      </c>
      <c r="BQ71" s="161">
        <v>30</v>
      </c>
      <c r="BR71" s="161">
        <v>132</v>
      </c>
      <c r="BS71" s="161">
        <v>2200</v>
      </c>
      <c r="BT71" s="161">
        <v>1800</v>
      </c>
      <c r="BU71" s="161">
        <v>600</v>
      </c>
    </row>
    <row r="72" spans="1:73" s="134" customFormat="1" ht="12.75" customHeight="1" x14ac:dyDescent="0.2">
      <c r="A72" s="155" t="s">
        <v>343</v>
      </c>
      <c r="B72" s="156" t="s">
        <v>209</v>
      </c>
      <c r="C72" s="157"/>
      <c r="D72" s="158">
        <v>925</v>
      </c>
      <c r="E72" s="158" t="s">
        <v>301</v>
      </c>
      <c r="F72" s="158">
        <v>4</v>
      </c>
      <c r="G72" s="158">
        <v>0</v>
      </c>
      <c r="H72" s="158">
        <v>0</v>
      </c>
      <c r="I72" s="158">
        <v>4</v>
      </c>
      <c r="J72" s="159">
        <v>1.5</v>
      </c>
      <c r="K72" s="159">
        <v>1.2</v>
      </c>
      <c r="L72" s="160">
        <v>0.3</v>
      </c>
      <c r="M72" s="160">
        <v>0</v>
      </c>
      <c r="N72" s="161">
        <v>1</v>
      </c>
      <c r="O72" s="161">
        <v>515</v>
      </c>
      <c r="P72" s="161">
        <v>498</v>
      </c>
      <c r="Q72" s="161">
        <v>56</v>
      </c>
      <c r="R72" s="161">
        <v>6</v>
      </c>
      <c r="S72" s="161">
        <v>0</v>
      </c>
      <c r="T72" s="160">
        <v>230</v>
      </c>
      <c r="U72" s="160">
        <v>52.25</v>
      </c>
      <c r="V72" s="161">
        <v>7253</v>
      </c>
      <c r="W72" s="161">
        <v>396</v>
      </c>
      <c r="X72" s="161">
        <v>0</v>
      </c>
      <c r="Y72" s="161">
        <v>256</v>
      </c>
      <c r="Z72" s="161">
        <v>0</v>
      </c>
      <c r="AA72" s="161">
        <v>0</v>
      </c>
      <c r="AB72" s="161">
        <v>0</v>
      </c>
      <c r="AC72" s="161" t="s">
        <v>301</v>
      </c>
      <c r="AD72" s="161" t="s">
        <v>301</v>
      </c>
      <c r="AE72" s="161" t="s">
        <v>301</v>
      </c>
      <c r="AF72" s="161" t="s">
        <v>301</v>
      </c>
      <c r="AG72" s="161" t="s">
        <v>301</v>
      </c>
      <c r="AH72" s="161">
        <v>40000</v>
      </c>
      <c r="AI72" s="161">
        <v>0</v>
      </c>
      <c r="AJ72" s="161">
        <v>0</v>
      </c>
      <c r="AK72" s="161">
        <v>0</v>
      </c>
      <c r="AL72" s="161">
        <v>7715</v>
      </c>
      <c r="AM72" s="161">
        <v>7185</v>
      </c>
      <c r="AN72" s="161">
        <v>0</v>
      </c>
      <c r="AO72" s="161">
        <v>0</v>
      </c>
      <c r="AP72" s="161">
        <v>0</v>
      </c>
      <c r="AQ72" s="161">
        <v>0</v>
      </c>
      <c r="AR72" s="161">
        <v>530</v>
      </c>
      <c r="AS72" s="161">
        <v>0</v>
      </c>
      <c r="AT72" s="161">
        <v>0</v>
      </c>
      <c r="AU72" s="161">
        <v>0</v>
      </c>
      <c r="AV72" s="161">
        <v>1</v>
      </c>
      <c r="AW72" s="161">
        <v>896</v>
      </c>
      <c r="AX72" s="161">
        <v>894</v>
      </c>
      <c r="AY72" s="161">
        <v>0</v>
      </c>
      <c r="AZ72" s="161">
        <v>0</v>
      </c>
      <c r="BA72" s="161">
        <v>0</v>
      </c>
      <c r="BB72" s="161">
        <v>0</v>
      </c>
      <c r="BC72" s="161">
        <v>2</v>
      </c>
      <c r="BD72" s="161">
        <v>0</v>
      </c>
      <c r="BE72" s="161">
        <v>237</v>
      </c>
      <c r="BF72" s="161">
        <v>3</v>
      </c>
      <c r="BG72" s="161">
        <v>10</v>
      </c>
      <c r="BH72" s="161">
        <v>5639</v>
      </c>
      <c r="BI72" s="161">
        <v>439</v>
      </c>
      <c r="BJ72" s="161">
        <v>2608</v>
      </c>
      <c r="BK72" s="161">
        <v>181</v>
      </c>
      <c r="BL72" s="161">
        <v>0</v>
      </c>
      <c r="BM72" s="161">
        <v>0</v>
      </c>
      <c r="BN72" s="161">
        <v>0</v>
      </c>
      <c r="BO72" s="161">
        <v>0</v>
      </c>
      <c r="BP72" s="161">
        <v>0</v>
      </c>
      <c r="BQ72" s="161" t="s">
        <v>301</v>
      </c>
      <c r="BR72" s="161">
        <v>28</v>
      </c>
      <c r="BS72" s="161">
        <v>0</v>
      </c>
      <c r="BT72" s="161" t="s">
        <v>301</v>
      </c>
      <c r="BU72" s="161" t="s">
        <v>301</v>
      </c>
    </row>
    <row r="73" spans="1:73" s="134" customFormat="1" ht="12.75" customHeight="1" x14ac:dyDescent="0.2">
      <c r="A73" s="155" t="s">
        <v>344</v>
      </c>
      <c r="B73" s="156" t="s">
        <v>452</v>
      </c>
      <c r="C73" s="157"/>
      <c r="D73" s="158">
        <v>66</v>
      </c>
      <c r="E73" s="158" t="s">
        <v>301</v>
      </c>
      <c r="F73" s="158">
        <v>2</v>
      </c>
      <c r="G73" s="158">
        <v>0</v>
      </c>
      <c r="H73" s="158">
        <v>0</v>
      </c>
      <c r="I73" s="158">
        <v>2</v>
      </c>
      <c r="J73" s="159">
        <v>0.6</v>
      </c>
      <c r="K73" s="159">
        <v>0.25</v>
      </c>
      <c r="L73" s="160">
        <v>0.3</v>
      </c>
      <c r="M73" s="160">
        <v>0</v>
      </c>
      <c r="N73" s="161">
        <v>1</v>
      </c>
      <c r="O73" s="161">
        <v>471</v>
      </c>
      <c r="P73" s="161">
        <v>454</v>
      </c>
      <c r="Q73" s="161">
        <v>55</v>
      </c>
      <c r="R73" s="161">
        <v>5</v>
      </c>
      <c r="S73" s="161">
        <v>4</v>
      </c>
      <c r="T73" s="160">
        <v>230</v>
      </c>
      <c r="U73" s="160">
        <v>52</v>
      </c>
      <c r="V73" s="161">
        <v>1896</v>
      </c>
      <c r="W73" s="161">
        <v>231</v>
      </c>
      <c r="X73" s="161">
        <v>0</v>
      </c>
      <c r="Y73" s="161">
        <v>0</v>
      </c>
      <c r="Z73" s="161">
        <v>3000</v>
      </c>
      <c r="AA73" s="161" t="s">
        <v>301</v>
      </c>
      <c r="AB73" s="161">
        <v>3000</v>
      </c>
      <c r="AC73" s="161">
        <v>0</v>
      </c>
      <c r="AD73" s="161" t="s">
        <v>301</v>
      </c>
      <c r="AE73" s="161">
        <v>0</v>
      </c>
      <c r="AF73" s="161">
        <v>3000</v>
      </c>
      <c r="AG73" s="161">
        <v>0</v>
      </c>
      <c r="AH73" s="161">
        <v>0</v>
      </c>
      <c r="AI73" s="161">
        <v>0</v>
      </c>
      <c r="AJ73" s="161">
        <v>0</v>
      </c>
      <c r="AK73" s="161">
        <v>0</v>
      </c>
      <c r="AL73" s="161">
        <v>1896</v>
      </c>
      <c r="AM73" s="161">
        <v>1848</v>
      </c>
      <c r="AN73" s="161">
        <v>0</v>
      </c>
      <c r="AO73" s="161">
        <v>0</v>
      </c>
      <c r="AP73" s="161">
        <v>0</v>
      </c>
      <c r="AQ73" s="161">
        <v>0</v>
      </c>
      <c r="AR73" s="161">
        <v>48</v>
      </c>
      <c r="AS73" s="161">
        <v>0</v>
      </c>
      <c r="AT73" s="161">
        <v>14</v>
      </c>
      <c r="AU73" s="161">
        <v>0</v>
      </c>
      <c r="AV73" s="161">
        <v>1</v>
      </c>
      <c r="AW73" s="161">
        <v>380</v>
      </c>
      <c r="AX73" s="161">
        <v>374</v>
      </c>
      <c r="AY73" s="161">
        <v>0</v>
      </c>
      <c r="AZ73" s="161">
        <v>0</v>
      </c>
      <c r="BA73" s="161">
        <v>0</v>
      </c>
      <c r="BB73" s="161">
        <v>0</v>
      </c>
      <c r="BC73" s="161">
        <v>6</v>
      </c>
      <c r="BD73" s="161">
        <v>0</v>
      </c>
      <c r="BE73" s="161">
        <v>0</v>
      </c>
      <c r="BF73" s="161">
        <v>1</v>
      </c>
      <c r="BG73" s="161">
        <v>4</v>
      </c>
      <c r="BH73" s="161">
        <v>1523</v>
      </c>
      <c r="BI73" s="161">
        <v>0</v>
      </c>
      <c r="BJ73" s="161">
        <v>164</v>
      </c>
      <c r="BK73" s="161">
        <v>15</v>
      </c>
      <c r="BL73" s="161">
        <v>0</v>
      </c>
      <c r="BM73" s="161">
        <v>0</v>
      </c>
      <c r="BN73" s="161">
        <v>0</v>
      </c>
      <c r="BO73" s="161">
        <v>0</v>
      </c>
      <c r="BP73" s="161">
        <v>0</v>
      </c>
      <c r="BQ73" s="161">
        <v>0</v>
      </c>
      <c r="BR73" s="161">
        <v>79</v>
      </c>
      <c r="BS73" s="161">
        <v>0</v>
      </c>
      <c r="BT73" s="161">
        <v>0</v>
      </c>
      <c r="BU73" s="161">
        <v>0</v>
      </c>
    </row>
    <row r="74" spans="1:73" s="134" customFormat="1" ht="12.75" customHeight="1" x14ac:dyDescent="0.2">
      <c r="A74" s="155" t="s">
        <v>345</v>
      </c>
      <c r="B74" s="156" t="s">
        <v>453</v>
      </c>
      <c r="C74" s="157"/>
      <c r="D74" s="158">
        <v>1652</v>
      </c>
      <c r="E74" s="158" t="s">
        <v>301</v>
      </c>
      <c r="F74" s="158">
        <v>5</v>
      </c>
      <c r="G74" s="158">
        <v>1</v>
      </c>
      <c r="H74" s="158">
        <v>2</v>
      </c>
      <c r="I74" s="158">
        <v>2</v>
      </c>
      <c r="J74" s="159">
        <v>2.9</v>
      </c>
      <c r="K74" s="159">
        <v>2.92</v>
      </c>
      <c r="L74" s="160" t="s">
        <v>301</v>
      </c>
      <c r="M74" s="160" t="s">
        <v>301</v>
      </c>
      <c r="N74" s="161">
        <v>1</v>
      </c>
      <c r="O74" s="161">
        <v>339</v>
      </c>
      <c r="P74" s="161">
        <v>321</v>
      </c>
      <c r="Q74" s="161">
        <v>33</v>
      </c>
      <c r="R74" s="161">
        <v>12</v>
      </c>
      <c r="S74" s="161">
        <v>0</v>
      </c>
      <c r="T74" s="160">
        <v>205</v>
      </c>
      <c r="U74" s="160">
        <v>44</v>
      </c>
      <c r="V74" s="161">
        <v>28198</v>
      </c>
      <c r="W74" s="161">
        <v>3200</v>
      </c>
      <c r="X74" s="161">
        <v>0</v>
      </c>
      <c r="Y74" s="161">
        <v>0</v>
      </c>
      <c r="Z74" s="161">
        <v>0</v>
      </c>
      <c r="AA74" s="161" t="s">
        <v>301</v>
      </c>
      <c r="AB74" s="161">
        <v>0</v>
      </c>
      <c r="AC74" s="161" t="s">
        <v>301</v>
      </c>
      <c r="AD74" s="161" t="s">
        <v>301</v>
      </c>
      <c r="AE74" s="161" t="s">
        <v>301</v>
      </c>
      <c r="AF74" s="161" t="s">
        <v>301</v>
      </c>
      <c r="AG74" s="161" t="s">
        <v>301</v>
      </c>
      <c r="AH74" s="161" t="s">
        <v>301</v>
      </c>
      <c r="AI74" s="161" t="s">
        <v>301</v>
      </c>
      <c r="AJ74" s="161" t="s">
        <v>301</v>
      </c>
      <c r="AK74" s="161" t="s">
        <v>301</v>
      </c>
      <c r="AL74" s="161">
        <v>28199</v>
      </c>
      <c r="AM74" s="161">
        <v>24872</v>
      </c>
      <c r="AN74" s="161">
        <v>2781</v>
      </c>
      <c r="AO74" s="161">
        <v>0</v>
      </c>
      <c r="AP74" s="161">
        <v>0</v>
      </c>
      <c r="AQ74" s="161">
        <v>0</v>
      </c>
      <c r="AR74" s="161">
        <v>545</v>
      </c>
      <c r="AS74" s="161">
        <v>1</v>
      </c>
      <c r="AT74" s="161">
        <v>2</v>
      </c>
      <c r="AU74" s="161">
        <v>0</v>
      </c>
      <c r="AV74" s="161">
        <v>23999</v>
      </c>
      <c r="AW74" s="161">
        <v>1267</v>
      </c>
      <c r="AX74" s="161">
        <v>1043</v>
      </c>
      <c r="AY74" s="161">
        <v>130</v>
      </c>
      <c r="AZ74" s="161">
        <v>0</v>
      </c>
      <c r="BA74" s="161">
        <v>0</v>
      </c>
      <c r="BB74" s="161">
        <v>0</v>
      </c>
      <c r="BC74" s="161">
        <v>94</v>
      </c>
      <c r="BD74" s="161">
        <v>0</v>
      </c>
      <c r="BE74" s="161">
        <v>136</v>
      </c>
      <c r="BF74" s="161">
        <v>8</v>
      </c>
      <c r="BG74" s="161">
        <v>19</v>
      </c>
      <c r="BH74" s="161">
        <v>15986</v>
      </c>
      <c r="BI74" s="161">
        <v>2295</v>
      </c>
      <c r="BJ74" s="161">
        <v>3147</v>
      </c>
      <c r="BK74" s="161">
        <v>55</v>
      </c>
      <c r="BL74" s="161">
        <v>0</v>
      </c>
      <c r="BM74" s="161">
        <v>0</v>
      </c>
      <c r="BN74" s="161">
        <v>0</v>
      </c>
      <c r="BO74" s="161">
        <v>0</v>
      </c>
      <c r="BP74" s="161">
        <v>0</v>
      </c>
      <c r="BQ74" s="161">
        <v>0</v>
      </c>
      <c r="BR74" s="161" t="s">
        <v>301</v>
      </c>
      <c r="BS74" s="161" t="s">
        <v>301</v>
      </c>
      <c r="BT74" s="161">
        <v>588</v>
      </c>
      <c r="BU74" s="161" t="s">
        <v>301</v>
      </c>
    </row>
    <row r="75" spans="1:73" s="134" customFormat="1" ht="12.75" customHeight="1" x14ac:dyDescent="0.2">
      <c r="A75" s="155" t="s">
        <v>346</v>
      </c>
      <c r="B75" s="156" t="s">
        <v>213</v>
      </c>
      <c r="C75" s="157"/>
      <c r="D75" s="158">
        <v>1120</v>
      </c>
      <c r="E75" s="158">
        <v>24576</v>
      </c>
      <c r="F75" s="158">
        <v>4</v>
      </c>
      <c r="G75" s="158">
        <v>0</v>
      </c>
      <c r="H75" s="158">
        <v>3</v>
      </c>
      <c r="I75" s="158">
        <v>1</v>
      </c>
      <c r="J75" s="159">
        <v>1.6</v>
      </c>
      <c r="K75" s="159">
        <v>1.5</v>
      </c>
      <c r="L75" s="160">
        <v>0.1</v>
      </c>
      <c r="M75" s="160">
        <v>0</v>
      </c>
      <c r="N75" s="161">
        <v>1</v>
      </c>
      <c r="O75" s="161">
        <v>330</v>
      </c>
      <c r="P75" s="161">
        <v>330</v>
      </c>
      <c r="Q75" s="161">
        <v>15</v>
      </c>
      <c r="R75" s="161">
        <v>4</v>
      </c>
      <c r="S75" s="161">
        <v>1</v>
      </c>
      <c r="T75" s="160">
        <v>200</v>
      </c>
      <c r="U75" s="160">
        <v>42.3</v>
      </c>
      <c r="V75" s="161">
        <v>30624</v>
      </c>
      <c r="W75" s="161">
        <v>0</v>
      </c>
      <c r="X75" s="161">
        <v>0</v>
      </c>
      <c r="Y75" s="161">
        <v>2835</v>
      </c>
      <c r="Z75" s="161">
        <v>0</v>
      </c>
      <c r="AA75" s="161" t="s">
        <v>301</v>
      </c>
      <c r="AB75" s="161">
        <v>0</v>
      </c>
      <c r="AC75" s="161" t="s">
        <v>301</v>
      </c>
      <c r="AD75" s="161" t="s">
        <v>301</v>
      </c>
      <c r="AE75" s="161" t="s">
        <v>301</v>
      </c>
      <c r="AF75" s="161" t="s">
        <v>301</v>
      </c>
      <c r="AG75" s="161" t="s">
        <v>301</v>
      </c>
      <c r="AH75" s="161" t="s">
        <v>301</v>
      </c>
      <c r="AI75" s="161" t="s">
        <v>301</v>
      </c>
      <c r="AJ75" s="161" t="s">
        <v>301</v>
      </c>
      <c r="AK75" s="161">
        <v>7050</v>
      </c>
      <c r="AL75" s="161">
        <v>34492</v>
      </c>
      <c r="AM75" s="161">
        <v>31071</v>
      </c>
      <c r="AN75" s="161">
        <v>0</v>
      </c>
      <c r="AO75" s="161">
        <v>0</v>
      </c>
      <c r="AP75" s="161">
        <v>0</v>
      </c>
      <c r="AQ75" s="161">
        <v>0</v>
      </c>
      <c r="AR75" s="161">
        <v>3421</v>
      </c>
      <c r="AS75" s="161">
        <v>0</v>
      </c>
      <c r="AT75" s="161">
        <v>5</v>
      </c>
      <c r="AU75" s="161">
        <v>1</v>
      </c>
      <c r="AV75" s="161" t="s">
        <v>301</v>
      </c>
      <c r="AW75" s="161">
        <v>2967</v>
      </c>
      <c r="AX75" s="161">
        <v>2423</v>
      </c>
      <c r="AY75" s="161">
        <v>0</v>
      </c>
      <c r="AZ75" s="161">
        <v>0</v>
      </c>
      <c r="BA75" s="161">
        <v>0</v>
      </c>
      <c r="BB75" s="161">
        <v>0</v>
      </c>
      <c r="BC75" s="161">
        <v>544</v>
      </c>
      <c r="BD75" s="161">
        <v>0</v>
      </c>
      <c r="BE75" s="161">
        <v>0</v>
      </c>
      <c r="BF75" s="161">
        <v>0</v>
      </c>
      <c r="BG75" s="161">
        <v>9</v>
      </c>
      <c r="BH75" s="161">
        <v>17457</v>
      </c>
      <c r="BI75" s="161">
        <v>0</v>
      </c>
      <c r="BJ75" s="161">
        <v>0</v>
      </c>
      <c r="BK75" s="161" t="s">
        <v>301</v>
      </c>
      <c r="BL75" s="161">
        <v>0</v>
      </c>
      <c r="BM75" s="161">
        <v>0</v>
      </c>
      <c r="BN75" s="161">
        <v>0</v>
      </c>
      <c r="BO75" s="161">
        <v>0</v>
      </c>
      <c r="BP75" s="161">
        <v>0</v>
      </c>
      <c r="BQ75" s="161">
        <v>0</v>
      </c>
      <c r="BR75" s="161">
        <v>673</v>
      </c>
      <c r="BS75" s="161" t="s">
        <v>301</v>
      </c>
      <c r="BT75" s="161" t="s">
        <v>301</v>
      </c>
      <c r="BU75" s="161" t="s">
        <v>301</v>
      </c>
    </row>
    <row r="76" spans="1:73" s="134" customFormat="1" ht="12.75" customHeight="1" x14ac:dyDescent="0.2">
      <c r="A76" s="155" t="s">
        <v>347</v>
      </c>
      <c r="B76" s="156" t="s">
        <v>214</v>
      </c>
      <c r="C76" s="157"/>
      <c r="D76" s="158">
        <v>1446</v>
      </c>
      <c r="E76" s="158">
        <v>49302</v>
      </c>
      <c r="F76" s="158">
        <v>5</v>
      </c>
      <c r="G76" s="158">
        <v>1</v>
      </c>
      <c r="H76" s="158">
        <v>3</v>
      </c>
      <c r="I76" s="158">
        <v>1</v>
      </c>
      <c r="J76" s="159">
        <v>3.1</v>
      </c>
      <c r="K76" s="159">
        <v>2.2999999999999998</v>
      </c>
      <c r="L76" s="160">
        <v>0.8</v>
      </c>
      <c r="M76" s="160">
        <v>0</v>
      </c>
      <c r="N76" s="161">
        <v>1</v>
      </c>
      <c r="O76" s="161">
        <v>670</v>
      </c>
      <c r="P76" s="161">
        <v>620</v>
      </c>
      <c r="Q76" s="161">
        <v>137</v>
      </c>
      <c r="R76" s="161">
        <v>28</v>
      </c>
      <c r="S76" s="161">
        <v>16</v>
      </c>
      <c r="T76" s="160">
        <v>243</v>
      </c>
      <c r="U76" s="160">
        <v>55</v>
      </c>
      <c r="V76" s="161">
        <v>16830</v>
      </c>
      <c r="W76" s="161">
        <v>590</v>
      </c>
      <c r="X76" s="161">
        <v>0</v>
      </c>
      <c r="Y76" s="161">
        <v>12040</v>
      </c>
      <c r="Z76" s="161">
        <v>166818</v>
      </c>
      <c r="AA76" s="161" t="s">
        <v>301</v>
      </c>
      <c r="AB76" s="161">
        <v>166818</v>
      </c>
      <c r="AC76" s="161" t="s">
        <v>301</v>
      </c>
      <c r="AD76" s="161" t="s">
        <v>301</v>
      </c>
      <c r="AE76" s="161" t="s">
        <v>301</v>
      </c>
      <c r="AF76" s="161">
        <v>166818</v>
      </c>
      <c r="AG76" s="161">
        <v>49614</v>
      </c>
      <c r="AH76" s="161" t="s">
        <v>301</v>
      </c>
      <c r="AI76" s="161" t="s">
        <v>301</v>
      </c>
      <c r="AJ76" s="161" t="s">
        <v>301</v>
      </c>
      <c r="AK76" s="161">
        <v>880</v>
      </c>
      <c r="AL76" s="161">
        <v>30459</v>
      </c>
      <c r="AM76" s="161">
        <v>30350</v>
      </c>
      <c r="AN76" s="161">
        <v>0</v>
      </c>
      <c r="AO76" s="161">
        <v>0</v>
      </c>
      <c r="AP76" s="161">
        <v>0</v>
      </c>
      <c r="AQ76" s="161">
        <v>0</v>
      </c>
      <c r="AR76" s="161">
        <v>109</v>
      </c>
      <c r="AS76" s="161">
        <v>0</v>
      </c>
      <c r="AT76" s="161">
        <v>87500</v>
      </c>
      <c r="AU76" s="161">
        <v>2</v>
      </c>
      <c r="AV76" s="161">
        <v>17500</v>
      </c>
      <c r="AW76" s="161">
        <v>1364</v>
      </c>
      <c r="AX76" s="161">
        <v>1360</v>
      </c>
      <c r="AY76" s="161">
        <v>0</v>
      </c>
      <c r="AZ76" s="161">
        <v>0</v>
      </c>
      <c r="BA76" s="161">
        <v>0</v>
      </c>
      <c r="BB76" s="161">
        <v>0</v>
      </c>
      <c r="BC76" s="161">
        <v>4</v>
      </c>
      <c r="BD76" s="161">
        <v>0</v>
      </c>
      <c r="BE76" s="161">
        <v>138</v>
      </c>
      <c r="BF76" s="161">
        <v>1</v>
      </c>
      <c r="BG76" s="161">
        <v>70</v>
      </c>
      <c r="BH76" s="161">
        <v>14314</v>
      </c>
      <c r="BI76" s="161">
        <v>432</v>
      </c>
      <c r="BJ76" s="161">
        <v>60</v>
      </c>
      <c r="BK76" s="161">
        <v>8</v>
      </c>
      <c r="BL76" s="161">
        <v>0</v>
      </c>
      <c r="BM76" s="161">
        <v>0</v>
      </c>
      <c r="BN76" s="161">
        <v>0</v>
      </c>
      <c r="BO76" s="161">
        <v>0</v>
      </c>
      <c r="BP76" s="161">
        <v>0</v>
      </c>
      <c r="BQ76" s="161">
        <v>0</v>
      </c>
      <c r="BR76" s="161">
        <v>166</v>
      </c>
      <c r="BS76" s="161" t="s">
        <v>301</v>
      </c>
      <c r="BT76" s="161" t="s">
        <v>301</v>
      </c>
      <c r="BU76" s="161" t="s">
        <v>301</v>
      </c>
    </row>
    <row r="77" spans="1:73" s="134" customFormat="1" ht="12.75" customHeight="1" x14ac:dyDescent="0.2">
      <c r="A77" s="155" t="s">
        <v>348</v>
      </c>
      <c r="B77" s="156" t="s">
        <v>215</v>
      </c>
      <c r="C77" s="157"/>
      <c r="D77" s="158">
        <v>80</v>
      </c>
      <c r="E77" s="158">
        <v>80</v>
      </c>
      <c r="F77" s="158">
        <v>2</v>
      </c>
      <c r="G77" s="158">
        <v>0</v>
      </c>
      <c r="H77" s="158">
        <v>0</v>
      </c>
      <c r="I77" s="158">
        <v>2</v>
      </c>
      <c r="J77" s="159">
        <v>0.6</v>
      </c>
      <c r="K77" s="159">
        <v>0.4</v>
      </c>
      <c r="L77" s="160">
        <v>0.2</v>
      </c>
      <c r="M77" s="160">
        <v>0</v>
      </c>
      <c r="N77" s="161">
        <v>1</v>
      </c>
      <c r="O77" s="161">
        <v>70</v>
      </c>
      <c r="P77" s="161">
        <v>60</v>
      </c>
      <c r="Q77" s="161">
        <v>4</v>
      </c>
      <c r="R77" s="161">
        <v>3</v>
      </c>
      <c r="S77" s="161">
        <v>1</v>
      </c>
      <c r="T77" s="160">
        <v>180</v>
      </c>
      <c r="U77" s="160">
        <v>19.5</v>
      </c>
      <c r="V77" s="161">
        <v>13300</v>
      </c>
      <c r="W77" s="161">
        <v>200</v>
      </c>
      <c r="X77" s="161">
        <v>0</v>
      </c>
      <c r="Y77" s="161">
        <v>0</v>
      </c>
      <c r="Z77" s="161">
        <v>67100</v>
      </c>
      <c r="AA77" s="161">
        <v>55000</v>
      </c>
      <c r="AB77" s="161">
        <v>12100</v>
      </c>
      <c r="AC77" s="161">
        <v>300</v>
      </c>
      <c r="AD77" s="161" t="s">
        <v>301</v>
      </c>
      <c r="AE77" s="161">
        <v>2800</v>
      </c>
      <c r="AF77" s="161">
        <v>9000</v>
      </c>
      <c r="AG77" s="161" t="s">
        <v>301</v>
      </c>
      <c r="AH77" s="161">
        <v>0</v>
      </c>
      <c r="AI77" s="161">
        <v>0</v>
      </c>
      <c r="AJ77" s="161">
        <v>0</v>
      </c>
      <c r="AK77" s="161">
        <v>1000</v>
      </c>
      <c r="AL77" s="161">
        <v>13300</v>
      </c>
      <c r="AM77" s="161">
        <v>13220</v>
      </c>
      <c r="AN77" s="161">
        <v>0</v>
      </c>
      <c r="AO77" s="161">
        <v>0</v>
      </c>
      <c r="AP77" s="161">
        <v>0</v>
      </c>
      <c r="AQ77" s="161">
        <v>0</v>
      </c>
      <c r="AR77" s="161">
        <v>80</v>
      </c>
      <c r="AS77" s="161">
        <v>0</v>
      </c>
      <c r="AT77" s="161">
        <v>0</v>
      </c>
      <c r="AU77" s="161">
        <v>0</v>
      </c>
      <c r="AV77" s="161">
        <v>1</v>
      </c>
      <c r="AW77" s="161">
        <v>1221</v>
      </c>
      <c r="AX77" s="161">
        <v>1220</v>
      </c>
      <c r="AY77" s="161">
        <v>0</v>
      </c>
      <c r="AZ77" s="161">
        <v>0</v>
      </c>
      <c r="BA77" s="161">
        <v>0</v>
      </c>
      <c r="BB77" s="161">
        <v>0</v>
      </c>
      <c r="BC77" s="161">
        <v>1</v>
      </c>
      <c r="BD77" s="161">
        <v>0</v>
      </c>
      <c r="BE77" s="161">
        <v>10</v>
      </c>
      <c r="BF77" s="161">
        <v>0</v>
      </c>
      <c r="BG77" s="161" t="s">
        <v>301</v>
      </c>
      <c r="BH77" s="161">
        <v>4000</v>
      </c>
      <c r="BI77" s="161">
        <v>20</v>
      </c>
      <c r="BJ77" s="161">
        <v>35</v>
      </c>
      <c r="BK77" s="161">
        <v>0</v>
      </c>
      <c r="BL77" s="161">
        <v>0</v>
      </c>
      <c r="BM77" s="161">
        <v>0</v>
      </c>
      <c r="BN77" s="161">
        <v>0</v>
      </c>
      <c r="BO77" s="161">
        <v>0</v>
      </c>
      <c r="BP77" s="161">
        <v>0</v>
      </c>
      <c r="BQ77" s="161">
        <v>0</v>
      </c>
      <c r="BR77" s="161" t="s">
        <v>301</v>
      </c>
      <c r="BS77" s="161" t="s">
        <v>301</v>
      </c>
      <c r="BT77" s="161" t="s">
        <v>301</v>
      </c>
      <c r="BU77" s="161" t="s">
        <v>301</v>
      </c>
    </row>
    <row r="78" spans="1:73" s="134" customFormat="1" ht="12.75" customHeight="1" x14ac:dyDescent="0.2">
      <c r="A78" s="155" t="s">
        <v>349</v>
      </c>
      <c r="B78" s="156" t="s">
        <v>454</v>
      </c>
      <c r="C78" s="157"/>
      <c r="D78" s="158">
        <v>949</v>
      </c>
      <c r="E78" s="158">
        <v>58270</v>
      </c>
      <c r="F78" s="158">
        <v>12</v>
      </c>
      <c r="G78" s="158">
        <v>2</v>
      </c>
      <c r="H78" s="158">
        <v>0</v>
      </c>
      <c r="I78" s="158">
        <v>10</v>
      </c>
      <c r="J78" s="159">
        <v>3.9</v>
      </c>
      <c r="K78" s="159">
        <v>1.9</v>
      </c>
      <c r="L78" s="160">
        <v>2</v>
      </c>
      <c r="M78" s="160">
        <v>0</v>
      </c>
      <c r="N78" s="161">
        <v>1</v>
      </c>
      <c r="O78" s="161">
        <v>270</v>
      </c>
      <c r="P78" s="161">
        <v>230</v>
      </c>
      <c r="Q78" s="161">
        <v>22</v>
      </c>
      <c r="R78" s="161">
        <v>9</v>
      </c>
      <c r="S78" s="161">
        <v>2</v>
      </c>
      <c r="T78" s="160">
        <v>250</v>
      </c>
      <c r="U78" s="160">
        <v>59</v>
      </c>
      <c r="V78" s="161">
        <v>26226</v>
      </c>
      <c r="W78" s="161">
        <v>1349</v>
      </c>
      <c r="X78" s="161">
        <v>0</v>
      </c>
      <c r="Y78" s="161">
        <v>17192</v>
      </c>
      <c r="Z78" s="161">
        <v>413586</v>
      </c>
      <c r="AA78" s="161">
        <v>336127</v>
      </c>
      <c r="AB78" s="161">
        <v>77459</v>
      </c>
      <c r="AC78" s="161">
        <v>7639</v>
      </c>
      <c r="AD78" s="161" t="s">
        <v>301</v>
      </c>
      <c r="AE78" s="161" t="s">
        <v>301</v>
      </c>
      <c r="AF78" s="161">
        <v>69820</v>
      </c>
      <c r="AG78" s="161" t="s">
        <v>301</v>
      </c>
      <c r="AH78" s="161" t="s">
        <v>301</v>
      </c>
      <c r="AI78" s="161" t="s">
        <v>301</v>
      </c>
      <c r="AJ78" s="161" t="s">
        <v>301</v>
      </c>
      <c r="AK78" s="161" t="s">
        <v>301</v>
      </c>
      <c r="AL78" s="161">
        <v>45289</v>
      </c>
      <c r="AM78" s="161">
        <v>43036</v>
      </c>
      <c r="AN78" s="161">
        <v>15</v>
      </c>
      <c r="AO78" s="161">
        <v>0</v>
      </c>
      <c r="AP78" s="161">
        <v>348</v>
      </c>
      <c r="AQ78" s="161">
        <v>0</v>
      </c>
      <c r="AR78" s="161">
        <v>1890</v>
      </c>
      <c r="AS78" s="161">
        <v>0</v>
      </c>
      <c r="AT78" s="161" t="s">
        <v>301</v>
      </c>
      <c r="AU78" s="161">
        <v>9</v>
      </c>
      <c r="AV78" s="161" t="s">
        <v>301</v>
      </c>
      <c r="AW78" s="161">
        <v>2908</v>
      </c>
      <c r="AX78" s="161">
        <v>2790</v>
      </c>
      <c r="AY78" s="161">
        <v>1</v>
      </c>
      <c r="AZ78" s="161">
        <v>0</v>
      </c>
      <c r="BA78" s="161">
        <v>0</v>
      </c>
      <c r="BB78" s="161">
        <v>0</v>
      </c>
      <c r="BC78" s="161">
        <v>117</v>
      </c>
      <c r="BD78" s="161">
        <v>0</v>
      </c>
      <c r="BE78" s="161">
        <v>900</v>
      </c>
      <c r="BF78" s="161">
        <v>5</v>
      </c>
      <c r="BG78" s="161">
        <v>8</v>
      </c>
      <c r="BH78" s="161">
        <v>13280</v>
      </c>
      <c r="BI78" s="161">
        <v>65</v>
      </c>
      <c r="BJ78" s="161">
        <v>76</v>
      </c>
      <c r="BK78" s="161">
        <v>0</v>
      </c>
      <c r="BL78" s="161">
        <v>80</v>
      </c>
      <c r="BM78" s="161">
        <v>30</v>
      </c>
      <c r="BN78" s="161">
        <v>10</v>
      </c>
      <c r="BO78" s="161">
        <v>0</v>
      </c>
      <c r="BP78" s="161">
        <v>40</v>
      </c>
      <c r="BQ78" s="161">
        <v>67</v>
      </c>
      <c r="BR78" s="161">
        <v>340</v>
      </c>
      <c r="BS78" s="161" t="s">
        <v>301</v>
      </c>
      <c r="BT78" s="161" t="s">
        <v>301</v>
      </c>
      <c r="BU78" s="161" t="s">
        <v>301</v>
      </c>
    </row>
    <row r="79" spans="1:73" s="134" customFormat="1" ht="12.75" customHeight="1" x14ac:dyDescent="0.2">
      <c r="A79" s="155" t="s">
        <v>350</v>
      </c>
      <c r="B79" s="156" t="s">
        <v>455</v>
      </c>
      <c r="C79" s="157"/>
      <c r="D79" s="158">
        <v>2000</v>
      </c>
      <c r="E79" s="158">
        <v>2000</v>
      </c>
      <c r="F79" s="158">
        <v>4</v>
      </c>
      <c r="G79" s="158">
        <v>2</v>
      </c>
      <c r="H79" s="158">
        <v>2</v>
      </c>
      <c r="I79" s="158">
        <v>0</v>
      </c>
      <c r="J79" s="159">
        <v>3.3</v>
      </c>
      <c r="K79" s="159">
        <v>3.3</v>
      </c>
      <c r="L79" s="160">
        <v>0</v>
      </c>
      <c r="M79" s="160">
        <v>0</v>
      </c>
      <c r="N79" s="161">
        <v>1</v>
      </c>
      <c r="O79" s="161">
        <v>205</v>
      </c>
      <c r="P79" s="161">
        <v>56</v>
      </c>
      <c r="Q79" s="161">
        <v>9</v>
      </c>
      <c r="R79" s="161">
        <v>3</v>
      </c>
      <c r="S79" s="161">
        <v>0</v>
      </c>
      <c r="T79" s="160">
        <v>200</v>
      </c>
      <c r="U79" s="160">
        <v>25</v>
      </c>
      <c r="V79" s="161">
        <v>1340</v>
      </c>
      <c r="W79" s="161">
        <v>1340</v>
      </c>
      <c r="X79" s="161">
        <v>1340</v>
      </c>
      <c r="Y79" s="161">
        <v>122000</v>
      </c>
      <c r="Z79" s="161">
        <v>110000</v>
      </c>
      <c r="AA79" s="161" t="s">
        <v>301</v>
      </c>
      <c r="AB79" s="161">
        <v>110000</v>
      </c>
      <c r="AC79" s="161" t="s">
        <v>301</v>
      </c>
      <c r="AD79" s="161" t="s">
        <v>301</v>
      </c>
      <c r="AE79" s="161" t="s">
        <v>301</v>
      </c>
      <c r="AF79" s="161">
        <v>110000</v>
      </c>
      <c r="AG79" s="161">
        <v>0</v>
      </c>
      <c r="AH79" s="161">
        <v>120000</v>
      </c>
      <c r="AI79" s="161">
        <v>0</v>
      </c>
      <c r="AJ79" s="161">
        <v>0</v>
      </c>
      <c r="AK79" s="161">
        <v>0</v>
      </c>
      <c r="AL79" s="161">
        <v>124230</v>
      </c>
      <c r="AM79" s="161">
        <v>121840</v>
      </c>
      <c r="AN79" s="161">
        <v>1505</v>
      </c>
      <c r="AO79" s="161">
        <v>0</v>
      </c>
      <c r="AP79" s="161">
        <v>700</v>
      </c>
      <c r="AQ79" s="161">
        <v>150</v>
      </c>
      <c r="AR79" s="161">
        <v>35</v>
      </c>
      <c r="AS79" s="161">
        <v>0</v>
      </c>
      <c r="AT79" s="161">
        <v>0</v>
      </c>
      <c r="AU79" s="161">
        <v>50</v>
      </c>
      <c r="AV79" s="161">
        <v>0</v>
      </c>
      <c r="AW79" s="161">
        <v>805</v>
      </c>
      <c r="AX79" s="161">
        <v>800</v>
      </c>
      <c r="AY79" s="161">
        <v>5</v>
      </c>
      <c r="AZ79" s="161">
        <v>0</v>
      </c>
      <c r="BA79" s="161">
        <v>0</v>
      </c>
      <c r="BB79" s="161">
        <v>0</v>
      </c>
      <c r="BC79" s="161">
        <v>0</v>
      </c>
      <c r="BD79" s="161">
        <v>0</v>
      </c>
      <c r="BE79" s="161">
        <v>10</v>
      </c>
      <c r="BF79" s="161">
        <v>0</v>
      </c>
      <c r="BG79" s="161">
        <v>7</v>
      </c>
      <c r="BH79" s="161">
        <v>4700</v>
      </c>
      <c r="BI79" s="161">
        <v>82</v>
      </c>
      <c r="BJ79" s="161">
        <v>15</v>
      </c>
      <c r="BK79" s="161">
        <v>0</v>
      </c>
      <c r="BL79" s="161">
        <v>120</v>
      </c>
      <c r="BM79" s="161">
        <v>110</v>
      </c>
      <c r="BN79" s="161">
        <v>10</v>
      </c>
      <c r="BO79" s="161">
        <v>0</v>
      </c>
      <c r="BP79" s="161">
        <v>0</v>
      </c>
      <c r="BQ79" s="161">
        <v>30</v>
      </c>
      <c r="BR79" s="161">
        <v>60</v>
      </c>
      <c r="BS79" s="161">
        <v>0</v>
      </c>
      <c r="BT79" s="161">
        <v>0</v>
      </c>
      <c r="BU79" s="161">
        <v>0</v>
      </c>
    </row>
    <row r="80" spans="1:73" s="134" customFormat="1" ht="12.75" customHeight="1" x14ac:dyDescent="0.2">
      <c r="A80" s="155" t="s">
        <v>351</v>
      </c>
      <c r="B80" s="156" t="s">
        <v>456</v>
      </c>
      <c r="C80" s="157"/>
      <c r="D80" s="158">
        <v>448</v>
      </c>
      <c r="E80" s="158" t="s">
        <v>301</v>
      </c>
      <c r="F80" s="158">
        <v>2</v>
      </c>
      <c r="G80" s="158">
        <v>0</v>
      </c>
      <c r="H80" s="158">
        <v>1</v>
      </c>
      <c r="I80" s="158">
        <v>1</v>
      </c>
      <c r="J80" s="159">
        <v>0.8</v>
      </c>
      <c r="K80" s="159">
        <v>0.8</v>
      </c>
      <c r="L80" s="160">
        <v>0</v>
      </c>
      <c r="M80" s="160">
        <v>0</v>
      </c>
      <c r="N80" s="161">
        <v>1</v>
      </c>
      <c r="O80" s="161">
        <v>198</v>
      </c>
      <c r="P80" s="161">
        <v>135</v>
      </c>
      <c r="Q80" s="161">
        <v>25</v>
      </c>
      <c r="R80" s="161">
        <v>6</v>
      </c>
      <c r="S80" s="161">
        <v>4</v>
      </c>
      <c r="T80" s="160">
        <v>167</v>
      </c>
      <c r="U80" s="160">
        <v>26</v>
      </c>
      <c r="V80" s="161">
        <v>3491</v>
      </c>
      <c r="W80" s="161">
        <v>232</v>
      </c>
      <c r="X80" s="161">
        <v>0</v>
      </c>
      <c r="Y80" s="161">
        <v>34</v>
      </c>
      <c r="Z80" s="161">
        <v>0</v>
      </c>
      <c r="AA80" s="161" t="s">
        <v>301</v>
      </c>
      <c r="AB80" s="161">
        <v>0</v>
      </c>
      <c r="AC80" s="161" t="s">
        <v>301</v>
      </c>
      <c r="AD80" s="161" t="s">
        <v>301</v>
      </c>
      <c r="AE80" s="161" t="s">
        <v>301</v>
      </c>
      <c r="AF80" s="161" t="s">
        <v>301</v>
      </c>
      <c r="AG80" s="161" t="s">
        <v>301</v>
      </c>
      <c r="AH80" s="161">
        <v>20000</v>
      </c>
      <c r="AI80" s="161">
        <v>0</v>
      </c>
      <c r="AJ80" s="161">
        <v>0</v>
      </c>
      <c r="AK80" s="161">
        <v>856</v>
      </c>
      <c r="AL80" s="161">
        <v>3491</v>
      </c>
      <c r="AM80" s="161">
        <v>3480</v>
      </c>
      <c r="AN80" s="161">
        <v>0</v>
      </c>
      <c r="AO80" s="161">
        <v>0</v>
      </c>
      <c r="AP80" s="161">
        <v>0</v>
      </c>
      <c r="AQ80" s="161">
        <v>0</v>
      </c>
      <c r="AR80" s="161">
        <v>11</v>
      </c>
      <c r="AS80" s="161">
        <v>0</v>
      </c>
      <c r="AT80" s="161" t="s">
        <v>301</v>
      </c>
      <c r="AU80" s="161">
        <v>0</v>
      </c>
      <c r="AV80" s="161">
        <v>18</v>
      </c>
      <c r="AW80" s="161">
        <v>508</v>
      </c>
      <c r="AX80" s="161">
        <v>506</v>
      </c>
      <c r="AY80" s="161">
        <v>0</v>
      </c>
      <c r="AZ80" s="161">
        <v>0</v>
      </c>
      <c r="BA80" s="161">
        <v>0</v>
      </c>
      <c r="BB80" s="161">
        <v>0</v>
      </c>
      <c r="BC80" s="161">
        <v>2</v>
      </c>
      <c r="BD80" s="161">
        <v>0</v>
      </c>
      <c r="BE80" s="161">
        <v>0</v>
      </c>
      <c r="BF80" s="161">
        <v>0</v>
      </c>
      <c r="BG80" s="161">
        <v>7</v>
      </c>
      <c r="BH80" s="161">
        <v>2777</v>
      </c>
      <c r="BI80" s="161">
        <v>576</v>
      </c>
      <c r="BJ80" s="161">
        <v>1230</v>
      </c>
      <c r="BK80" s="161">
        <v>0</v>
      </c>
      <c r="BL80" s="161">
        <v>0</v>
      </c>
      <c r="BM80" s="161">
        <v>0</v>
      </c>
      <c r="BN80" s="161">
        <v>0</v>
      </c>
      <c r="BO80" s="161">
        <v>0</v>
      </c>
      <c r="BP80" s="161">
        <v>0</v>
      </c>
      <c r="BQ80" s="161">
        <v>3</v>
      </c>
      <c r="BR80" s="161">
        <v>125</v>
      </c>
      <c r="BS80" s="161">
        <v>3075</v>
      </c>
      <c r="BT80" s="161">
        <v>97</v>
      </c>
      <c r="BU80" s="161" t="s">
        <v>301</v>
      </c>
    </row>
    <row r="81" spans="1:73" s="134" customFormat="1" ht="12.75" customHeight="1" x14ac:dyDescent="0.2">
      <c r="A81" s="155" t="s">
        <v>352</v>
      </c>
      <c r="B81" s="156" t="s">
        <v>218</v>
      </c>
      <c r="C81" s="157"/>
      <c r="D81" s="158">
        <v>726</v>
      </c>
      <c r="E81" s="158">
        <v>13315</v>
      </c>
      <c r="F81" s="158">
        <v>2</v>
      </c>
      <c r="G81" s="158">
        <v>1</v>
      </c>
      <c r="H81" s="158">
        <v>1</v>
      </c>
      <c r="I81" s="158">
        <v>0</v>
      </c>
      <c r="J81" s="159">
        <v>1.9</v>
      </c>
      <c r="K81" s="159">
        <v>1.6</v>
      </c>
      <c r="L81" s="160">
        <v>0</v>
      </c>
      <c r="M81" s="160">
        <v>0.33</v>
      </c>
      <c r="N81" s="161">
        <v>2</v>
      </c>
      <c r="O81" s="161">
        <v>199</v>
      </c>
      <c r="P81" s="161">
        <v>180</v>
      </c>
      <c r="Q81" s="161">
        <v>10</v>
      </c>
      <c r="R81" s="161">
        <v>4</v>
      </c>
      <c r="S81" s="161">
        <v>4</v>
      </c>
      <c r="T81" s="160">
        <v>215</v>
      </c>
      <c r="U81" s="160">
        <v>44</v>
      </c>
      <c r="V81" s="161">
        <v>13008</v>
      </c>
      <c r="W81" s="161">
        <v>2356</v>
      </c>
      <c r="X81" s="161" t="s">
        <v>301</v>
      </c>
      <c r="Y81" s="161" t="s">
        <v>301</v>
      </c>
      <c r="Z81" s="161">
        <v>44400</v>
      </c>
      <c r="AA81" s="161" t="s">
        <v>301</v>
      </c>
      <c r="AB81" s="161">
        <v>44400</v>
      </c>
      <c r="AC81" s="161" t="s">
        <v>301</v>
      </c>
      <c r="AD81" s="161" t="s">
        <v>301</v>
      </c>
      <c r="AE81" s="161">
        <v>17156</v>
      </c>
      <c r="AF81" s="161">
        <v>27244</v>
      </c>
      <c r="AG81" s="161" t="s">
        <v>301</v>
      </c>
      <c r="AH81" s="161">
        <v>41359</v>
      </c>
      <c r="AI81" s="161">
        <v>0</v>
      </c>
      <c r="AJ81" s="161">
        <v>0</v>
      </c>
      <c r="AK81" s="161">
        <v>3041</v>
      </c>
      <c r="AL81" s="161">
        <v>15961</v>
      </c>
      <c r="AM81" s="161">
        <v>14378</v>
      </c>
      <c r="AN81" s="161">
        <v>0</v>
      </c>
      <c r="AO81" s="161">
        <v>406</v>
      </c>
      <c r="AP81" s="161">
        <v>0</v>
      </c>
      <c r="AQ81" s="161">
        <v>0</v>
      </c>
      <c r="AR81" s="161">
        <v>997</v>
      </c>
      <c r="AS81" s="161">
        <v>180</v>
      </c>
      <c r="AT81" s="161" t="s">
        <v>301</v>
      </c>
      <c r="AU81" s="161" t="s">
        <v>301</v>
      </c>
      <c r="AV81" s="161" t="s">
        <v>301</v>
      </c>
      <c r="AW81" s="161">
        <v>371</v>
      </c>
      <c r="AX81" s="161">
        <v>333</v>
      </c>
      <c r="AY81" s="161">
        <v>0</v>
      </c>
      <c r="AZ81" s="161">
        <v>0</v>
      </c>
      <c r="BA81" s="161" t="s">
        <v>301</v>
      </c>
      <c r="BB81" s="161">
        <v>0</v>
      </c>
      <c r="BC81" s="161">
        <v>38</v>
      </c>
      <c r="BD81" s="161">
        <v>0</v>
      </c>
      <c r="BE81" s="161">
        <v>0</v>
      </c>
      <c r="BF81" s="161">
        <v>3</v>
      </c>
      <c r="BG81" s="161">
        <v>20</v>
      </c>
      <c r="BH81" s="161">
        <v>8366</v>
      </c>
      <c r="BI81" s="161">
        <v>678</v>
      </c>
      <c r="BJ81" s="161">
        <v>511</v>
      </c>
      <c r="BK81" s="161">
        <v>6</v>
      </c>
      <c r="BL81" s="161">
        <v>0</v>
      </c>
      <c r="BM81" s="161">
        <v>0</v>
      </c>
      <c r="BN81" s="161" t="s">
        <v>301</v>
      </c>
      <c r="BO81" s="161" t="s">
        <v>301</v>
      </c>
      <c r="BP81" s="161" t="s">
        <v>301</v>
      </c>
      <c r="BQ81" s="161" t="s">
        <v>301</v>
      </c>
      <c r="BR81" s="161">
        <v>294</v>
      </c>
      <c r="BS81" s="161" t="s">
        <v>301</v>
      </c>
      <c r="BT81" s="161" t="s">
        <v>301</v>
      </c>
      <c r="BU81" s="161" t="s">
        <v>301</v>
      </c>
    </row>
    <row r="82" spans="1:73" s="134" customFormat="1" ht="12.75" customHeight="1" x14ac:dyDescent="0.2">
      <c r="A82" s="122"/>
      <c r="B82" s="169" t="s">
        <v>160</v>
      </c>
      <c r="C82" s="170"/>
      <c r="D82" s="171">
        <v>22757</v>
      </c>
      <c r="E82" s="171">
        <v>177359</v>
      </c>
      <c r="F82" s="171">
        <v>112</v>
      </c>
      <c r="G82" s="171">
        <v>16</v>
      </c>
      <c r="H82" s="171">
        <v>47</v>
      </c>
      <c r="I82" s="171">
        <v>49</v>
      </c>
      <c r="J82" s="172">
        <v>56</v>
      </c>
      <c r="K82" s="172">
        <v>47.37</v>
      </c>
      <c r="L82" s="172">
        <v>5.66</v>
      </c>
      <c r="M82" s="172">
        <v>2.8</v>
      </c>
      <c r="N82" s="171">
        <v>28</v>
      </c>
      <c r="O82" s="171">
        <v>8839</v>
      </c>
      <c r="P82" s="171">
        <v>7420</v>
      </c>
      <c r="Q82" s="171">
        <v>1110</v>
      </c>
      <c r="R82" s="171">
        <v>283</v>
      </c>
      <c r="S82" s="171">
        <v>50</v>
      </c>
      <c r="T82" s="172">
        <v>5178</v>
      </c>
      <c r="U82" s="171">
        <v>1084.25</v>
      </c>
      <c r="V82" s="171">
        <v>396421</v>
      </c>
      <c r="W82" s="171">
        <v>24664</v>
      </c>
      <c r="X82" s="171">
        <v>26003</v>
      </c>
      <c r="Y82" s="171">
        <v>190897</v>
      </c>
      <c r="Z82" s="171">
        <v>8213338</v>
      </c>
      <c r="AA82" s="171">
        <v>5351669</v>
      </c>
      <c r="AB82" s="171">
        <v>2861669</v>
      </c>
      <c r="AC82" s="171">
        <v>10813</v>
      </c>
      <c r="AD82" s="171">
        <v>0</v>
      </c>
      <c r="AE82" s="171">
        <v>47210</v>
      </c>
      <c r="AF82" s="171">
        <v>769931</v>
      </c>
      <c r="AG82" s="171">
        <v>76084</v>
      </c>
      <c r="AH82" s="171">
        <v>282365</v>
      </c>
      <c r="AI82" s="171">
        <v>0</v>
      </c>
      <c r="AJ82" s="171">
        <v>0</v>
      </c>
      <c r="AK82" s="171">
        <v>42397.7</v>
      </c>
      <c r="AL82" s="171">
        <v>595240</v>
      </c>
      <c r="AM82" s="171">
        <v>560826</v>
      </c>
      <c r="AN82" s="171">
        <v>7853</v>
      </c>
      <c r="AO82" s="171">
        <v>475</v>
      </c>
      <c r="AP82" s="171">
        <v>1048</v>
      </c>
      <c r="AQ82" s="171">
        <v>150</v>
      </c>
      <c r="AR82" s="171">
        <v>24636</v>
      </c>
      <c r="AS82" s="171">
        <v>252</v>
      </c>
      <c r="AT82" s="171">
        <v>108533</v>
      </c>
      <c r="AU82" s="171">
        <v>724</v>
      </c>
      <c r="AV82" s="171">
        <v>137384</v>
      </c>
      <c r="AW82" s="171">
        <v>27415</v>
      </c>
      <c r="AX82" s="171">
        <v>24003</v>
      </c>
      <c r="AY82" s="171">
        <v>325</v>
      </c>
      <c r="AZ82" s="171">
        <v>1</v>
      </c>
      <c r="BA82" s="171">
        <v>0</v>
      </c>
      <c r="BB82" s="171">
        <v>0</v>
      </c>
      <c r="BC82" s="171">
        <v>1879</v>
      </c>
      <c r="BD82" s="171">
        <v>1207</v>
      </c>
      <c r="BE82" s="171">
        <v>5829</v>
      </c>
      <c r="BF82" s="171">
        <v>58</v>
      </c>
      <c r="BG82" s="171">
        <v>795</v>
      </c>
      <c r="BH82" s="171">
        <v>236789</v>
      </c>
      <c r="BI82" s="171">
        <v>10916</v>
      </c>
      <c r="BJ82" s="171">
        <v>15623</v>
      </c>
      <c r="BK82" s="171">
        <v>2483</v>
      </c>
      <c r="BL82" s="171">
        <v>220</v>
      </c>
      <c r="BM82" s="171">
        <v>150</v>
      </c>
      <c r="BN82" s="171">
        <v>20</v>
      </c>
      <c r="BO82" s="171">
        <v>0</v>
      </c>
      <c r="BP82" s="171">
        <v>50</v>
      </c>
      <c r="BQ82" s="171">
        <v>50972</v>
      </c>
      <c r="BR82" s="171">
        <v>4714</v>
      </c>
      <c r="BS82" s="171">
        <v>31531</v>
      </c>
      <c r="BT82" s="171">
        <v>11430</v>
      </c>
      <c r="BU82" s="171">
        <v>27762</v>
      </c>
    </row>
    <row r="83" spans="1:73" s="134" customFormat="1" ht="12.75" customHeight="1" x14ac:dyDescent="0.2">
      <c r="A83" s="173"/>
      <c r="B83" s="135" t="s">
        <v>150</v>
      </c>
      <c r="C83" s="180">
        <v>29</v>
      </c>
      <c r="D83" s="136">
        <v>29</v>
      </c>
      <c r="E83" s="136">
        <v>29</v>
      </c>
      <c r="F83" s="136">
        <v>29</v>
      </c>
      <c r="G83" s="136">
        <v>29</v>
      </c>
      <c r="H83" s="136">
        <v>29</v>
      </c>
      <c r="I83" s="136">
        <v>29</v>
      </c>
      <c r="J83" s="136">
        <v>29</v>
      </c>
      <c r="K83" s="136">
        <v>29</v>
      </c>
      <c r="L83" s="136">
        <v>29</v>
      </c>
      <c r="M83" s="136">
        <v>29</v>
      </c>
      <c r="N83" s="136">
        <v>29</v>
      </c>
      <c r="O83" s="136">
        <v>29</v>
      </c>
      <c r="P83" s="136">
        <v>29</v>
      </c>
      <c r="Q83" s="136">
        <v>29</v>
      </c>
      <c r="R83" s="136">
        <v>29</v>
      </c>
      <c r="S83" s="136">
        <v>29</v>
      </c>
      <c r="T83" s="136">
        <v>29</v>
      </c>
      <c r="U83" s="136">
        <v>29</v>
      </c>
      <c r="V83" s="136">
        <v>29</v>
      </c>
      <c r="W83" s="136">
        <v>29</v>
      </c>
      <c r="X83" s="136">
        <v>29</v>
      </c>
      <c r="Y83" s="136">
        <v>29</v>
      </c>
      <c r="Z83" s="136">
        <v>29</v>
      </c>
      <c r="AA83" s="136">
        <v>29</v>
      </c>
      <c r="AB83" s="136">
        <v>29</v>
      </c>
      <c r="AC83" s="136">
        <v>29</v>
      </c>
      <c r="AD83" s="136">
        <v>29</v>
      </c>
      <c r="AE83" s="136">
        <v>29</v>
      </c>
      <c r="AF83" s="136">
        <v>29</v>
      </c>
      <c r="AG83" s="136">
        <v>29</v>
      </c>
      <c r="AH83" s="136">
        <v>29</v>
      </c>
      <c r="AI83" s="136">
        <v>29</v>
      </c>
      <c r="AJ83" s="136">
        <v>29</v>
      </c>
      <c r="AK83" s="136">
        <v>29</v>
      </c>
      <c r="AL83" s="136">
        <v>29</v>
      </c>
      <c r="AM83" s="136">
        <v>29</v>
      </c>
      <c r="AN83" s="136">
        <v>29</v>
      </c>
      <c r="AO83" s="136">
        <v>29</v>
      </c>
      <c r="AP83" s="136">
        <v>29</v>
      </c>
      <c r="AQ83" s="136">
        <v>29</v>
      </c>
      <c r="AR83" s="136">
        <v>29</v>
      </c>
      <c r="AS83" s="136">
        <v>29</v>
      </c>
      <c r="AT83" s="136">
        <v>29</v>
      </c>
      <c r="AU83" s="136">
        <v>29</v>
      </c>
      <c r="AV83" s="136">
        <v>29</v>
      </c>
      <c r="AW83" s="136">
        <v>29</v>
      </c>
      <c r="AX83" s="136">
        <v>29</v>
      </c>
      <c r="AY83" s="136">
        <v>29</v>
      </c>
      <c r="AZ83" s="136">
        <v>29</v>
      </c>
      <c r="BA83" s="136">
        <v>29</v>
      </c>
      <c r="BB83" s="136">
        <v>29</v>
      </c>
      <c r="BC83" s="136">
        <v>29</v>
      </c>
      <c r="BD83" s="136">
        <v>29</v>
      </c>
      <c r="BE83" s="136">
        <v>29</v>
      </c>
      <c r="BF83" s="136">
        <v>29</v>
      </c>
      <c r="BG83" s="136">
        <v>29</v>
      </c>
      <c r="BH83" s="136">
        <v>29</v>
      </c>
      <c r="BI83" s="136">
        <v>29</v>
      </c>
      <c r="BJ83" s="136">
        <v>29</v>
      </c>
      <c r="BK83" s="136">
        <v>29</v>
      </c>
      <c r="BL83" s="136">
        <v>29</v>
      </c>
      <c r="BM83" s="136">
        <v>29</v>
      </c>
      <c r="BN83" s="136">
        <v>29</v>
      </c>
      <c r="BO83" s="136">
        <v>29</v>
      </c>
      <c r="BP83" s="136">
        <v>29</v>
      </c>
      <c r="BQ83" s="136">
        <v>29</v>
      </c>
      <c r="BR83" s="136">
        <v>29</v>
      </c>
      <c r="BS83" s="136">
        <v>29</v>
      </c>
      <c r="BT83" s="136">
        <v>29</v>
      </c>
      <c r="BU83" s="136">
        <v>29</v>
      </c>
    </row>
    <row r="84" spans="1:73" s="134" customFormat="1" ht="12.75" customHeight="1" x14ac:dyDescent="0.2">
      <c r="A84" s="173"/>
      <c r="B84" s="135" t="s">
        <v>151</v>
      </c>
      <c r="C84" s="180">
        <v>24</v>
      </c>
      <c r="D84" s="136">
        <v>22</v>
      </c>
      <c r="E84" s="136">
        <v>9</v>
      </c>
      <c r="F84" s="136">
        <v>24</v>
      </c>
      <c r="G84" s="136">
        <v>24</v>
      </c>
      <c r="H84" s="136">
        <v>24</v>
      </c>
      <c r="I84" s="136">
        <v>24</v>
      </c>
      <c r="J84" s="136">
        <v>24</v>
      </c>
      <c r="K84" s="136">
        <v>24</v>
      </c>
      <c r="L84" s="136">
        <v>23</v>
      </c>
      <c r="M84" s="136">
        <v>23</v>
      </c>
      <c r="N84" s="136">
        <v>24</v>
      </c>
      <c r="O84" s="136">
        <v>24</v>
      </c>
      <c r="P84" s="136">
        <v>24</v>
      </c>
      <c r="Q84" s="136">
        <v>24</v>
      </c>
      <c r="R84" s="136">
        <v>24</v>
      </c>
      <c r="S84" s="136">
        <v>24</v>
      </c>
      <c r="T84" s="136">
        <v>24</v>
      </c>
      <c r="U84" s="136">
        <v>24</v>
      </c>
      <c r="V84" s="136">
        <v>24</v>
      </c>
      <c r="W84" s="136">
        <v>24</v>
      </c>
      <c r="X84" s="136">
        <v>21</v>
      </c>
      <c r="Y84" s="136">
        <v>21</v>
      </c>
      <c r="Z84" s="136">
        <v>24</v>
      </c>
      <c r="AA84" s="136">
        <v>6</v>
      </c>
      <c r="AB84" s="136">
        <v>24</v>
      </c>
      <c r="AC84" s="136">
        <v>4</v>
      </c>
      <c r="AD84" s="136">
        <v>0</v>
      </c>
      <c r="AE84" s="136">
        <v>5</v>
      </c>
      <c r="AF84" s="136">
        <v>13</v>
      </c>
      <c r="AG84" s="136">
        <v>8</v>
      </c>
      <c r="AH84" s="136">
        <v>9</v>
      </c>
      <c r="AI84" s="136">
        <v>11</v>
      </c>
      <c r="AJ84" s="136">
        <v>11</v>
      </c>
      <c r="AK84" s="136">
        <v>16</v>
      </c>
      <c r="AL84" s="136">
        <v>24</v>
      </c>
      <c r="AM84" s="136">
        <v>24</v>
      </c>
      <c r="AN84" s="136">
        <v>24</v>
      </c>
      <c r="AO84" s="136">
        <v>24</v>
      </c>
      <c r="AP84" s="136">
        <v>23</v>
      </c>
      <c r="AQ84" s="136">
        <v>24</v>
      </c>
      <c r="AR84" s="136">
        <v>24</v>
      </c>
      <c r="AS84" s="136">
        <v>23</v>
      </c>
      <c r="AT84" s="136">
        <v>15</v>
      </c>
      <c r="AU84" s="136">
        <v>17</v>
      </c>
      <c r="AV84" s="136">
        <v>18</v>
      </c>
      <c r="AW84" s="136">
        <v>24</v>
      </c>
      <c r="AX84" s="136">
        <v>24</v>
      </c>
      <c r="AY84" s="136">
        <v>24</v>
      </c>
      <c r="AZ84" s="136">
        <v>24</v>
      </c>
      <c r="BA84" s="136">
        <v>23</v>
      </c>
      <c r="BB84" s="136">
        <v>24</v>
      </c>
      <c r="BC84" s="136">
        <v>24</v>
      </c>
      <c r="BD84" s="136">
        <v>23</v>
      </c>
      <c r="BE84" s="136">
        <v>22</v>
      </c>
      <c r="BF84" s="136">
        <v>24</v>
      </c>
      <c r="BG84" s="136">
        <v>23</v>
      </c>
      <c r="BH84" s="136">
        <v>23</v>
      </c>
      <c r="BI84" s="136">
        <v>24</v>
      </c>
      <c r="BJ84" s="136">
        <v>23</v>
      </c>
      <c r="BK84" s="136">
        <v>23</v>
      </c>
      <c r="BL84" s="136">
        <v>24</v>
      </c>
      <c r="BM84" s="136">
        <v>23</v>
      </c>
      <c r="BN84" s="136">
        <v>22</v>
      </c>
      <c r="BO84" s="136">
        <v>22</v>
      </c>
      <c r="BP84" s="136">
        <v>22</v>
      </c>
      <c r="BQ84" s="136">
        <v>18</v>
      </c>
      <c r="BR84" s="136">
        <v>18</v>
      </c>
      <c r="BS84" s="136">
        <v>8</v>
      </c>
      <c r="BT84" s="136">
        <v>7</v>
      </c>
      <c r="BU84" s="136">
        <v>5</v>
      </c>
    </row>
    <row r="85" spans="1:73" s="134" customFormat="1" ht="12.75" customHeight="1" x14ac:dyDescent="0.2">
      <c r="A85" s="174"/>
      <c r="B85" s="138" t="s">
        <v>149</v>
      </c>
      <c r="C85" s="181">
        <v>0.82758620689655171</v>
      </c>
      <c r="D85" s="139">
        <v>0.75862068965517238</v>
      </c>
      <c r="E85" s="139">
        <v>0.31034482758620691</v>
      </c>
      <c r="F85" s="139">
        <v>0.82758620689655171</v>
      </c>
      <c r="G85" s="139">
        <v>0.82758620689655171</v>
      </c>
      <c r="H85" s="139">
        <v>0.82758620689655171</v>
      </c>
      <c r="I85" s="139">
        <v>0.82758620689655171</v>
      </c>
      <c r="J85" s="139">
        <v>0.82758620689655171</v>
      </c>
      <c r="K85" s="139">
        <v>0.82758620689655171</v>
      </c>
      <c r="L85" s="139">
        <v>0.7931034482758621</v>
      </c>
      <c r="M85" s="139">
        <v>0.7931034482758621</v>
      </c>
      <c r="N85" s="139">
        <v>0.82758620689655171</v>
      </c>
      <c r="O85" s="139">
        <v>0.82758620689655171</v>
      </c>
      <c r="P85" s="139">
        <v>0.82758620689655171</v>
      </c>
      <c r="Q85" s="139">
        <v>0.82758620689655171</v>
      </c>
      <c r="R85" s="139">
        <v>0.82758620689655171</v>
      </c>
      <c r="S85" s="139">
        <v>0.82758620689655171</v>
      </c>
      <c r="T85" s="139">
        <v>0.82758620689655171</v>
      </c>
      <c r="U85" s="139">
        <v>0.82758620689655171</v>
      </c>
      <c r="V85" s="139">
        <v>0.82758620689655171</v>
      </c>
      <c r="W85" s="139">
        <v>0.82758620689655171</v>
      </c>
      <c r="X85" s="139">
        <v>0.72413793103448276</v>
      </c>
      <c r="Y85" s="139">
        <v>0.72413793103448276</v>
      </c>
      <c r="Z85" s="139">
        <v>0.82758620689655171</v>
      </c>
      <c r="AA85" s="139">
        <v>0.20689655172413793</v>
      </c>
      <c r="AB85" s="139">
        <v>0.82758620689655171</v>
      </c>
      <c r="AC85" s="139">
        <v>0.13793103448275862</v>
      </c>
      <c r="AD85" s="139">
        <v>0</v>
      </c>
      <c r="AE85" s="139">
        <v>0.17241379310344829</v>
      </c>
      <c r="AF85" s="139">
        <v>0.44827586206896552</v>
      </c>
      <c r="AG85" s="139">
        <v>0.27586206896551724</v>
      </c>
      <c r="AH85" s="139">
        <v>0.31034482758620691</v>
      </c>
      <c r="AI85" s="139">
        <v>0.37931034482758619</v>
      </c>
      <c r="AJ85" s="139">
        <v>0.37931034482758619</v>
      </c>
      <c r="AK85" s="139">
        <v>0.55172413793103448</v>
      </c>
      <c r="AL85" s="139">
        <v>0.82758620689655171</v>
      </c>
      <c r="AM85" s="139">
        <v>0.82758620689655171</v>
      </c>
      <c r="AN85" s="139">
        <v>0.82758620689655171</v>
      </c>
      <c r="AO85" s="139">
        <v>0.82758620689655171</v>
      </c>
      <c r="AP85" s="139">
        <v>0.7931034482758621</v>
      </c>
      <c r="AQ85" s="139">
        <v>0.82758620689655171</v>
      </c>
      <c r="AR85" s="139">
        <v>0.82758620689655171</v>
      </c>
      <c r="AS85" s="139">
        <v>0.7931034482758621</v>
      </c>
      <c r="AT85" s="139">
        <v>0.51724137931034486</v>
      </c>
      <c r="AU85" s="139">
        <v>0.58620689655172409</v>
      </c>
      <c r="AV85" s="139">
        <v>0.62068965517241381</v>
      </c>
      <c r="AW85" s="139">
        <v>0.82758620689655171</v>
      </c>
      <c r="AX85" s="139">
        <v>0.82758620689655171</v>
      </c>
      <c r="AY85" s="139">
        <v>0.82758620689655171</v>
      </c>
      <c r="AZ85" s="139">
        <v>0.82758620689655171</v>
      </c>
      <c r="BA85" s="139">
        <v>0.7931034482758621</v>
      </c>
      <c r="BB85" s="139">
        <v>0.82758620689655171</v>
      </c>
      <c r="BC85" s="139">
        <v>0.82758620689655171</v>
      </c>
      <c r="BD85" s="139">
        <v>0.7931034482758621</v>
      </c>
      <c r="BE85" s="139">
        <v>0.75862068965517238</v>
      </c>
      <c r="BF85" s="139">
        <v>0.82758620689655171</v>
      </c>
      <c r="BG85" s="139">
        <v>0.7931034482758621</v>
      </c>
      <c r="BH85" s="139">
        <v>0.7931034482758621</v>
      </c>
      <c r="BI85" s="139">
        <v>0.82758620689655171</v>
      </c>
      <c r="BJ85" s="139">
        <v>0.7931034482758621</v>
      </c>
      <c r="BK85" s="139">
        <v>0.7931034482758621</v>
      </c>
      <c r="BL85" s="139">
        <v>0.82758620689655171</v>
      </c>
      <c r="BM85" s="139">
        <v>0.7931034482758621</v>
      </c>
      <c r="BN85" s="139">
        <v>0.75862068965517238</v>
      </c>
      <c r="BO85" s="139">
        <v>0.75862068965517238</v>
      </c>
      <c r="BP85" s="139">
        <v>0.75862068965517238</v>
      </c>
      <c r="BQ85" s="139">
        <v>0.62068965517241381</v>
      </c>
      <c r="BR85" s="139">
        <v>0.62068965517241381</v>
      </c>
      <c r="BS85" s="139">
        <v>0.27586206896551724</v>
      </c>
      <c r="BT85" s="139">
        <v>0.2413793103448276</v>
      </c>
      <c r="BU85" s="139">
        <v>0.17241379310344829</v>
      </c>
    </row>
    <row r="86" spans="1:73" s="134" customFormat="1" ht="12.75" customHeight="1" x14ac:dyDescent="0.2">
      <c r="A86" s="155" t="s">
        <v>353</v>
      </c>
      <c r="B86" s="156" t="s">
        <v>418</v>
      </c>
      <c r="C86" s="157"/>
      <c r="D86" s="158">
        <v>17135</v>
      </c>
      <c r="E86" s="158" t="s">
        <v>301</v>
      </c>
      <c r="F86" s="158">
        <v>41</v>
      </c>
      <c r="G86" s="158">
        <v>22</v>
      </c>
      <c r="H86" s="158">
        <v>12</v>
      </c>
      <c r="I86" s="158">
        <v>7</v>
      </c>
      <c r="J86" s="159">
        <v>30.4</v>
      </c>
      <c r="K86" s="160">
        <v>28.8</v>
      </c>
      <c r="L86" s="160">
        <v>0.55000000000000004</v>
      </c>
      <c r="M86" s="160">
        <v>1</v>
      </c>
      <c r="N86" s="161">
        <v>8</v>
      </c>
      <c r="O86" s="161">
        <v>3450</v>
      </c>
      <c r="P86" s="161">
        <v>3066</v>
      </c>
      <c r="Q86" s="161">
        <v>412</v>
      </c>
      <c r="R86" s="161">
        <v>249</v>
      </c>
      <c r="S86" s="161">
        <v>1</v>
      </c>
      <c r="T86" s="160">
        <v>248</v>
      </c>
      <c r="U86" s="160">
        <v>68.5</v>
      </c>
      <c r="V86" s="161">
        <v>180532</v>
      </c>
      <c r="W86" s="161">
        <v>21000</v>
      </c>
      <c r="X86" s="161">
        <v>15500</v>
      </c>
      <c r="Y86" s="161">
        <v>24000</v>
      </c>
      <c r="Z86" s="161">
        <v>5408048</v>
      </c>
      <c r="AA86" s="161">
        <v>3105873</v>
      </c>
      <c r="AB86" s="161">
        <v>2302175</v>
      </c>
      <c r="AC86" s="161">
        <v>246443</v>
      </c>
      <c r="AD86" s="161">
        <v>404780</v>
      </c>
      <c r="AE86" s="161">
        <v>91904</v>
      </c>
      <c r="AF86" s="161">
        <v>1559048</v>
      </c>
      <c r="AG86" s="161">
        <v>855015</v>
      </c>
      <c r="AH86" s="161">
        <v>5643654</v>
      </c>
      <c r="AI86" s="161">
        <v>0</v>
      </c>
      <c r="AJ86" s="161">
        <v>0</v>
      </c>
      <c r="AK86" s="161">
        <v>64000</v>
      </c>
      <c r="AL86" s="161">
        <v>150680</v>
      </c>
      <c r="AM86" s="161">
        <v>145017</v>
      </c>
      <c r="AN86" s="161">
        <v>0</v>
      </c>
      <c r="AO86" s="161">
        <v>1291</v>
      </c>
      <c r="AP86" s="161">
        <v>0</v>
      </c>
      <c r="AQ86" s="161">
        <v>1600</v>
      </c>
      <c r="AR86" s="161">
        <v>2165</v>
      </c>
      <c r="AS86" s="161">
        <v>607</v>
      </c>
      <c r="AT86" s="161">
        <v>16996</v>
      </c>
      <c r="AU86" s="161">
        <v>709</v>
      </c>
      <c r="AV86" s="161">
        <v>161</v>
      </c>
      <c r="AW86" s="161">
        <v>9641</v>
      </c>
      <c r="AX86" s="161">
        <v>9387</v>
      </c>
      <c r="AY86" s="161">
        <v>0</v>
      </c>
      <c r="AZ86" s="161">
        <v>114</v>
      </c>
      <c r="BA86" s="161">
        <v>0</v>
      </c>
      <c r="BB86" s="161">
        <v>0</v>
      </c>
      <c r="BC86" s="161">
        <v>114</v>
      </c>
      <c r="BD86" s="161">
        <v>26</v>
      </c>
      <c r="BE86" s="161">
        <v>8290</v>
      </c>
      <c r="BF86" s="161">
        <v>5</v>
      </c>
      <c r="BG86" s="161">
        <v>633</v>
      </c>
      <c r="BH86" s="161">
        <v>164698</v>
      </c>
      <c r="BI86" s="161">
        <v>25769</v>
      </c>
      <c r="BJ86" s="161">
        <v>30233</v>
      </c>
      <c r="BK86" s="161">
        <v>54</v>
      </c>
      <c r="BL86" s="161">
        <v>3014</v>
      </c>
      <c r="BM86" s="161">
        <v>0</v>
      </c>
      <c r="BN86" s="161">
        <v>14</v>
      </c>
      <c r="BO86" s="161">
        <v>250</v>
      </c>
      <c r="BP86" s="161">
        <v>2750</v>
      </c>
      <c r="BQ86" s="161">
        <v>0</v>
      </c>
      <c r="BR86" s="161">
        <v>410</v>
      </c>
      <c r="BS86" s="161">
        <v>820231</v>
      </c>
      <c r="BT86" s="161" t="s">
        <v>301</v>
      </c>
      <c r="BU86" s="161" t="s">
        <v>301</v>
      </c>
    </row>
    <row r="87" spans="1:73" s="134" customFormat="1" ht="12.75" customHeight="1" x14ac:dyDescent="0.2">
      <c r="A87" s="155" t="s">
        <v>354</v>
      </c>
      <c r="B87" s="156" t="s">
        <v>419</v>
      </c>
      <c r="C87" s="157"/>
      <c r="D87" s="158">
        <v>4599</v>
      </c>
      <c r="E87" s="158">
        <v>31013</v>
      </c>
      <c r="F87" s="158">
        <v>29</v>
      </c>
      <c r="G87" s="158">
        <v>5</v>
      </c>
      <c r="H87" s="158">
        <v>20</v>
      </c>
      <c r="I87" s="158">
        <v>4</v>
      </c>
      <c r="J87" s="159">
        <v>18.5</v>
      </c>
      <c r="K87" s="160">
        <v>14.2</v>
      </c>
      <c r="L87" s="160">
        <v>4.3</v>
      </c>
      <c r="M87" s="160">
        <v>0</v>
      </c>
      <c r="N87" s="161">
        <v>6</v>
      </c>
      <c r="O87" s="161">
        <v>1600</v>
      </c>
      <c r="P87" s="161">
        <v>320</v>
      </c>
      <c r="Q87" s="161">
        <v>46</v>
      </c>
      <c r="R87" s="161">
        <v>14</v>
      </c>
      <c r="S87" s="161">
        <v>1</v>
      </c>
      <c r="T87" s="160">
        <v>246</v>
      </c>
      <c r="U87" s="160">
        <v>40</v>
      </c>
      <c r="V87" s="161">
        <v>62842</v>
      </c>
      <c r="W87" s="161">
        <v>59185</v>
      </c>
      <c r="X87" s="161">
        <v>2300</v>
      </c>
      <c r="Y87" s="161">
        <v>140478</v>
      </c>
      <c r="Z87" s="161">
        <v>2159023</v>
      </c>
      <c r="AA87" s="161">
        <v>1698460</v>
      </c>
      <c r="AB87" s="161">
        <v>460563</v>
      </c>
      <c r="AC87" s="161">
        <v>167965</v>
      </c>
      <c r="AD87" s="161">
        <v>1</v>
      </c>
      <c r="AE87" s="161">
        <v>4190</v>
      </c>
      <c r="AF87" s="161">
        <v>288407</v>
      </c>
      <c r="AG87" s="161">
        <v>95151</v>
      </c>
      <c r="AH87" s="161">
        <v>2124581</v>
      </c>
      <c r="AI87" s="161">
        <v>0</v>
      </c>
      <c r="AJ87" s="161">
        <v>0</v>
      </c>
      <c r="AK87" s="161">
        <v>34440</v>
      </c>
      <c r="AL87" s="161">
        <v>218447</v>
      </c>
      <c r="AM87" s="161">
        <v>177241</v>
      </c>
      <c r="AN87" s="161">
        <v>0</v>
      </c>
      <c r="AO87" s="161">
        <v>4</v>
      </c>
      <c r="AP87" s="161">
        <v>0</v>
      </c>
      <c r="AQ87" s="161">
        <v>4</v>
      </c>
      <c r="AR87" s="161">
        <v>41001</v>
      </c>
      <c r="AS87" s="161">
        <v>197</v>
      </c>
      <c r="AT87" s="161">
        <v>48</v>
      </c>
      <c r="AU87" s="161">
        <v>346</v>
      </c>
      <c r="AV87" s="161">
        <v>11</v>
      </c>
      <c r="AW87" s="161">
        <v>15264</v>
      </c>
      <c r="AX87" s="161">
        <v>12675</v>
      </c>
      <c r="AY87" s="161">
        <v>0</v>
      </c>
      <c r="AZ87" s="161">
        <v>1</v>
      </c>
      <c r="BA87" s="161">
        <v>0</v>
      </c>
      <c r="BB87" s="161">
        <v>3</v>
      </c>
      <c r="BC87" s="161">
        <v>2918</v>
      </c>
      <c r="BD87" s="161">
        <v>27</v>
      </c>
      <c r="BE87" s="161" t="s">
        <v>301</v>
      </c>
      <c r="BF87" s="161">
        <v>0</v>
      </c>
      <c r="BG87" s="161">
        <v>36</v>
      </c>
      <c r="BH87" s="161">
        <v>67411</v>
      </c>
      <c r="BI87" s="161">
        <v>7538</v>
      </c>
      <c r="BJ87" s="161">
        <v>5628</v>
      </c>
      <c r="BK87" s="161">
        <v>0</v>
      </c>
      <c r="BL87" s="161">
        <v>5</v>
      </c>
      <c r="BM87" s="161">
        <v>0</v>
      </c>
      <c r="BN87" s="161">
        <v>0</v>
      </c>
      <c r="BO87" s="161">
        <v>0</v>
      </c>
      <c r="BP87" s="161">
        <v>5</v>
      </c>
      <c r="BQ87" s="161">
        <v>20</v>
      </c>
      <c r="BR87" s="161">
        <v>326</v>
      </c>
      <c r="BS87" s="161">
        <v>56970</v>
      </c>
      <c r="BT87" s="161">
        <v>6500</v>
      </c>
      <c r="BU87" s="161">
        <v>2400</v>
      </c>
    </row>
    <row r="88" spans="1:73" s="134" customFormat="1" ht="12.75" customHeight="1" x14ac:dyDescent="0.2">
      <c r="A88" s="155" t="s">
        <v>355</v>
      </c>
      <c r="B88" s="156" t="s">
        <v>420</v>
      </c>
      <c r="C88" s="157"/>
      <c r="D88" s="158" t="s">
        <v>301</v>
      </c>
      <c r="E88" s="158" t="s">
        <v>301</v>
      </c>
      <c r="F88" s="158">
        <v>3</v>
      </c>
      <c r="G88" s="158">
        <v>0</v>
      </c>
      <c r="H88" s="158">
        <v>3</v>
      </c>
      <c r="I88" s="158">
        <v>0</v>
      </c>
      <c r="J88" s="159">
        <v>2</v>
      </c>
      <c r="K88" s="160">
        <v>2</v>
      </c>
      <c r="L88" s="160">
        <v>0</v>
      </c>
      <c r="M88" s="160">
        <v>0</v>
      </c>
      <c r="N88" s="161">
        <v>1</v>
      </c>
      <c r="O88" s="161">
        <v>222</v>
      </c>
      <c r="P88" s="161">
        <v>198</v>
      </c>
      <c r="Q88" s="161">
        <v>20</v>
      </c>
      <c r="R88" s="161">
        <v>9</v>
      </c>
      <c r="S88" s="161">
        <v>0</v>
      </c>
      <c r="T88" s="160">
        <v>240</v>
      </c>
      <c r="U88" s="160">
        <v>38</v>
      </c>
      <c r="V88" s="161">
        <v>24277</v>
      </c>
      <c r="W88" s="161">
        <v>0</v>
      </c>
      <c r="X88" s="161">
        <v>0</v>
      </c>
      <c r="Y88" s="161">
        <v>0</v>
      </c>
      <c r="Z88" s="161">
        <v>268485</v>
      </c>
      <c r="AA88" s="161">
        <v>213485</v>
      </c>
      <c r="AB88" s="161">
        <v>55000</v>
      </c>
      <c r="AC88" s="161" t="s">
        <v>301</v>
      </c>
      <c r="AD88" s="161" t="s">
        <v>301</v>
      </c>
      <c r="AE88" s="161" t="s">
        <v>301</v>
      </c>
      <c r="AF88" s="161">
        <v>55000</v>
      </c>
      <c r="AG88" s="161" t="s">
        <v>301</v>
      </c>
      <c r="AH88" s="161" t="s">
        <v>301</v>
      </c>
      <c r="AI88" s="161" t="s">
        <v>301</v>
      </c>
      <c r="AJ88" s="161" t="s">
        <v>301</v>
      </c>
      <c r="AK88" s="161">
        <v>3000</v>
      </c>
      <c r="AL88" s="161">
        <v>24277</v>
      </c>
      <c r="AM88" s="161">
        <v>22286</v>
      </c>
      <c r="AN88" s="161" t="s">
        <v>301</v>
      </c>
      <c r="AO88" s="161" t="s">
        <v>301</v>
      </c>
      <c r="AP88" s="161" t="s">
        <v>301</v>
      </c>
      <c r="AQ88" s="161" t="s">
        <v>301</v>
      </c>
      <c r="AR88" s="161" t="s">
        <v>301</v>
      </c>
      <c r="AS88" s="161">
        <v>1991</v>
      </c>
      <c r="AT88" s="161">
        <v>27</v>
      </c>
      <c r="AU88" s="161" t="s">
        <v>301</v>
      </c>
      <c r="AV88" s="161">
        <v>9</v>
      </c>
      <c r="AW88" s="161">
        <v>800</v>
      </c>
      <c r="AX88" s="161">
        <v>758</v>
      </c>
      <c r="AY88" s="161" t="s">
        <v>301</v>
      </c>
      <c r="AZ88" s="161" t="s">
        <v>301</v>
      </c>
      <c r="BA88" s="161">
        <v>1</v>
      </c>
      <c r="BB88" s="161" t="s">
        <v>301</v>
      </c>
      <c r="BC88" s="161">
        <v>41</v>
      </c>
      <c r="BD88" s="161" t="s">
        <v>301</v>
      </c>
      <c r="BE88" s="161" t="s">
        <v>301</v>
      </c>
      <c r="BF88" s="161" t="s">
        <v>301</v>
      </c>
      <c r="BG88" s="161" t="s">
        <v>301</v>
      </c>
      <c r="BH88" s="161">
        <v>12233</v>
      </c>
      <c r="BI88" s="161" t="s">
        <v>301</v>
      </c>
      <c r="BJ88" s="161" t="s">
        <v>301</v>
      </c>
      <c r="BK88" s="161" t="s">
        <v>301</v>
      </c>
      <c r="BL88" s="161">
        <v>0</v>
      </c>
      <c r="BM88" s="161" t="s">
        <v>301</v>
      </c>
      <c r="BN88" s="161" t="s">
        <v>301</v>
      </c>
      <c r="BO88" s="161" t="s">
        <v>301</v>
      </c>
      <c r="BP88" s="161" t="s">
        <v>301</v>
      </c>
      <c r="BQ88" s="161" t="s">
        <v>301</v>
      </c>
      <c r="BR88" s="161">
        <v>400</v>
      </c>
      <c r="BS88" s="161" t="s">
        <v>301</v>
      </c>
      <c r="BT88" s="161" t="s">
        <v>301</v>
      </c>
      <c r="BU88" s="161" t="s">
        <v>301</v>
      </c>
    </row>
    <row r="89" spans="1:73" s="134" customFormat="1" ht="12.75" customHeight="1" x14ac:dyDescent="0.2">
      <c r="A89" s="155" t="s">
        <v>356</v>
      </c>
      <c r="B89" s="156" t="s">
        <v>421</v>
      </c>
      <c r="C89" s="157"/>
      <c r="D89" s="158">
        <v>8195</v>
      </c>
      <c r="E89" s="158">
        <v>181603</v>
      </c>
      <c r="F89" s="158">
        <v>22</v>
      </c>
      <c r="G89" s="158">
        <v>7</v>
      </c>
      <c r="H89" s="158">
        <v>11</v>
      </c>
      <c r="I89" s="158">
        <v>4</v>
      </c>
      <c r="J89" s="159">
        <v>16.3</v>
      </c>
      <c r="K89" s="160">
        <v>15.2</v>
      </c>
      <c r="L89" s="160">
        <v>0.1</v>
      </c>
      <c r="M89" s="160">
        <v>1</v>
      </c>
      <c r="N89" s="161">
        <v>1</v>
      </c>
      <c r="O89" s="161">
        <v>2008</v>
      </c>
      <c r="P89" s="161">
        <v>1672</v>
      </c>
      <c r="Q89" s="161">
        <v>137</v>
      </c>
      <c r="R89" s="161">
        <v>22</v>
      </c>
      <c r="S89" s="161">
        <v>1</v>
      </c>
      <c r="T89" s="160">
        <v>288</v>
      </c>
      <c r="U89" s="160">
        <v>68</v>
      </c>
      <c r="V89" s="161">
        <v>92812</v>
      </c>
      <c r="W89" s="161">
        <v>14635</v>
      </c>
      <c r="X89" s="161">
        <v>0</v>
      </c>
      <c r="Y89" s="161">
        <v>3216</v>
      </c>
      <c r="Z89" s="161">
        <v>2451632</v>
      </c>
      <c r="AA89" s="161">
        <v>1880151</v>
      </c>
      <c r="AB89" s="161">
        <v>571481</v>
      </c>
      <c r="AC89" s="161">
        <v>218293</v>
      </c>
      <c r="AD89" s="161" t="s">
        <v>301</v>
      </c>
      <c r="AE89" s="161">
        <v>53811</v>
      </c>
      <c r="AF89" s="161">
        <v>299377</v>
      </c>
      <c r="AG89" s="161">
        <v>50000</v>
      </c>
      <c r="AH89" s="161" t="s">
        <v>301</v>
      </c>
      <c r="AI89" s="161" t="s">
        <v>301</v>
      </c>
      <c r="AJ89" s="161" t="s">
        <v>301</v>
      </c>
      <c r="AK89" s="161">
        <v>93985</v>
      </c>
      <c r="AL89" s="161">
        <v>137876</v>
      </c>
      <c r="AM89" s="161">
        <v>137876</v>
      </c>
      <c r="AN89" s="161">
        <v>0</v>
      </c>
      <c r="AO89" s="161" t="s">
        <v>301</v>
      </c>
      <c r="AP89" s="161" t="s">
        <v>301</v>
      </c>
      <c r="AQ89" s="161">
        <v>0</v>
      </c>
      <c r="AR89" s="161" t="s">
        <v>301</v>
      </c>
      <c r="AS89" s="161" t="s">
        <v>301</v>
      </c>
      <c r="AT89" s="161">
        <v>64</v>
      </c>
      <c r="AU89" s="161" t="s">
        <v>301</v>
      </c>
      <c r="AV89" s="161" t="s">
        <v>301</v>
      </c>
      <c r="AW89" s="161">
        <v>6143</v>
      </c>
      <c r="AX89" s="161">
        <v>6143</v>
      </c>
      <c r="AY89" s="161">
        <v>0</v>
      </c>
      <c r="AZ89" s="161" t="s">
        <v>301</v>
      </c>
      <c r="BA89" s="161" t="s">
        <v>301</v>
      </c>
      <c r="BB89" s="161">
        <v>0</v>
      </c>
      <c r="BC89" s="161" t="s">
        <v>301</v>
      </c>
      <c r="BD89" s="161" t="s">
        <v>301</v>
      </c>
      <c r="BE89" s="161">
        <v>19066</v>
      </c>
      <c r="BF89" s="161">
        <v>4</v>
      </c>
      <c r="BG89" s="161">
        <v>99</v>
      </c>
      <c r="BH89" s="161">
        <v>302909</v>
      </c>
      <c r="BI89" s="161">
        <v>5</v>
      </c>
      <c r="BJ89" s="161">
        <v>185</v>
      </c>
      <c r="BK89" s="161">
        <v>274</v>
      </c>
      <c r="BL89" s="161">
        <v>0</v>
      </c>
      <c r="BM89" s="161" t="s">
        <v>301</v>
      </c>
      <c r="BN89" s="161" t="s">
        <v>301</v>
      </c>
      <c r="BO89" s="161" t="s">
        <v>301</v>
      </c>
      <c r="BP89" s="161" t="s">
        <v>301</v>
      </c>
      <c r="BQ89" s="161" t="s">
        <v>301</v>
      </c>
      <c r="BR89" s="161" t="s">
        <v>301</v>
      </c>
      <c r="BS89" s="161">
        <v>258796</v>
      </c>
      <c r="BT89" s="161" t="s">
        <v>301</v>
      </c>
      <c r="BU89" s="161" t="s">
        <v>301</v>
      </c>
    </row>
    <row r="90" spans="1:73" s="134" customFormat="1" ht="12.75" customHeight="1" x14ac:dyDescent="0.2">
      <c r="A90" s="122"/>
      <c r="B90" s="169" t="s">
        <v>159</v>
      </c>
      <c r="C90" s="170"/>
      <c r="D90" s="171">
        <v>29929</v>
      </c>
      <c r="E90" s="171">
        <v>212616</v>
      </c>
      <c r="F90" s="171">
        <v>95</v>
      </c>
      <c r="G90" s="171">
        <v>34</v>
      </c>
      <c r="H90" s="171">
        <v>46</v>
      </c>
      <c r="I90" s="171">
        <v>15</v>
      </c>
      <c r="J90" s="172">
        <v>67.2</v>
      </c>
      <c r="K90" s="172">
        <v>60.2</v>
      </c>
      <c r="L90" s="172">
        <v>4.9499999999999993</v>
      </c>
      <c r="M90" s="172">
        <v>2</v>
      </c>
      <c r="N90" s="171">
        <v>16</v>
      </c>
      <c r="O90" s="171">
        <v>7280</v>
      </c>
      <c r="P90" s="171">
        <v>5256</v>
      </c>
      <c r="Q90" s="171">
        <v>615</v>
      </c>
      <c r="R90" s="171">
        <v>294</v>
      </c>
      <c r="S90" s="171">
        <v>3</v>
      </c>
      <c r="T90" s="172">
        <v>1022</v>
      </c>
      <c r="U90" s="172">
        <v>214.5</v>
      </c>
      <c r="V90" s="171">
        <v>360463</v>
      </c>
      <c r="W90" s="171">
        <v>94820</v>
      </c>
      <c r="X90" s="171">
        <v>17800</v>
      </c>
      <c r="Y90" s="171">
        <v>167694</v>
      </c>
      <c r="Z90" s="171">
        <v>10287188</v>
      </c>
      <c r="AA90" s="171">
        <v>6897969</v>
      </c>
      <c r="AB90" s="171">
        <v>3389219</v>
      </c>
      <c r="AC90" s="171">
        <v>632701</v>
      </c>
      <c r="AD90" s="171">
        <v>404781</v>
      </c>
      <c r="AE90" s="171">
        <v>149905</v>
      </c>
      <c r="AF90" s="171">
        <v>2201832</v>
      </c>
      <c r="AG90" s="171">
        <v>1000166</v>
      </c>
      <c r="AH90" s="171">
        <v>7768235</v>
      </c>
      <c r="AI90" s="171">
        <v>0</v>
      </c>
      <c r="AJ90" s="171">
        <v>0</v>
      </c>
      <c r="AK90" s="171">
        <v>195425</v>
      </c>
      <c r="AL90" s="171">
        <v>531280</v>
      </c>
      <c r="AM90" s="171">
        <v>482420</v>
      </c>
      <c r="AN90" s="171">
        <v>0</v>
      </c>
      <c r="AO90" s="171">
        <v>1295</v>
      </c>
      <c r="AP90" s="171">
        <v>0</v>
      </c>
      <c r="AQ90" s="171">
        <v>1604</v>
      </c>
      <c r="AR90" s="171">
        <v>43166</v>
      </c>
      <c r="AS90" s="171">
        <v>2795</v>
      </c>
      <c r="AT90" s="171">
        <v>17135</v>
      </c>
      <c r="AU90" s="171">
        <v>1055</v>
      </c>
      <c r="AV90" s="171">
        <v>181</v>
      </c>
      <c r="AW90" s="171">
        <v>31848</v>
      </c>
      <c r="AX90" s="171">
        <v>28963</v>
      </c>
      <c r="AY90" s="171">
        <v>0</v>
      </c>
      <c r="AZ90" s="171">
        <v>115</v>
      </c>
      <c r="BA90" s="171">
        <v>1</v>
      </c>
      <c r="BB90" s="171">
        <v>3</v>
      </c>
      <c r="BC90" s="171">
        <v>3073</v>
      </c>
      <c r="BD90" s="171">
        <v>53</v>
      </c>
      <c r="BE90" s="171">
        <v>27356</v>
      </c>
      <c r="BF90" s="171">
        <v>9</v>
      </c>
      <c r="BG90" s="171">
        <v>768</v>
      </c>
      <c r="BH90" s="171">
        <v>547251</v>
      </c>
      <c r="BI90" s="171">
        <v>33312</v>
      </c>
      <c r="BJ90" s="171">
        <v>27604</v>
      </c>
      <c r="BK90" s="171">
        <v>328</v>
      </c>
      <c r="BL90" s="171">
        <v>3019</v>
      </c>
      <c r="BM90" s="171">
        <v>0</v>
      </c>
      <c r="BN90" s="171">
        <v>14</v>
      </c>
      <c r="BO90" s="171">
        <v>250</v>
      </c>
      <c r="BP90" s="171">
        <v>2755</v>
      </c>
      <c r="BQ90" s="171">
        <v>20</v>
      </c>
      <c r="BR90" s="171">
        <v>1136</v>
      </c>
      <c r="BS90" s="171">
        <v>1135997</v>
      </c>
      <c r="BT90" s="171">
        <v>6500</v>
      </c>
      <c r="BU90" s="171">
        <v>2400</v>
      </c>
    </row>
    <row r="91" spans="1:73" s="134" customFormat="1" ht="12.75" customHeight="1" x14ac:dyDescent="0.2">
      <c r="A91" s="173"/>
      <c r="B91" s="135" t="s">
        <v>150</v>
      </c>
      <c r="C91" s="136">
        <v>4</v>
      </c>
      <c r="D91" s="136">
        <v>4</v>
      </c>
      <c r="E91" s="136">
        <v>4</v>
      </c>
      <c r="F91" s="136">
        <v>4</v>
      </c>
      <c r="G91" s="136">
        <v>4</v>
      </c>
      <c r="H91" s="136">
        <v>4</v>
      </c>
      <c r="I91" s="136">
        <v>4</v>
      </c>
      <c r="J91" s="136">
        <v>4</v>
      </c>
      <c r="K91" s="136">
        <v>4</v>
      </c>
      <c r="L91" s="136">
        <v>4</v>
      </c>
      <c r="M91" s="136">
        <v>4</v>
      </c>
      <c r="N91" s="136">
        <v>4</v>
      </c>
      <c r="O91" s="136">
        <v>4</v>
      </c>
      <c r="P91" s="136">
        <v>4</v>
      </c>
      <c r="Q91" s="136">
        <v>4</v>
      </c>
      <c r="R91" s="136">
        <v>4</v>
      </c>
      <c r="S91" s="136">
        <v>4</v>
      </c>
      <c r="T91" s="136">
        <v>4</v>
      </c>
      <c r="U91" s="136">
        <v>4</v>
      </c>
      <c r="V91" s="136">
        <v>4</v>
      </c>
      <c r="W91" s="136">
        <v>4</v>
      </c>
      <c r="X91" s="136">
        <v>4</v>
      </c>
      <c r="Y91" s="136">
        <v>4</v>
      </c>
      <c r="Z91" s="136">
        <v>4</v>
      </c>
      <c r="AA91" s="136">
        <v>4</v>
      </c>
      <c r="AB91" s="136">
        <v>4</v>
      </c>
      <c r="AC91" s="136">
        <v>4</v>
      </c>
      <c r="AD91" s="136">
        <v>4</v>
      </c>
      <c r="AE91" s="136">
        <v>4</v>
      </c>
      <c r="AF91" s="136">
        <v>4</v>
      </c>
      <c r="AG91" s="136">
        <v>4</v>
      </c>
      <c r="AH91" s="136">
        <v>4</v>
      </c>
      <c r="AI91" s="136">
        <v>4</v>
      </c>
      <c r="AJ91" s="136">
        <v>4</v>
      </c>
      <c r="AK91" s="136">
        <v>4</v>
      </c>
      <c r="AL91" s="136">
        <v>4</v>
      </c>
      <c r="AM91" s="136">
        <v>4</v>
      </c>
      <c r="AN91" s="136">
        <v>4</v>
      </c>
      <c r="AO91" s="136">
        <v>4</v>
      </c>
      <c r="AP91" s="136">
        <v>4</v>
      </c>
      <c r="AQ91" s="136">
        <v>4</v>
      </c>
      <c r="AR91" s="136">
        <v>4</v>
      </c>
      <c r="AS91" s="136">
        <v>4</v>
      </c>
      <c r="AT91" s="136">
        <v>4</v>
      </c>
      <c r="AU91" s="136">
        <v>4</v>
      </c>
      <c r="AV91" s="136">
        <v>4</v>
      </c>
      <c r="AW91" s="136">
        <v>4</v>
      </c>
      <c r="AX91" s="136">
        <v>4</v>
      </c>
      <c r="AY91" s="136">
        <v>4</v>
      </c>
      <c r="AZ91" s="136">
        <v>4</v>
      </c>
      <c r="BA91" s="136">
        <v>4</v>
      </c>
      <c r="BB91" s="136">
        <v>4</v>
      </c>
      <c r="BC91" s="136">
        <v>4</v>
      </c>
      <c r="BD91" s="136">
        <v>4</v>
      </c>
      <c r="BE91" s="136">
        <v>4</v>
      </c>
      <c r="BF91" s="136">
        <v>4</v>
      </c>
      <c r="BG91" s="136">
        <v>4</v>
      </c>
      <c r="BH91" s="136">
        <v>4</v>
      </c>
      <c r="BI91" s="136">
        <v>4</v>
      </c>
      <c r="BJ91" s="136">
        <v>4</v>
      </c>
      <c r="BK91" s="136">
        <v>4</v>
      </c>
      <c r="BL91" s="136">
        <v>4</v>
      </c>
      <c r="BM91" s="136">
        <v>4</v>
      </c>
      <c r="BN91" s="136">
        <v>4</v>
      </c>
      <c r="BO91" s="136">
        <v>4</v>
      </c>
      <c r="BP91" s="136">
        <v>4</v>
      </c>
      <c r="BQ91" s="136">
        <v>4</v>
      </c>
      <c r="BR91" s="136">
        <v>4</v>
      </c>
      <c r="BS91" s="136">
        <v>4</v>
      </c>
      <c r="BT91" s="136">
        <v>4</v>
      </c>
      <c r="BU91" s="136">
        <v>4</v>
      </c>
    </row>
    <row r="92" spans="1:73" s="134" customFormat="1" ht="12.75" customHeight="1" x14ac:dyDescent="0.2">
      <c r="A92" s="173"/>
      <c r="B92" s="135" t="s">
        <v>151</v>
      </c>
      <c r="C92" s="136">
        <v>4</v>
      </c>
      <c r="D92" s="136">
        <v>3</v>
      </c>
      <c r="E92" s="136">
        <v>2</v>
      </c>
      <c r="F92" s="136">
        <v>4</v>
      </c>
      <c r="G92" s="136">
        <v>4</v>
      </c>
      <c r="H92" s="136">
        <v>4</v>
      </c>
      <c r="I92" s="136">
        <v>4</v>
      </c>
      <c r="J92" s="136">
        <v>4</v>
      </c>
      <c r="K92" s="136">
        <v>4</v>
      </c>
      <c r="L92" s="136">
        <v>4</v>
      </c>
      <c r="M92" s="136">
        <v>4</v>
      </c>
      <c r="N92" s="136">
        <v>4</v>
      </c>
      <c r="O92" s="136">
        <v>4</v>
      </c>
      <c r="P92" s="136">
        <v>4</v>
      </c>
      <c r="Q92" s="136">
        <v>4</v>
      </c>
      <c r="R92" s="136">
        <v>4</v>
      </c>
      <c r="S92" s="136">
        <v>4</v>
      </c>
      <c r="T92" s="136">
        <v>4</v>
      </c>
      <c r="U92" s="136">
        <v>4</v>
      </c>
      <c r="V92" s="136">
        <v>4</v>
      </c>
      <c r="W92" s="136">
        <v>4</v>
      </c>
      <c r="X92" s="136">
        <v>4</v>
      </c>
      <c r="Y92" s="136">
        <v>4</v>
      </c>
      <c r="Z92" s="136">
        <v>4</v>
      </c>
      <c r="AA92" s="136">
        <v>4</v>
      </c>
      <c r="AB92" s="136">
        <v>4</v>
      </c>
      <c r="AC92" s="136">
        <v>3</v>
      </c>
      <c r="AD92" s="136">
        <v>2</v>
      </c>
      <c r="AE92" s="136">
        <v>3</v>
      </c>
      <c r="AF92" s="136">
        <v>4</v>
      </c>
      <c r="AG92" s="136">
        <v>3</v>
      </c>
      <c r="AH92" s="136">
        <v>2</v>
      </c>
      <c r="AI92" s="136">
        <v>2</v>
      </c>
      <c r="AJ92" s="136">
        <v>2</v>
      </c>
      <c r="AK92" s="136">
        <v>4</v>
      </c>
      <c r="AL92" s="136">
        <v>4</v>
      </c>
      <c r="AM92" s="136">
        <v>4</v>
      </c>
      <c r="AN92" s="136">
        <v>3</v>
      </c>
      <c r="AO92" s="136">
        <v>2</v>
      </c>
      <c r="AP92" s="136">
        <v>2</v>
      </c>
      <c r="AQ92" s="136">
        <v>3</v>
      </c>
      <c r="AR92" s="136">
        <v>2</v>
      </c>
      <c r="AS92" s="136">
        <v>3</v>
      </c>
      <c r="AT92" s="136">
        <v>4</v>
      </c>
      <c r="AU92" s="136">
        <v>2</v>
      </c>
      <c r="AV92" s="136">
        <v>3</v>
      </c>
      <c r="AW92" s="136">
        <v>4</v>
      </c>
      <c r="AX92" s="136">
        <v>4</v>
      </c>
      <c r="AY92" s="136">
        <v>3</v>
      </c>
      <c r="AZ92" s="136">
        <v>2</v>
      </c>
      <c r="BA92" s="136">
        <v>3</v>
      </c>
      <c r="BB92" s="136">
        <v>3</v>
      </c>
      <c r="BC92" s="136">
        <v>3</v>
      </c>
      <c r="BD92" s="136">
        <v>2</v>
      </c>
      <c r="BE92" s="136">
        <v>2</v>
      </c>
      <c r="BF92" s="136">
        <v>3</v>
      </c>
      <c r="BG92" s="136">
        <v>3</v>
      </c>
      <c r="BH92" s="136">
        <v>4</v>
      </c>
      <c r="BI92" s="136">
        <v>3</v>
      </c>
      <c r="BJ92" s="136">
        <v>3</v>
      </c>
      <c r="BK92" s="136">
        <v>3</v>
      </c>
      <c r="BL92" s="136">
        <v>4</v>
      </c>
      <c r="BM92" s="136">
        <v>2</v>
      </c>
      <c r="BN92" s="136">
        <v>2</v>
      </c>
      <c r="BO92" s="136">
        <v>2</v>
      </c>
      <c r="BP92" s="136">
        <v>2</v>
      </c>
      <c r="BQ92" s="136">
        <v>2</v>
      </c>
      <c r="BR92" s="136">
        <v>3</v>
      </c>
      <c r="BS92" s="136">
        <v>3</v>
      </c>
      <c r="BT92" s="136">
        <v>1</v>
      </c>
      <c r="BU92" s="136">
        <v>1</v>
      </c>
    </row>
    <row r="93" spans="1:73" s="134" customFormat="1" ht="12.75" customHeight="1" x14ac:dyDescent="0.2">
      <c r="A93" s="174"/>
      <c r="B93" s="138" t="s">
        <v>149</v>
      </c>
      <c r="C93" s="139">
        <v>1</v>
      </c>
      <c r="D93" s="139">
        <v>0.75</v>
      </c>
      <c r="E93" s="139">
        <v>0.5</v>
      </c>
      <c r="F93" s="139">
        <v>1</v>
      </c>
      <c r="G93" s="139">
        <v>1</v>
      </c>
      <c r="H93" s="139">
        <v>1</v>
      </c>
      <c r="I93" s="139">
        <v>1</v>
      </c>
      <c r="J93" s="139">
        <v>1</v>
      </c>
      <c r="K93" s="139">
        <v>1</v>
      </c>
      <c r="L93" s="139">
        <v>1</v>
      </c>
      <c r="M93" s="139">
        <v>1</v>
      </c>
      <c r="N93" s="139">
        <v>1</v>
      </c>
      <c r="O93" s="139">
        <v>1</v>
      </c>
      <c r="P93" s="139">
        <v>1</v>
      </c>
      <c r="Q93" s="139">
        <v>1</v>
      </c>
      <c r="R93" s="139">
        <v>1</v>
      </c>
      <c r="S93" s="139">
        <v>1</v>
      </c>
      <c r="T93" s="139">
        <v>1</v>
      </c>
      <c r="U93" s="139">
        <v>1</v>
      </c>
      <c r="V93" s="139">
        <v>1</v>
      </c>
      <c r="W93" s="139">
        <v>1</v>
      </c>
      <c r="X93" s="139">
        <v>1</v>
      </c>
      <c r="Y93" s="139">
        <v>1</v>
      </c>
      <c r="Z93" s="139">
        <v>1</v>
      </c>
      <c r="AA93" s="139">
        <v>1</v>
      </c>
      <c r="AB93" s="139">
        <v>1</v>
      </c>
      <c r="AC93" s="139">
        <v>0.75</v>
      </c>
      <c r="AD93" s="139">
        <v>0.5</v>
      </c>
      <c r="AE93" s="139">
        <v>0.75</v>
      </c>
      <c r="AF93" s="139">
        <v>1</v>
      </c>
      <c r="AG93" s="139">
        <v>0.75</v>
      </c>
      <c r="AH93" s="139">
        <v>0.5</v>
      </c>
      <c r="AI93" s="139">
        <v>0.5</v>
      </c>
      <c r="AJ93" s="139">
        <v>0.5</v>
      </c>
      <c r="AK93" s="139">
        <v>1</v>
      </c>
      <c r="AL93" s="139">
        <v>1</v>
      </c>
      <c r="AM93" s="139">
        <v>1</v>
      </c>
      <c r="AN93" s="139">
        <v>0.75</v>
      </c>
      <c r="AO93" s="139">
        <v>0.5</v>
      </c>
      <c r="AP93" s="139">
        <v>0.5</v>
      </c>
      <c r="AQ93" s="139">
        <v>0.75</v>
      </c>
      <c r="AR93" s="139">
        <v>0.5</v>
      </c>
      <c r="AS93" s="139">
        <v>0.75</v>
      </c>
      <c r="AT93" s="139">
        <v>1</v>
      </c>
      <c r="AU93" s="139">
        <v>0.5</v>
      </c>
      <c r="AV93" s="139">
        <v>0.75</v>
      </c>
      <c r="AW93" s="139">
        <v>1</v>
      </c>
      <c r="AX93" s="139">
        <v>1</v>
      </c>
      <c r="AY93" s="139">
        <v>0.75</v>
      </c>
      <c r="AZ93" s="139">
        <v>0.5</v>
      </c>
      <c r="BA93" s="139">
        <v>0.75</v>
      </c>
      <c r="BB93" s="139">
        <v>0.75</v>
      </c>
      <c r="BC93" s="139">
        <v>0.75</v>
      </c>
      <c r="BD93" s="139">
        <v>0.5</v>
      </c>
      <c r="BE93" s="139">
        <v>0.5</v>
      </c>
      <c r="BF93" s="139">
        <v>0.75</v>
      </c>
      <c r="BG93" s="139">
        <v>0.75</v>
      </c>
      <c r="BH93" s="139">
        <v>1</v>
      </c>
      <c r="BI93" s="139">
        <v>0.75</v>
      </c>
      <c r="BJ93" s="139">
        <v>0.75</v>
      </c>
      <c r="BK93" s="139">
        <v>0.75</v>
      </c>
      <c r="BL93" s="139">
        <v>1</v>
      </c>
      <c r="BM93" s="139">
        <v>0.5</v>
      </c>
      <c r="BN93" s="139">
        <v>0.5</v>
      </c>
      <c r="BO93" s="139">
        <v>0.5</v>
      </c>
      <c r="BP93" s="139">
        <v>0.5</v>
      </c>
      <c r="BQ93" s="139">
        <v>0.5</v>
      </c>
      <c r="BR93" s="139">
        <v>0.75</v>
      </c>
      <c r="BS93" s="139">
        <v>0.75</v>
      </c>
      <c r="BT93" s="139">
        <v>0.25</v>
      </c>
      <c r="BU93" s="139">
        <v>0.25</v>
      </c>
    </row>
    <row r="95" spans="1:73" ht="12.75" customHeight="1" x14ac:dyDescent="0.25">
      <c r="A95" s="182" t="s">
        <v>143</v>
      </c>
      <c r="C95" s="183"/>
      <c r="D95" s="108"/>
      <c r="E95" s="108"/>
      <c r="F95" s="108"/>
      <c r="G95" s="108"/>
      <c r="H95" s="108"/>
      <c r="I95" s="108"/>
      <c r="J95" s="108"/>
      <c r="K95" s="108"/>
      <c r="L95" s="108"/>
      <c r="M95" s="108"/>
      <c r="N95" s="108"/>
      <c r="O95" s="108"/>
      <c r="P95" s="108"/>
      <c r="Q95" s="108"/>
      <c r="R95" s="108"/>
      <c r="S95" s="108"/>
      <c r="T95" s="108"/>
      <c r="U95" s="108"/>
      <c r="V95" s="108"/>
      <c r="W95" s="108"/>
      <c r="X95" s="108"/>
      <c r="Y95" s="108"/>
      <c r="Z95" s="108"/>
      <c r="AA95" s="108"/>
      <c r="AB95" s="108"/>
      <c r="AC95" s="108"/>
      <c r="AD95" s="108"/>
      <c r="AE95" s="108"/>
      <c r="AF95" s="108"/>
      <c r="AG95" s="108"/>
      <c r="AH95" s="108"/>
      <c r="AI95" s="108"/>
      <c r="AJ95" s="108"/>
      <c r="AK95" s="108"/>
      <c r="AL95" s="108"/>
      <c r="AM95" s="108"/>
      <c r="AN95" s="108"/>
      <c r="AO95" s="108"/>
      <c r="AP95" s="108"/>
      <c r="AQ95" s="108"/>
      <c r="AR95" s="108"/>
      <c r="AS95" s="108"/>
      <c r="AT95" s="108"/>
      <c r="AU95" s="108"/>
      <c r="AV95" s="108"/>
      <c r="AW95" s="108"/>
      <c r="AX95" s="108"/>
      <c r="AY95" s="108"/>
      <c r="AZ95" s="108"/>
      <c r="BA95" s="108"/>
      <c r="BB95" s="108"/>
      <c r="BC95" s="108"/>
      <c r="BD95" s="108"/>
      <c r="BE95" s="108"/>
      <c r="BF95" s="108"/>
      <c r="BG95" s="108"/>
      <c r="BH95" s="108"/>
      <c r="BI95" s="108"/>
      <c r="BJ95" s="108"/>
      <c r="BK95" s="108"/>
      <c r="BL95" s="108"/>
      <c r="BM95" s="108"/>
      <c r="BN95" s="108"/>
      <c r="BO95" s="108"/>
      <c r="BP95" s="108"/>
      <c r="BQ95" s="108"/>
      <c r="BR95" s="108"/>
      <c r="BS95" s="108"/>
      <c r="BT95" s="108"/>
      <c r="BU95" s="108"/>
    </row>
    <row r="96" spans="1:73" ht="12.75" customHeight="1" x14ac:dyDescent="0.25">
      <c r="A96" s="182" t="s">
        <v>144</v>
      </c>
      <c r="C96" s="183"/>
      <c r="D96" s="108"/>
      <c r="E96" s="108"/>
      <c r="F96" s="108"/>
      <c r="G96" s="108"/>
      <c r="H96" s="108"/>
      <c r="I96" s="108"/>
      <c r="J96" s="108"/>
      <c r="K96" s="108"/>
      <c r="L96" s="108"/>
      <c r="M96" s="108"/>
      <c r="N96" s="108"/>
      <c r="O96" s="108"/>
      <c r="P96" s="108"/>
      <c r="Q96" s="108"/>
      <c r="R96" s="108"/>
      <c r="S96" s="108"/>
      <c r="T96" s="108"/>
      <c r="U96" s="108"/>
      <c r="V96" s="108"/>
      <c r="W96" s="108"/>
      <c r="X96" s="108"/>
      <c r="Y96" s="108"/>
      <c r="Z96" s="108"/>
      <c r="AA96" s="108"/>
      <c r="AB96" s="108"/>
      <c r="AC96" s="108"/>
      <c r="AD96" s="108"/>
      <c r="AE96" s="108"/>
      <c r="AF96" s="108"/>
      <c r="AG96" s="108"/>
      <c r="AH96" s="108"/>
      <c r="AI96" s="108"/>
      <c r="AJ96" s="108"/>
      <c r="AK96" s="108"/>
      <c r="AL96" s="108"/>
      <c r="AM96" s="108"/>
      <c r="AN96" s="108"/>
      <c r="AO96" s="108"/>
      <c r="AP96" s="108"/>
      <c r="AQ96" s="108"/>
      <c r="AR96" s="108"/>
      <c r="AS96" s="108"/>
      <c r="AT96" s="108"/>
      <c r="AU96" s="108"/>
      <c r="AV96" s="108"/>
      <c r="AW96" s="108"/>
      <c r="AX96" s="108"/>
      <c r="AY96" s="108"/>
      <c r="AZ96" s="108"/>
      <c r="BA96" s="108"/>
      <c r="BB96" s="108"/>
      <c r="BC96" s="108"/>
      <c r="BD96" s="108"/>
      <c r="BE96" s="108"/>
      <c r="BF96" s="108"/>
      <c r="BG96" s="108"/>
      <c r="BH96" s="108"/>
      <c r="BI96" s="108"/>
      <c r="BJ96" s="108"/>
      <c r="BK96" s="108"/>
      <c r="BL96" s="108"/>
      <c r="BM96" s="108"/>
      <c r="BN96" s="108"/>
      <c r="BO96" s="108"/>
      <c r="BP96" s="108"/>
      <c r="BQ96" s="108"/>
      <c r="BR96" s="108"/>
      <c r="BS96" s="108"/>
      <c r="BT96" s="108"/>
      <c r="BU96" s="108"/>
    </row>
    <row r="97" spans="1:73" ht="12.75" customHeight="1" x14ac:dyDescent="0.25">
      <c r="A97" s="182" t="s">
        <v>145</v>
      </c>
      <c r="C97" s="183"/>
      <c r="D97" s="108"/>
      <c r="E97" s="108"/>
      <c r="F97" s="108"/>
      <c r="G97" s="108"/>
      <c r="H97" s="108"/>
      <c r="I97" s="108"/>
      <c r="J97" s="108"/>
      <c r="K97" s="108"/>
      <c r="L97" s="108"/>
      <c r="M97" s="108"/>
      <c r="N97" s="108"/>
      <c r="O97" s="108"/>
      <c r="P97" s="108"/>
      <c r="Q97" s="108"/>
      <c r="R97" s="108"/>
      <c r="S97" s="108"/>
      <c r="T97" s="108"/>
      <c r="U97" s="108"/>
      <c r="V97" s="108"/>
      <c r="W97" s="108"/>
      <c r="X97" s="108"/>
      <c r="Y97" s="108"/>
      <c r="Z97" s="108"/>
      <c r="AA97" s="108"/>
      <c r="AB97" s="108"/>
      <c r="AC97" s="108"/>
      <c r="AD97" s="108"/>
      <c r="AE97" s="108"/>
      <c r="AF97" s="108"/>
      <c r="AG97" s="108"/>
      <c r="AH97" s="108"/>
      <c r="AI97" s="108"/>
      <c r="AJ97" s="108"/>
      <c r="AK97" s="108"/>
      <c r="AL97" s="108"/>
      <c r="AM97" s="108"/>
      <c r="AN97" s="108"/>
      <c r="AO97" s="108"/>
      <c r="AP97" s="108"/>
      <c r="AQ97" s="108"/>
      <c r="AR97" s="108"/>
      <c r="AS97" s="108"/>
      <c r="AT97" s="108"/>
      <c r="AU97" s="108"/>
      <c r="AV97" s="108"/>
      <c r="AW97" s="108"/>
      <c r="AX97" s="108"/>
      <c r="AY97" s="108"/>
      <c r="AZ97" s="108"/>
      <c r="BA97" s="108"/>
      <c r="BB97" s="108"/>
      <c r="BC97" s="108"/>
      <c r="BD97" s="108"/>
      <c r="BE97" s="108"/>
      <c r="BF97" s="108"/>
      <c r="BG97" s="108"/>
      <c r="BH97" s="108"/>
      <c r="BI97" s="108"/>
      <c r="BJ97" s="108"/>
      <c r="BK97" s="108"/>
      <c r="BL97" s="108"/>
      <c r="BM97" s="108"/>
      <c r="BN97" s="108"/>
      <c r="BO97" s="108"/>
      <c r="BP97" s="108"/>
      <c r="BQ97" s="108"/>
      <c r="BR97" s="108"/>
      <c r="BS97" s="108"/>
      <c r="BT97" s="108"/>
      <c r="BU97" s="108"/>
    </row>
    <row r="98" spans="1:73" ht="12.75" customHeight="1" x14ac:dyDescent="0.25">
      <c r="A98" s="182"/>
      <c r="C98" s="183"/>
      <c r="D98" s="108"/>
      <c r="E98" s="108"/>
      <c r="F98" s="108"/>
      <c r="G98" s="108"/>
      <c r="H98" s="108"/>
      <c r="I98" s="108"/>
      <c r="J98" s="108"/>
      <c r="K98" s="108"/>
      <c r="L98" s="108"/>
      <c r="M98" s="108"/>
      <c r="N98" s="108"/>
      <c r="O98" s="108"/>
      <c r="P98" s="108"/>
      <c r="Q98" s="108"/>
      <c r="R98" s="108"/>
      <c r="S98" s="108"/>
      <c r="T98" s="108"/>
      <c r="U98" s="108"/>
      <c r="V98" s="108"/>
      <c r="W98" s="108"/>
      <c r="X98" s="108"/>
      <c r="Y98" s="108"/>
      <c r="Z98" s="108"/>
      <c r="AA98" s="108"/>
      <c r="AB98" s="108"/>
      <c r="AC98" s="108"/>
      <c r="AD98" s="108"/>
      <c r="AE98" s="108"/>
      <c r="AF98" s="108"/>
      <c r="AG98" s="108"/>
      <c r="AH98" s="108"/>
      <c r="AI98" s="108"/>
      <c r="AJ98" s="108"/>
      <c r="AK98" s="108"/>
      <c r="AL98" s="108"/>
      <c r="AM98" s="108"/>
      <c r="AN98" s="108"/>
      <c r="AO98" s="108"/>
      <c r="AP98" s="108"/>
      <c r="AQ98" s="108"/>
      <c r="AR98" s="108"/>
      <c r="AS98" s="108"/>
      <c r="AT98" s="108"/>
      <c r="AU98" s="108"/>
      <c r="AV98" s="108"/>
      <c r="AW98" s="108"/>
      <c r="AX98" s="108"/>
      <c r="AY98" s="108"/>
      <c r="AZ98" s="108"/>
      <c r="BA98" s="108"/>
      <c r="BB98" s="108"/>
      <c r="BC98" s="108"/>
      <c r="BD98" s="108"/>
      <c r="BE98" s="108"/>
      <c r="BF98" s="108"/>
      <c r="BG98" s="108"/>
      <c r="BH98" s="108"/>
      <c r="BI98" s="108"/>
      <c r="BJ98" s="108"/>
      <c r="BK98" s="108"/>
      <c r="BL98" s="108"/>
      <c r="BM98" s="108"/>
      <c r="BN98" s="108"/>
      <c r="BO98" s="108"/>
      <c r="BP98" s="108"/>
      <c r="BQ98" s="108"/>
      <c r="BR98" s="108"/>
      <c r="BS98" s="108"/>
      <c r="BT98" s="108"/>
      <c r="BU98" s="108"/>
    </row>
    <row r="99" spans="1:73" ht="12.75" customHeight="1" x14ac:dyDescent="0.25">
      <c r="A99" s="184" t="s">
        <v>146</v>
      </c>
      <c r="C99" s="184"/>
      <c r="D99" s="108"/>
      <c r="E99" s="108"/>
      <c r="F99" s="108"/>
      <c r="G99" s="108"/>
      <c r="H99" s="108"/>
      <c r="I99" s="108"/>
      <c r="J99" s="108"/>
      <c r="K99" s="108"/>
      <c r="L99" s="108"/>
      <c r="M99" s="108"/>
      <c r="N99" s="108"/>
      <c r="O99" s="108"/>
      <c r="P99" s="108"/>
      <c r="Q99" s="108"/>
      <c r="R99" s="108"/>
      <c r="S99" s="108"/>
      <c r="T99" s="108"/>
      <c r="U99" s="108"/>
      <c r="V99" s="108"/>
      <c r="W99" s="108"/>
      <c r="X99" s="108"/>
      <c r="Y99" s="108"/>
      <c r="Z99" s="108"/>
      <c r="AA99" s="108"/>
      <c r="AB99" s="108"/>
      <c r="AC99" s="108"/>
      <c r="AD99" s="108"/>
      <c r="AE99" s="108"/>
      <c r="AF99" s="108"/>
      <c r="AG99" s="108"/>
      <c r="AH99" s="108"/>
      <c r="AI99" s="108"/>
      <c r="AJ99" s="108"/>
      <c r="AK99" s="108"/>
      <c r="AL99" s="108"/>
      <c r="AM99" s="108"/>
      <c r="AN99" s="108"/>
      <c r="AO99" s="108"/>
      <c r="AP99" s="108"/>
      <c r="AQ99" s="108"/>
      <c r="AR99" s="108"/>
      <c r="AS99" s="108"/>
      <c r="AT99" s="108"/>
      <c r="AU99" s="108"/>
      <c r="AV99" s="108"/>
      <c r="AW99" s="108"/>
      <c r="AX99" s="108"/>
      <c r="AY99" s="108"/>
      <c r="AZ99" s="108"/>
      <c r="BA99" s="108"/>
      <c r="BB99" s="108"/>
      <c r="BC99" s="108"/>
      <c r="BD99" s="108"/>
      <c r="BE99" s="108"/>
      <c r="BF99" s="108"/>
      <c r="BG99" s="108"/>
      <c r="BH99" s="108"/>
      <c r="BI99" s="108"/>
      <c r="BJ99" s="108"/>
      <c r="BK99" s="108"/>
      <c r="BL99" s="108"/>
      <c r="BM99" s="108"/>
      <c r="BN99" s="108"/>
      <c r="BO99" s="108"/>
      <c r="BP99" s="108"/>
      <c r="BQ99" s="108"/>
      <c r="BR99" s="108"/>
      <c r="BS99" s="108"/>
      <c r="BT99" s="108"/>
      <c r="BU99" s="108"/>
    </row>
    <row r="100" spans="1:73" ht="12.75" customHeight="1" x14ac:dyDescent="0.25">
      <c r="A100" s="184" t="s">
        <v>147</v>
      </c>
      <c r="C100" s="184"/>
      <c r="D100" s="108"/>
      <c r="E100" s="108"/>
      <c r="F100" s="108"/>
      <c r="G100" s="108"/>
      <c r="H100" s="108"/>
      <c r="I100" s="108"/>
      <c r="J100" s="108"/>
      <c r="K100" s="108"/>
      <c r="L100" s="108"/>
      <c r="M100" s="108"/>
      <c r="N100" s="108"/>
      <c r="O100" s="108"/>
      <c r="P100" s="108"/>
      <c r="Q100" s="108"/>
      <c r="R100" s="108"/>
      <c r="S100" s="108"/>
      <c r="T100" s="108"/>
      <c r="U100" s="108"/>
      <c r="V100" s="108"/>
      <c r="W100" s="108"/>
      <c r="X100" s="108"/>
      <c r="Y100" s="108"/>
      <c r="Z100" s="108"/>
      <c r="AA100" s="108"/>
      <c r="AB100" s="108"/>
      <c r="AC100" s="108"/>
      <c r="AD100" s="108"/>
      <c r="AE100" s="108"/>
      <c r="AF100" s="108"/>
      <c r="AG100" s="108"/>
      <c r="AH100" s="108"/>
      <c r="AI100" s="108"/>
      <c r="AJ100" s="108"/>
      <c r="AK100" s="108"/>
      <c r="AL100" s="108"/>
      <c r="AM100" s="108"/>
      <c r="AN100" s="108"/>
      <c r="AO100" s="108"/>
      <c r="AP100" s="108"/>
      <c r="AQ100" s="108"/>
      <c r="AR100" s="108"/>
      <c r="AS100" s="108"/>
      <c r="AT100" s="108"/>
      <c r="AU100" s="108"/>
      <c r="AV100" s="108"/>
      <c r="AW100" s="108"/>
      <c r="AX100" s="108"/>
      <c r="AY100" s="108"/>
      <c r="AZ100" s="108"/>
      <c r="BA100" s="108"/>
      <c r="BB100" s="108"/>
      <c r="BC100" s="108"/>
      <c r="BD100" s="108"/>
      <c r="BE100" s="108"/>
      <c r="BF100" s="108"/>
      <c r="BG100" s="108"/>
      <c r="BH100" s="108"/>
      <c r="BI100" s="108"/>
      <c r="BJ100" s="108"/>
      <c r="BK100" s="108"/>
      <c r="BL100" s="108"/>
      <c r="BM100" s="108"/>
      <c r="BN100" s="108"/>
      <c r="BO100" s="108"/>
      <c r="BP100" s="108"/>
      <c r="BQ100" s="108"/>
      <c r="BR100" s="108"/>
      <c r="BS100" s="108"/>
      <c r="BT100" s="108"/>
      <c r="BU100" s="108"/>
    </row>
    <row r="101" spans="1:73" ht="12.75" customHeight="1" x14ac:dyDescent="0.25">
      <c r="A101" s="185" t="s">
        <v>422</v>
      </c>
      <c r="C101" s="184"/>
      <c r="D101" s="108"/>
      <c r="E101" s="108"/>
      <c r="F101" s="108"/>
      <c r="G101" s="108"/>
      <c r="H101" s="108"/>
      <c r="I101" s="108"/>
      <c r="J101" s="108"/>
      <c r="K101" s="108"/>
      <c r="L101" s="108"/>
      <c r="M101" s="108"/>
      <c r="N101" s="108"/>
      <c r="O101" s="108"/>
      <c r="P101" s="108"/>
      <c r="Q101" s="108"/>
      <c r="R101" s="108"/>
      <c r="S101" s="108"/>
      <c r="T101" s="108"/>
      <c r="U101" s="108"/>
      <c r="V101" s="108"/>
      <c r="W101" s="108"/>
      <c r="X101" s="108"/>
      <c r="Y101" s="108"/>
      <c r="Z101" s="108"/>
      <c r="AA101" s="108"/>
      <c r="AB101" s="108"/>
      <c r="AC101" s="108"/>
      <c r="AD101" s="108"/>
      <c r="AE101" s="108"/>
      <c r="AF101" s="108"/>
      <c r="AG101" s="108"/>
      <c r="AH101" s="108"/>
      <c r="AI101" s="108"/>
      <c r="AJ101" s="108"/>
      <c r="AK101" s="108"/>
      <c r="AL101" s="108"/>
      <c r="AM101" s="108"/>
      <c r="AN101" s="108"/>
      <c r="AO101" s="108"/>
      <c r="AP101" s="108"/>
      <c r="AQ101" s="108"/>
      <c r="AR101" s="108"/>
      <c r="AS101" s="108"/>
      <c r="AT101" s="108"/>
      <c r="AU101" s="108"/>
      <c r="AV101" s="108"/>
      <c r="AW101" s="108"/>
      <c r="AX101" s="108"/>
      <c r="AY101" s="108"/>
      <c r="AZ101" s="108"/>
      <c r="BA101" s="108"/>
      <c r="BB101" s="108"/>
      <c r="BC101" s="108"/>
      <c r="BD101" s="108"/>
      <c r="BE101" s="108"/>
      <c r="BF101" s="108"/>
      <c r="BG101" s="108"/>
      <c r="BH101" s="108"/>
      <c r="BI101" s="108"/>
      <c r="BJ101" s="108"/>
      <c r="BK101" s="108"/>
      <c r="BL101" s="108"/>
      <c r="BM101" s="108"/>
      <c r="BN101" s="108"/>
      <c r="BO101" s="108"/>
      <c r="BP101" s="108"/>
      <c r="BQ101" s="108"/>
      <c r="BR101" s="108"/>
      <c r="BS101" s="108"/>
      <c r="BT101" s="108"/>
      <c r="BU101" s="108"/>
    </row>
    <row r="103" spans="1:73" ht="13.5" x14ac:dyDescent="0.25">
      <c r="A103" s="184" t="s">
        <v>383</v>
      </c>
    </row>
  </sheetData>
  <mergeCells count="2">
    <mergeCell ref="A1:C2"/>
    <mergeCell ref="A5:A8"/>
  </mergeCells>
  <conditionalFormatting sqref="D8:BU8">
    <cfRule type="cellIs" dxfId="8" priority="1" stopIfTrue="1" operator="lessThan">
      <formula>#REF!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8"/>
  <sheetViews>
    <sheetView zoomScaleNormal="100" workbookViewId="0">
      <pane xSplit="3" ySplit="8" topLeftCell="D9" activePane="bottomRight" state="frozen"/>
      <selection pane="topRight" activeCell="D1" sqref="D1"/>
      <selection pane="bottomLeft" activeCell="A9" sqref="A9"/>
      <selection pane="bottomRight" sqref="A1:C2"/>
    </sheetView>
  </sheetViews>
  <sheetFormatPr baseColWidth="10" defaultColWidth="12.85546875" defaultRowHeight="12.75" x14ac:dyDescent="0.2"/>
  <cols>
    <col min="1" max="1" width="12.85546875" style="107"/>
    <col min="2" max="2" width="46.7109375" style="107" customWidth="1"/>
    <col min="3" max="3" width="12.85546875" style="107" customWidth="1"/>
    <col min="4" max="16384" width="12.85546875" style="107"/>
  </cols>
  <sheetData>
    <row r="1" spans="1:73" ht="12.75" customHeight="1" x14ac:dyDescent="0.2">
      <c r="A1" s="480" t="s">
        <v>398</v>
      </c>
      <c r="B1" s="481"/>
      <c r="C1" s="482"/>
    </row>
    <row r="2" spans="1:73" ht="17.45" customHeight="1" x14ac:dyDescent="0.25">
      <c r="A2" s="483"/>
      <c r="B2" s="484"/>
      <c r="C2" s="485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  <c r="AI2" s="108"/>
      <c r="AJ2" s="108"/>
      <c r="AK2" s="108"/>
      <c r="AL2" s="108"/>
      <c r="AM2" s="108"/>
      <c r="AN2" s="108"/>
      <c r="AO2" s="108"/>
      <c r="AP2" s="108"/>
      <c r="AQ2" s="108"/>
      <c r="AR2" s="108"/>
      <c r="AS2" s="108"/>
      <c r="AT2" s="108"/>
      <c r="AU2" s="108"/>
      <c r="AV2" s="108"/>
      <c r="AW2" s="108"/>
      <c r="AX2" s="108"/>
      <c r="AY2" s="108"/>
      <c r="AZ2" s="108"/>
      <c r="BA2" s="108"/>
      <c r="BB2" s="108"/>
      <c r="BC2" s="108"/>
      <c r="BD2" s="108"/>
      <c r="BE2" s="108"/>
      <c r="BF2" s="108"/>
      <c r="BG2" s="108"/>
      <c r="BH2" s="108"/>
      <c r="BI2" s="108"/>
      <c r="BJ2" s="108"/>
      <c r="BK2" s="108"/>
      <c r="BL2" s="108"/>
      <c r="BM2" s="108"/>
      <c r="BN2" s="108"/>
      <c r="BO2" s="108"/>
      <c r="BP2" s="108"/>
      <c r="BQ2" s="108"/>
      <c r="BR2" s="108"/>
      <c r="BS2" s="108"/>
      <c r="BT2" s="108"/>
      <c r="BU2" s="108"/>
    </row>
    <row r="3" spans="1:73" s="118" customFormat="1" ht="87.75" customHeight="1" x14ac:dyDescent="0.25">
      <c r="A3" s="109"/>
      <c r="B3" s="110"/>
      <c r="C3" s="111"/>
      <c r="D3" s="112" t="s">
        <v>0</v>
      </c>
      <c r="E3" s="113" t="s">
        <v>1</v>
      </c>
      <c r="F3" s="112" t="s">
        <v>2</v>
      </c>
      <c r="G3" s="114" t="s">
        <v>3</v>
      </c>
      <c r="H3" s="115" t="s">
        <v>4</v>
      </c>
      <c r="I3" s="116" t="s">
        <v>5</v>
      </c>
      <c r="J3" s="112" t="s">
        <v>6</v>
      </c>
      <c r="K3" s="114" t="s">
        <v>7</v>
      </c>
      <c r="L3" s="115" t="s">
        <v>8</v>
      </c>
      <c r="M3" s="115" t="s">
        <v>9</v>
      </c>
      <c r="N3" s="112" t="s">
        <v>10</v>
      </c>
      <c r="O3" s="112" t="s">
        <v>11</v>
      </c>
      <c r="P3" s="116" t="s">
        <v>12</v>
      </c>
      <c r="Q3" s="112" t="s">
        <v>13</v>
      </c>
      <c r="R3" s="114" t="s">
        <v>14</v>
      </c>
      <c r="S3" s="115" t="s">
        <v>15</v>
      </c>
      <c r="T3" s="112" t="s">
        <v>16</v>
      </c>
      <c r="U3" s="112" t="s">
        <v>17</v>
      </c>
      <c r="V3" s="112" t="s">
        <v>18</v>
      </c>
      <c r="W3" s="112" t="s">
        <v>19</v>
      </c>
      <c r="X3" s="112" t="s">
        <v>20</v>
      </c>
      <c r="Y3" s="113" t="s">
        <v>21</v>
      </c>
      <c r="Z3" s="112" t="s">
        <v>22</v>
      </c>
      <c r="AA3" s="114" t="s">
        <v>23</v>
      </c>
      <c r="AB3" s="115" t="s">
        <v>24</v>
      </c>
      <c r="AC3" s="115" t="s">
        <v>25</v>
      </c>
      <c r="AD3" s="115" t="s">
        <v>26</v>
      </c>
      <c r="AE3" s="115" t="s">
        <v>27</v>
      </c>
      <c r="AF3" s="115" t="s">
        <v>28</v>
      </c>
      <c r="AG3" s="115" t="s">
        <v>29</v>
      </c>
      <c r="AH3" s="112" t="s">
        <v>30</v>
      </c>
      <c r="AI3" s="112" t="s">
        <v>31</v>
      </c>
      <c r="AJ3" s="112" t="s">
        <v>32</v>
      </c>
      <c r="AK3" s="113" t="s">
        <v>33</v>
      </c>
      <c r="AL3" s="112" t="s">
        <v>34</v>
      </c>
      <c r="AM3" s="114" t="s">
        <v>35</v>
      </c>
      <c r="AN3" s="115" t="s">
        <v>36</v>
      </c>
      <c r="AO3" s="115" t="s">
        <v>37</v>
      </c>
      <c r="AP3" s="115" t="s">
        <v>38</v>
      </c>
      <c r="AQ3" s="115" t="s">
        <v>39</v>
      </c>
      <c r="AR3" s="115" t="s">
        <v>40</v>
      </c>
      <c r="AS3" s="115" t="s">
        <v>41</v>
      </c>
      <c r="AT3" s="112" t="s">
        <v>42</v>
      </c>
      <c r="AU3" s="112" t="s">
        <v>43</v>
      </c>
      <c r="AV3" s="112" t="s">
        <v>44</v>
      </c>
      <c r="AW3" s="112" t="s">
        <v>45</v>
      </c>
      <c r="AX3" s="114" t="s">
        <v>46</v>
      </c>
      <c r="AY3" s="115" t="s">
        <v>47</v>
      </c>
      <c r="AZ3" s="115" t="s">
        <v>48</v>
      </c>
      <c r="BA3" s="115" t="s">
        <v>49</v>
      </c>
      <c r="BB3" s="115" t="s">
        <v>50</v>
      </c>
      <c r="BC3" s="115" t="s">
        <v>51</v>
      </c>
      <c r="BD3" s="116" t="s">
        <v>52</v>
      </c>
      <c r="BE3" s="112" t="s">
        <v>53</v>
      </c>
      <c r="BF3" s="117" t="s">
        <v>54</v>
      </c>
      <c r="BG3" s="113" t="s">
        <v>55</v>
      </c>
      <c r="BH3" s="112" t="s">
        <v>56</v>
      </c>
      <c r="BI3" s="114" t="s">
        <v>57</v>
      </c>
      <c r="BJ3" s="115" t="s">
        <v>58</v>
      </c>
      <c r="BK3" s="113" t="s">
        <v>59</v>
      </c>
      <c r="BL3" s="112" t="s">
        <v>60</v>
      </c>
      <c r="BM3" s="114" t="s">
        <v>61</v>
      </c>
      <c r="BN3" s="115" t="s">
        <v>62</v>
      </c>
      <c r="BO3" s="115" t="s">
        <v>63</v>
      </c>
      <c r="BP3" s="115" t="s">
        <v>64</v>
      </c>
      <c r="BQ3" s="112" t="s">
        <v>65</v>
      </c>
      <c r="BR3" s="112" t="s">
        <v>66</v>
      </c>
      <c r="BS3" s="112" t="s">
        <v>67</v>
      </c>
      <c r="BT3" s="112" t="s">
        <v>68</v>
      </c>
      <c r="BU3" s="112" t="s">
        <v>69</v>
      </c>
    </row>
    <row r="4" spans="1:73" s="118" customFormat="1" ht="25.5" x14ac:dyDescent="0.25">
      <c r="A4" s="119"/>
      <c r="B4" s="120"/>
      <c r="C4" s="121"/>
      <c r="D4" s="122" t="s">
        <v>70</v>
      </c>
      <c r="E4" s="123" t="s">
        <v>71</v>
      </c>
      <c r="F4" s="124" t="s">
        <v>72</v>
      </c>
      <c r="G4" s="125" t="s">
        <v>73</v>
      </c>
      <c r="H4" s="122" t="s">
        <v>74</v>
      </c>
      <c r="I4" s="123" t="s">
        <v>75</v>
      </c>
      <c r="J4" s="124" t="s">
        <v>76</v>
      </c>
      <c r="K4" s="125" t="s">
        <v>77</v>
      </c>
      <c r="L4" s="122" t="s">
        <v>78</v>
      </c>
      <c r="M4" s="122" t="s">
        <v>79</v>
      </c>
      <c r="N4" s="122" t="s">
        <v>80</v>
      </c>
      <c r="O4" s="122" t="s">
        <v>81</v>
      </c>
      <c r="P4" s="123" t="s">
        <v>82</v>
      </c>
      <c r="Q4" s="124" t="s">
        <v>83</v>
      </c>
      <c r="R4" s="125" t="s">
        <v>84</v>
      </c>
      <c r="S4" s="122" t="s">
        <v>85</v>
      </c>
      <c r="T4" s="122" t="s">
        <v>86</v>
      </c>
      <c r="U4" s="122" t="s">
        <v>87</v>
      </c>
      <c r="V4" s="122" t="s">
        <v>88</v>
      </c>
      <c r="W4" s="122" t="s">
        <v>89</v>
      </c>
      <c r="X4" s="122" t="s">
        <v>90</v>
      </c>
      <c r="Y4" s="123" t="s">
        <v>91</v>
      </c>
      <c r="Z4" s="124" t="s">
        <v>92</v>
      </c>
      <c r="AA4" s="125" t="s">
        <v>93</v>
      </c>
      <c r="AB4" s="124" t="s">
        <v>94</v>
      </c>
      <c r="AC4" s="122" t="s">
        <v>95</v>
      </c>
      <c r="AD4" s="122" t="s">
        <v>96</v>
      </c>
      <c r="AE4" s="122" t="s">
        <v>97</v>
      </c>
      <c r="AF4" s="122" t="s">
        <v>98</v>
      </c>
      <c r="AG4" s="122" t="s">
        <v>99</v>
      </c>
      <c r="AH4" s="122" t="s">
        <v>100</v>
      </c>
      <c r="AI4" s="122" t="s">
        <v>101</v>
      </c>
      <c r="AJ4" s="122" t="s">
        <v>102</v>
      </c>
      <c r="AK4" s="123" t="s">
        <v>103</v>
      </c>
      <c r="AL4" s="124" t="s">
        <v>104</v>
      </c>
      <c r="AM4" s="125" t="s">
        <v>105</v>
      </c>
      <c r="AN4" s="122" t="s">
        <v>106</v>
      </c>
      <c r="AO4" s="122" t="s">
        <v>107</v>
      </c>
      <c r="AP4" s="122" t="s">
        <v>108</v>
      </c>
      <c r="AQ4" s="122" t="s">
        <v>109</v>
      </c>
      <c r="AR4" s="122" t="s">
        <v>110</v>
      </c>
      <c r="AS4" s="122" t="s">
        <v>111</v>
      </c>
      <c r="AT4" s="122" t="s">
        <v>112</v>
      </c>
      <c r="AU4" s="122" t="s">
        <v>113</v>
      </c>
      <c r="AV4" s="123" t="s">
        <v>114</v>
      </c>
      <c r="AW4" s="124" t="s">
        <v>115</v>
      </c>
      <c r="AX4" s="125" t="s">
        <v>116</v>
      </c>
      <c r="AY4" s="122" t="s">
        <v>117</v>
      </c>
      <c r="AZ4" s="122" t="s">
        <v>118</v>
      </c>
      <c r="BA4" s="122" t="s">
        <v>119</v>
      </c>
      <c r="BB4" s="122" t="s">
        <v>120</v>
      </c>
      <c r="BC4" s="122" t="s">
        <v>121</v>
      </c>
      <c r="BD4" s="123" t="s">
        <v>122</v>
      </c>
      <c r="BE4" s="124" t="s">
        <v>123</v>
      </c>
      <c r="BF4" s="125" t="s">
        <v>124</v>
      </c>
      <c r="BG4" s="123" t="s">
        <v>125</v>
      </c>
      <c r="BH4" s="124" t="s">
        <v>126</v>
      </c>
      <c r="BI4" s="125" t="s">
        <v>127</v>
      </c>
      <c r="BJ4" s="122" t="s">
        <v>128</v>
      </c>
      <c r="BK4" s="123" t="s">
        <v>129</v>
      </c>
      <c r="BL4" s="124" t="s">
        <v>130</v>
      </c>
      <c r="BM4" s="125" t="s">
        <v>131</v>
      </c>
      <c r="BN4" s="122" t="s">
        <v>132</v>
      </c>
      <c r="BO4" s="122" t="s">
        <v>133</v>
      </c>
      <c r="BP4" s="122" t="s">
        <v>134</v>
      </c>
      <c r="BQ4" s="122" t="s">
        <v>135</v>
      </c>
      <c r="BR4" s="122" t="s">
        <v>136</v>
      </c>
      <c r="BS4" s="122" t="s">
        <v>137</v>
      </c>
      <c r="BT4" s="122" t="s">
        <v>138</v>
      </c>
      <c r="BU4" s="122" t="s">
        <v>139</v>
      </c>
    </row>
    <row r="5" spans="1:73" s="130" customFormat="1" ht="12.75" customHeight="1" x14ac:dyDescent="0.2">
      <c r="A5" s="486" t="s">
        <v>140</v>
      </c>
      <c r="B5" s="126" t="s">
        <v>141</v>
      </c>
      <c r="C5" s="127"/>
      <c r="D5" s="128">
        <v>107240</v>
      </c>
      <c r="E5" s="128">
        <v>486306</v>
      </c>
      <c r="F5" s="128">
        <v>360</v>
      </c>
      <c r="G5" s="128">
        <v>80</v>
      </c>
      <c r="H5" s="128">
        <v>164</v>
      </c>
      <c r="I5" s="128">
        <v>111</v>
      </c>
      <c r="J5" s="129">
        <v>215.39999999999998</v>
      </c>
      <c r="K5" s="129">
        <v>186.44</v>
      </c>
      <c r="L5" s="129">
        <v>13.64</v>
      </c>
      <c r="M5" s="129">
        <v>12.490000000000002</v>
      </c>
      <c r="N5" s="128">
        <v>88</v>
      </c>
      <c r="O5" s="128">
        <v>33600</v>
      </c>
      <c r="P5" s="128">
        <v>26420</v>
      </c>
      <c r="Q5" s="128">
        <v>2841</v>
      </c>
      <c r="R5" s="128">
        <v>763</v>
      </c>
      <c r="S5" s="128">
        <v>83</v>
      </c>
      <c r="T5" s="129">
        <v>14028</v>
      </c>
      <c r="U5" s="129">
        <v>2622.8</v>
      </c>
      <c r="V5" s="128">
        <v>1527366</v>
      </c>
      <c r="W5" s="128">
        <v>111883</v>
      </c>
      <c r="X5" s="128">
        <v>58076</v>
      </c>
      <c r="Y5" s="128">
        <v>470398</v>
      </c>
      <c r="Z5" s="128">
        <v>28001583</v>
      </c>
      <c r="AA5" s="128">
        <v>18386767</v>
      </c>
      <c r="AB5" s="128">
        <v>9614816</v>
      </c>
      <c r="AC5" s="128">
        <v>649027</v>
      </c>
      <c r="AD5" s="128">
        <v>819874</v>
      </c>
      <c r="AE5" s="128">
        <v>303281</v>
      </c>
      <c r="AF5" s="128">
        <v>5962419</v>
      </c>
      <c r="AG5" s="128">
        <v>1468060</v>
      </c>
      <c r="AH5" s="128">
        <v>16343634</v>
      </c>
      <c r="AI5" s="128">
        <v>123500</v>
      </c>
      <c r="AJ5" s="128">
        <v>30000</v>
      </c>
      <c r="AK5" s="128">
        <v>357498</v>
      </c>
      <c r="AL5" s="128">
        <v>2420198</v>
      </c>
      <c r="AM5" s="128">
        <v>1927085</v>
      </c>
      <c r="AN5" s="128">
        <v>9263</v>
      </c>
      <c r="AO5" s="128">
        <v>5621</v>
      </c>
      <c r="AP5" s="128">
        <v>6832</v>
      </c>
      <c r="AQ5" s="128">
        <v>3452</v>
      </c>
      <c r="AR5" s="128">
        <v>127307</v>
      </c>
      <c r="AS5" s="128">
        <v>340638</v>
      </c>
      <c r="AT5" s="128">
        <v>205573</v>
      </c>
      <c r="AU5" s="128">
        <v>4997</v>
      </c>
      <c r="AV5" s="128">
        <v>12888</v>
      </c>
      <c r="AW5" s="128">
        <v>334662</v>
      </c>
      <c r="AX5" s="128">
        <v>105831</v>
      </c>
      <c r="AY5" s="128">
        <v>481</v>
      </c>
      <c r="AZ5" s="128">
        <v>564</v>
      </c>
      <c r="BA5" s="128">
        <v>248</v>
      </c>
      <c r="BB5" s="128">
        <v>2</v>
      </c>
      <c r="BC5" s="128">
        <v>24347</v>
      </c>
      <c r="BD5" s="128">
        <v>203189</v>
      </c>
      <c r="BE5" s="128">
        <v>37723</v>
      </c>
      <c r="BF5" s="128">
        <v>126</v>
      </c>
      <c r="BG5" s="128">
        <v>2302</v>
      </c>
      <c r="BH5" s="128">
        <v>1201842</v>
      </c>
      <c r="BI5" s="128">
        <v>110007</v>
      </c>
      <c r="BJ5" s="128">
        <v>101730</v>
      </c>
      <c r="BK5" s="128">
        <v>6540</v>
      </c>
      <c r="BL5" s="128">
        <v>4850</v>
      </c>
      <c r="BM5" s="128">
        <v>238</v>
      </c>
      <c r="BN5" s="128">
        <v>191</v>
      </c>
      <c r="BO5" s="128">
        <v>281</v>
      </c>
      <c r="BP5" s="128">
        <v>4140</v>
      </c>
      <c r="BQ5" s="128">
        <v>63759</v>
      </c>
      <c r="BR5" s="128">
        <v>27944</v>
      </c>
      <c r="BS5" s="128">
        <v>1225193</v>
      </c>
      <c r="BT5" s="128">
        <v>11250</v>
      </c>
      <c r="BU5" s="128">
        <v>27287</v>
      </c>
    </row>
    <row r="6" spans="1:73" s="134" customFormat="1" ht="12.75" customHeight="1" x14ac:dyDescent="0.2">
      <c r="A6" s="487"/>
      <c r="B6" s="131" t="s">
        <v>152</v>
      </c>
      <c r="C6" s="132">
        <v>64</v>
      </c>
      <c r="D6" s="133">
        <v>61</v>
      </c>
      <c r="E6" s="133">
        <v>61</v>
      </c>
      <c r="F6" s="133">
        <v>61</v>
      </c>
      <c r="G6" s="133">
        <v>61</v>
      </c>
      <c r="H6" s="133">
        <v>61</v>
      </c>
      <c r="I6" s="133">
        <v>61</v>
      </c>
      <c r="J6" s="133">
        <v>61</v>
      </c>
      <c r="K6" s="133">
        <v>61</v>
      </c>
      <c r="L6" s="133">
        <v>61</v>
      </c>
      <c r="M6" s="133">
        <v>61</v>
      </c>
      <c r="N6" s="133">
        <v>61</v>
      </c>
      <c r="O6" s="133">
        <v>61</v>
      </c>
      <c r="P6" s="133">
        <v>61</v>
      </c>
      <c r="Q6" s="133">
        <v>61</v>
      </c>
      <c r="R6" s="133">
        <v>61</v>
      </c>
      <c r="S6" s="133">
        <v>61</v>
      </c>
      <c r="T6" s="133">
        <v>61</v>
      </c>
      <c r="U6" s="133">
        <v>61</v>
      </c>
      <c r="V6" s="133">
        <v>61</v>
      </c>
      <c r="W6" s="133">
        <v>61</v>
      </c>
      <c r="X6" s="133">
        <v>61</v>
      </c>
      <c r="Y6" s="133">
        <v>61</v>
      </c>
      <c r="Z6" s="133">
        <v>61</v>
      </c>
      <c r="AA6" s="133">
        <v>61</v>
      </c>
      <c r="AB6" s="133">
        <v>61</v>
      </c>
      <c r="AC6" s="133">
        <v>61</v>
      </c>
      <c r="AD6" s="133">
        <v>61</v>
      </c>
      <c r="AE6" s="133">
        <v>61</v>
      </c>
      <c r="AF6" s="133">
        <v>61</v>
      </c>
      <c r="AG6" s="133">
        <v>61</v>
      </c>
      <c r="AH6" s="133">
        <v>61</v>
      </c>
      <c r="AI6" s="133">
        <v>61</v>
      </c>
      <c r="AJ6" s="133">
        <v>61</v>
      </c>
      <c r="AK6" s="133">
        <v>61</v>
      </c>
      <c r="AL6" s="133">
        <v>61</v>
      </c>
      <c r="AM6" s="133">
        <v>61</v>
      </c>
      <c r="AN6" s="133">
        <v>61</v>
      </c>
      <c r="AO6" s="133">
        <v>61</v>
      </c>
      <c r="AP6" s="133">
        <v>61</v>
      </c>
      <c r="AQ6" s="133">
        <v>61</v>
      </c>
      <c r="AR6" s="133">
        <v>61</v>
      </c>
      <c r="AS6" s="133">
        <v>61</v>
      </c>
      <c r="AT6" s="133">
        <v>61</v>
      </c>
      <c r="AU6" s="133">
        <v>61</v>
      </c>
      <c r="AV6" s="133">
        <v>61</v>
      </c>
      <c r="AW6" s="133">
        <v>61</v>
      </c>
      <c r="AX6" s="133">
        <v>61</v>
      </c>
      <c r="AY6" s="133">
        <v>61</v>
      </c>
      <c r="AZ6" s="133">
        <v>61</v>
      </c>
      <c r="BA6" s="133">
        <v>61</v>
      </c>
      <c r="BB6" s="133">
        <v>61</v>
      </c>
      <c r="BC6" s="133">
        <v>61</v>
      </c>
      <c r="BD6" s="133">
        <v>61</v>
      </c>
      <c r="BE6" s="133">
        <v>61</v>
      </c>
      <c r="BF6" s="133">
        <v>61</v>
      </c>
      <c r="BG6" s="133">
        <v>61</v>
      </c>
      <c r="BH6" s="133">
        <v>61</v>
      </c>
      <c r="BI6" s="133">
        <v>61</v>
      </c>
      <c r="BJ6" s="133">
        <v>61</v>
      </c>
      <c r="BK6" s="133">
        <v>61</v>
      </c>
      <c r="BL6" s="133">
        <v>61</v>
      </c>
      <c r="BM6" s="133">
        <v>61</v>
      </c>
      <c r="BN6" s="133">
        <v>61</v>
      </c>
      <c r="BO6" s="133">
        <v>61</v>
      </c>
      <c r="BP6" s="133">
        <v>61</v>
      </c>
      <c r="BQ6" s="133">
        <v>61</v>
      </c>
      <c r="BR6" s="133">
        <v>61</v>
      </c>
      <c r="BS6" s="133">
        <v>61</v>
      </c>
      <c r="BT6" s="133">
        <v>61</v>
      </c>
      <c r="BU6" s="133">
        <v>61</v>
      </c>
    </row>
    <row r="7" spans="1:73" s="134" customFormat="1" ht="12.75" customHeight="1" x14ac:dyDescent="0.2">
      <c r="A7" s="487"/>
      <c r="B7" s="135" t="s">
        <v>153</v>
      </c>
      <c r="C7" s="136">
        <v>61</v>
      </c>
      <c r="D7" s="137">
        <v>57</v>
      </c>
      <c r="E7" s="137">
        <v>19</v>
      </c>
      <c r="F7" s="137">
        <v>61</v>
      </c>
      <c r="G7" s="137">
        <v>59</v>
      </c>
      <c r="H7" s="137">
        <v>59</v>
      </c>
      <c r="I7" s="137">
        <v>59</v>
      </c>
      <c r="J7" s="137">
        <v>61</v>
      </c>
      <c r="K7" s="137">
        <v>59</v>
      </c>
      <c r="L7" s="137">
        <v>56</v>
      </c>
      <c r="M7" s="137">
        <v>57</v>
      </c>
      <c r="N7" s="137">
        <v>61</v>
      </c>
      <c r="O7" s="137">
        <v>61</v>
      </c>
      <c r="P7" s="137">
        <v>61</v>
      </c>
      <c r="Q7" s="137">
        <v>61</v>
      </c>
      <c r="R7" s="137">
        <v>61</v>
      </c>
      <c r="S7" s="137">
        <v>60</v>
      </c>
      <c r="T7" s="137">
        <v>61</v>
      </c>
      <c r="U7" s="137">
        <v>61</v>
      </c>
      <c r="V7" s="137">
        <v>60</v>
      </c>
      <c r="W7" s="137">
        <v>53</v>
      </c>
      <c r="X7" s="137">
        <v>53</v>
      </c>
      <c r="Y7" s="137">
        <v>55</v>
      </c>
      <c r="Z7" s="137">
        <v>62</v>
      </c>
      <c r="AA7" s="137">
        <v>32</v>
      </c>
      <c r="AB7" s="137">
        <v>62</v>
      </c>
      <c r="AC7" s="137">
        <v>33</v>
      </c>
      <c r="AD7" s="137">
        <v>8</v>
      </c>
      <c r="AE7" s="137">
        <v>18</v>
      </c>
      <c r="AF7" s="137">
        <v>46</v>
      </c>
      <c r="AG7" s="137">
        <v>28</v>
      </c>
      <c r="AH7" s="137">
        <v>33</v>
      </c>
      <c r="AI7" s="137">
        <v>33</v>
      </c>
      <c r="AJ7" s="137">
        <v>33</v>
      </c>
      <c r="AK7" s="137">
        <v>42</v>
      </c>
      <c r="AL7" s="137">
        <v>61</v>
      </c>
      <c r="AM7" s="137">
        <v>60</v>
      </c>
      <c r="AN7" s="137">
        <v>57</v>
      </c>
      <c r="AO7" s="137">
        <v>56</v>
      </c>
      <c r="AP7" s="137">
        <v>56</v>
      </c>
      <c r="AQ7" s="137">
        <v>58</v>
      </c>
      <c r="AR7" s="137">
        <v>59</v>
      </c>
      <c r="AS7" s="137">
        <v>57</v>
      </c>
      <c r="AT7" s="137">
        <v>43</v>
      </c>
      <c r="AU7" s="137">
        <v>43</v>
      </c>
      <c r="AV7" s="137">
        <v>45</v>
      </c>
      <c r="AW7" s="137">
        <v>61</v>
      </c>
      <c r="AX7" s="137">
        <v>59</v>
      </c>
      <c r="AY7" s="137">
        <v>57</v>
      </c>
      <c r="AZ7" s="137">
        <v>56</v>
      </c>
      <c r="BA7" s="137">
        <v>55</v>
      </c>
      <c r="BB7" s="137">
        <v>57</v>
      </c>
      <c r="BC7" s="137">
        <v>57</v>
      </c>
      <c r="BD7" s="137">
        <v>53</v>
      </c>
      <c r="BE7" s="137">
        <v>50</v>
      </c>
      <c r="BF7" s="137">
        <v>58</v>
      </c>
      <c r="BG7" s="137">
        <v>59</v>
      </c>
      <c r="BH7" s="137">
        <v>60</v>
      </c>
      <c r="BI7" s="137">
        <v>58</v>
      </c>
      <c r="BJ7" s="137">
        <v>56</v>
      </c>
      <c r="BK7" s="137">
        <v>50</v>
      </c>
      <c r="BL7" s="137">
        <v>61</v>
      </c>
      <c r="BM7" s="137">
        <v>53</v>
      </c>
      <c r="BN7" s="137">
        <v>52</v>
      </c>
      <c r="BO7" s="137">
        <v>46</v>
      </c>
      <c r="BP7" s="137">
        <v>48</v>
      </c>
      <c r="BQ7" s="137">
        <v>42</v>
      </c>
      <c r="BR7" s="137">
        <v>40</v>
      </c>
      <c r="BS7" s="137">
        <v>17</v>
      </c>
      <c r="BT7" s="137">
        <v>7</v>
      </c>
      <c r="BU7" s="137">
        <v>11</v>
      </c>
    </row>
    <row r="8" spans="1:73" s="134" customFormat="1" ht="12.75" customHeight="1" x14ac:dyDescent="0.2">
      <c r="A8" s="488"/>
      <c r="B8" s="138" t="s">
        <v>142</v>
      </c>
      <c r="C8" s="139">
        <v>0.953125</v>
      </c>
      <c r="D8" s="140">
        <v>0.93442622950819676</v>
      </c>
      <c r="E8" s="140">
        <v>0.31147540983606559</v>
      </c>
      <c r="F8" s="140">
        <v>1</v>
      </c>
      <c r="G8" s="140">
        <v>0.96721311475409832</v>
      </c>
      <c r="H8" s="140">
        <v>0.96721311475409832</v>
      </c>
      <c r="I8" s="140">
        <v>0.96721311475409832</v>
      </c>
      <c r="J8" s="140">
        <v>1</v>
      </c>
      <c r="K8" s="140">
        <v>0.96721311475409832</v>
      </c>
      <c r="L8" s="140">
        <v>0.91803278688524592</v>
      </c>
      <c r="M8" s="140">
        <v>0.93442622950819676</v>
      </c>
      <c r="N8" s="140">
        <v>1</v>
      </c>
      <c r="O8" s="140">
        <v>1</v>
      </c>
      <c r="P8" s="140">
        <v>1</v>
      </c>
      <c r="Q8" s="140">
        <v>1</v>
      </c>
      <c r="R8" s="140">
        <v>1</v>
      </c>
      <c r="S8" s="140">
        <v>0.98360655737704916</v>
      </c>
      <c r="T8" s="140">
        <v>1</v>
      </c>
      <c r="U8" s="140">
        <v>1</v>
      </c>
      <c r="V8" s="140">
        <v>0.98360655737704916</v>
      </c>
      <c r="W8" s="140">
        <v>0.86885245901639341</v>
      </c>
      <c r="X8" s="140">
        <v>0.86885245901639341</v>
      </c>
      <c r="Y8" s="140">
        <v>0.90163934426229508</v>
      </c>
      <c r="Z8" s="140">
        <v>1.0163934426229508</v>
      </c>
      <c r="AA8" s="140">
        <v>0.52459016393442626</v>
      </c>
      <c r="AB8" s="140">
        <v>1.0163934426229508</v>
      </c>
      <c r="AC8" s="140">
        <v>0.54098360655737709</v>
      </c>
      <c r="AD8" s="140">
        <v>0.13114754098360656</v>
      </c>
      <c r="AE8" s="140">
        <v>0.29508196721311475</v>
      </c>
      <c r="AF8" s="140">
        <v>0.75409836065573765</v>
      </c>
      <c r="AG8" s="140">
        <v>0.45901639344262296</v>
      </c>
      <c r="AH8" s="140">
        <v>0.54098360655737709</v>
      </c>
      <c r="AI8" s="140">
        <v>0.54098360655737709</v>
      </c>
      <c r="AJ8" s="140">
        <v>0.54098360655737709</v>
      </c>
      <c r="AK8" s="140">
        <v>0.68852459016393441</v>
      </c>
      <c r="AL8" s="140">
        <v>1</v>
      </c>
      <c r="AM8" s="140">
        <v>0.98360655737704916</v>
      </c>
      <c r="AN8" s="140">
        <v>0.93442622950819676</v>
      </c>
      <c r="AO8" s="140">
        <v>0.91803278688524592</v>
      </c>
      <c r="AP8" s="140">
        <v>0.91803278688524592</v>
      </c>
      <c r="AQ8" s="140">
        <v>0.95081967213114749</v>
      </c>
      <c r="AR8" s="140">
        <v>0.96721311475409832</v>
      </c>
      <c r="AS8" s="140">
        <v>0.93442622950819676</v>
      </c>
      <c r="AT8" s="140">
        <v>0.70491803278688525</v>
      </c>
      <c r="AU8" s="140">
        <v>0.70491803278688525</v>
      </c>
      <c r="AV8" s="140">
        <v>0.73770491803278693</v>
      </c>
      <c r="AW8" s="140">
        <v>1</v>
      </c>
      <c r="AX8" s="140">
        <v>0.96721311475409832</v>
      </c>
      <c r="AY8" s="140">
        <v>0.93442622950819676</v>
      </c>
      <c r="AZ8" s="140">
        <v>0.91803278688524592</v>
      </c>
      <c r="BA8" s="140">
        <v>0.90163934426229508</v>
      </c>
      <c r="BB8" s="140">
        <v>0.93442622950819676</v>
      </c>
      <c r="BC8" s="140">
        <v>0.93442622950819676</v>
      </c>
      <c r="BD8" s="140">
        <v>0.86885245901639341</v>
      </c>
      <c r="BE8" s="140">
        <v>0.81967213114754101</v>
      </c>
      <c r="BF8" s="140">
        <v>0.95081967213114749</v>
      </c>
      <c r="BG8" s="140">
        <v>0.96721311475409832</v>
      </c>
      <c r="BH8" s="140">
        <v>0.98360655737704916</v>
      </c>
      <c r="BI8" s="140">
        <v>0.95081967213114749</v>
      </c>
      <c r="BJ8" s="140">
        <v>0.91803278688524592</v>
      </c>
      <c r="BK8" s="140">
        <v>0.81967213114754101</v>
      </c>
      <c r="BL8" s="140">
        <v>1</v>
      </c>
      <c r="BM8" s="140">
        <v>0.86885245901639341</v>
      </c>
      <c r="BN8" s="140">
        <v>0.85245901639344257</v>
      </c>
      <c r="BO8" s="140">
        <v>0.75409836065573765</v>
      </c>
      <c r="BP8" s="140">
        <v>0.78688524590163933</v>
      </c>
      <c r="BQ8" s="140">
        <v>0.68852459016393441</v>
      </c>
      <c r="BR8" s="140">
        <v>0.65573770491803274</v>
      </c>
      <c r="BS8" s="140">
        <v>0.27868852459016391</v>
      </c>
      <c r="BT8" s="140">
        <v>0.11475409836065574</v>
      </c>
      <c r="BU8" s="140">
        <v>0.18032786885245902</v>
      </c>
    </row>
    <row r="9" spans="1:73" s="134" customFormat="1" ht="12.75" customHeight="1" x14ac:dyDescent="0.2">
      <c r="A9" s="141" t="s">
        <v>300</v>
      </c>
      <c r="B9" s="142" t="s">
        <v>399</v>
      </c>
      <c r="C9" s="143"/>
      <c r="D9" s="144">
        <v>1408</v>
      </c>
      <c r="E9" s="144" t="s">
        <v>357</v>
      </c>
      <c r="F9" s="144">
        <v>3</v>
      </c>
      <c r="G9" s="144">
        <v>0</v>
      </c>
      <c r="H9" s="144">
        <v>3</v>
      </c>
      <c r="I9" s="144">
        <v>0</v>
      </c>
      <c r="J9" s="145">
        <v>1.8</v>
      </c>
      <c r="K9" s="146">
        <v>1.8</v>
      </c>
      <c r="L9" s="146">
        <v>0</v>
      </c>
      <c r="M9" s="146">
        <v>0</v>
      </c>
      <c r="N9" s="147">
        <v>2</v>
      </c>
      <c r="O9" s="147">
        <v>305</v>
      </c>
      <c r="P9" s="147">
        <v>305</v>
      </c>
      <c r="Q9" s="147">
        <v>43</v>
      </c>
      <c r="R9" s="147">
        <v>4</v>
      </c>
      <c r="S9" s="147">
        <v>0</v>
      </c>
      <c r="T9" s="146">
        <v>245</v>
      </c>
      <c r="U9" s="146">
        <v>47</v>
      </c>
      <c r="V9" s="147">
        <v>14900</v>
      </c>
      <c r="W9" s="147">
        <v>30</v>
      </c>
      <c r="X9" s="147">
        <v>0</v>
      </c>
      <c r="Y9" s="147">
        <v>0</v>
      </c>
      <c r="Z9" s="147">
        <v>252255</v>
      </c>
      <c r="AA9" s="147">
        <v>160079</v>
      </c>
      <c r="AB9" s="147">
        <v>92176</v>
      </c>
      <c r="AC9" s="147">
        <v>15171</v>
      </c>
      <c r="AD9" s="147" t="s">
        <v>301</v>
      </c>
      <c r="AE9" s="147" t="s">
        <v>301</v>
      </c>
      <c r="AF9" s="147">
        <v>77005</v>
      </c>
      <c r="AG9" s="147">
        <v>21809</v>
      </c>
      <c r="AH9" s="147">
        <v>242168</v>
      </c>
      <c r="AI9" s="147">
        <v>0</v>
      </c>
      <c r="AJ9" s="147">
        <v>20000</v>
      </c>
      <c r="AK9" s="147">
        <v>533</v>
      </c>
      <c r="AL9" s="147">
        <v>14907</v>
      </c>
      <c r="AM9" s="147">
        <v>14811</v>
      </c>
      <c r="AN9" s="147">
        <v>0</v>
      </c>
      <c r="AO9" s="147">
        <v>12</v>
      </c>
      <c r="AP9" s="147">
        <v>0</v>
      </c>
      <c r="AQ9" s="147">
        <v>0</v>
      </c>
      <c r="AR9" s="147">
        <v>84</v>
      </c>
      <c r="AS9" s="147">
        <v>0</v>
      </c>
      <c r="AT9" s="147">
        <v>15</v>
      </c>
      <c r="AU9" s="147">
        <v>0</v>
      </c>
      <c r="AV9" s="147">
        <v>509</v>
      </c>
      <c r="AW9" s="147">
        <v>3159</v>
      </c>
      <c r="AX9" s="147">
        <v>2611</v>
      </c>
      <c r="AY9" s="147">
        <v>0</v>
      </c>
      <c r="AZ9" s="147">
        <v>0</v>
      </c>
      <c r="BA9" s="147">
        <v>0</v>
      </c>
      <c r="BB9" s="147">
        <v>0</v>
      </c>
      <c r="BC9" s="147">
        <v>39</v>
      </c>
      <c r="BD9" s="147">
        <v>509</v>
      </c>
      <c r="BE9" s="147">
        <v>300</v>
      </c>
      <c r="BF9" s="147">
        <v>0</v>
      </c>
      <c r="BG9" s="147">
        <v>14</v>
      </c>
      <c r="BH9" s="147">
        <v>5181</v>
      </c>
      <c r="BI9" s="147">
        <v>1717</v>
      </c>
      <c r="BJ9" s="147">
        <v>1133</v>
      </c>
      <c r="BK9" s="147">
        <v>120</v>
      </c>
      <c r="BL9" s="147">
        <v>0</v>
      </c>
      <c r="BM9" s="147">
        <v>0</v>
      </c>
      <c r="BN9" s="147">
        <v>0</v>
      </c>
      <c r="BO9" s="147">
        <v>0</v>
      </c>
      <c r="BP9" s="147">
        <v>0</v>
      </c>
      <c r="BQ9" s="147">
        <v>0</v>
      </c>
      <c r="BR9" s="147">
        <v>300</v>
      </c>
      <c r="BS9" s="147" t="s">
        <v>357</v>
      </c>
      <c r="BT9" s="147" t="s">
        <v>357</v>
      </c>
      <c r="BU9" s="147" t="s">
        <v>357</v>
      </c>
    </row>
    <row r="10" spans="1:73" s="134" customFormat="1" ht="12.75" customHeight="1" x14ac:dyDescent="0.2">
      <c r="A10" s="148" t="s">
        <v>302</v>
      </c>
      <c r="B10" s="149" t="s">
        <v>169</v>
      </c>
      <c r="C10" s="150"/>
      <c r="D10" s="151">
        <v>1068</v>
      </c>
      <c r="E10" s="151" t="s">
        <v>357</v>
      </c>
      <c r="F10" s="151">
        <v>3</v>
      </c>
      <c r="G10" s="151">
        <v>0</v>
      </c>
      <c r="H10" s="151">
        <v>1</v>
      </c>
      <c r="I10" s="151">
        <v>2</v>
      </c>
      <c r="J10" s="152">
        <v>1.5</v>
      </c>
      <c r="K10" s="153">
        <v>1.5</v>
      </c>
      <c r="L10" s="153">
        <v>0</v>
      </c>
      <c r="M10" s="153">
        <v>0</v>
      </c>
      <c r="N10" s="154">
        <v>1</v>
      </c>
      <c r="O10" s="154">
        <v>239</v>
      </c>
      <c r="P10" s="154">
        <v>239</v>
      </c>
      <c r="Q10" s="154">
        <v>21</v>
      </c>
      <c r="R10" s="154">
        <v>4</v>
      </c>
      <c r="S10" s="154">
        <v>0</v>
      </c>
      <c r="T10" s="153">
        <v>243</v>
      </c>
      <c r="U10" s="153">
        <v>40</v>
      </c>
      <c r="V10" s="154">
        <v>10618</v>
      </c>
      <c r="W10" s="154">
        <v>90</v>
      </c>
      <c r="X10" s="154">
        <v>0</v>
      </c>
      <c r="Y10" s="154">
        <v>0</v>
      </c>
      <c r="Z10" s="154">
        <v>263103</v>
      </c>
      <c r="AA10" s="154">
        <v>196788</v>
      </c>
      <c r="AB10" s="154">
        <v>66315</v>
      </c>
      <c r="AC10" s="154">
        <v>27128</v>
      </c>
      <c r="AD10" s="154" t="s">
        <v>301</v>
      </c>
      <c r="AE10" s="154" t="s">
        <v>301</v>
      </c>
      <c r="AF10" s="154">
        <v>39187</v>
      </c>
      <c r="AG10" s="154">
        <v>6000</v>
      </c>
      <c r="AH10" s="154">
        <v>268171</v>
      </c>
      <c r="AI10" s="154">
        <v>0</v>
      </c>
      <c r="AJ10" s="154">
        <v>0</v>
      </c>
      <c r="AK10" s="154">
        <v>0</v>
      </c>
      <c r="AL10" s="154">
        <v>10722</v>
      </c>
      <c r="AM10" s="154">
        <v>10618</v>
      </c>
      <c r="AN10" s="154">
        <v>0</v>
      </c>
      <c r="AO10" s="154">
        <v>1</v>
      </c>
      <c r="AP10" s="154">
        <v>0</v>
      </c>
      <c r="AQ10" s="154">
        <v>0</v>
      </c>
      <c r="AR10" s="154">
        <v>103</v>
      </c>
      <c r="AS10" s="154">
        <v>0</v>
      </c>
      <c r="AT10" s="154">
        <v>0</v>
      </c>
      <c r="AU10" s="154">
        <v>60</v>
      </c>
      <c r="AV10" s="154">
        <v>2</v>
      </c>
      <c r="AW10" s="154">
        <v>779</v>
      </c>
      <c r="AX10" s="154">
        <v>270</v>
      </c>
      <c r="AY10" s="154">
        <v>0</v>
      </c>
      <c r="AZ10" s="154">
        <v>0</v>
      </c>
      <c r="BA10" s="154">
        <v>0</v>
      </c>
      <c r="BB10" s="154">
        <v>0</v>
      </c>
      <c r="BC10" s="154">
        <v>0</v>
      </c>
      <c r="BD10" s="154">
        <v>509</v>
      </c>
      <c r="BE10" s="154">
        <v>4000</v>
      </c>
      <c r="BF10" s="154">
        <v>0</v>
      </c>
      <c r="BG10" s="154">
        <v>10</v>
      </c>
      <c r="BH10" s="154">
        <v>5510</v>
      </c>
      <c r="BI10" s="154">
        <v>1377</v>
      </c>
      <c r="BJ10" s="154">
        <v>2453</v>
      </c>
      <c r="BK10" s="154">
        <v>0</v>
      </c>
      <c r="BL10" s="154">
        <v>0</v>
      </c>
      <c r="BM10" s="154">
        <v>0</v>
      </c>
      <c r="BN10" s="154">
        <v>0</v>
      </c>
      <c r="BO10" s="154">
        <v>0</v>
      </c>
      <c r="BP10" s="154">
        <v>0</v>
      </c>
      <c r="BQ10" s="154">
        <v>0</v>
      </c>
      <c r="BR10" s="154" t="s">
        <v>357</v>
      </c>
      <c r="BS10" s="154" t="s">
        <v>357</v>
      </c>
      <c r="BT10" s="154" t="s">
        <v>357</v>
      </c>
      <c r="BU10" s="154" t="s">
        <v>357</v>
      </c>
    </row>
    <row r="11" spans="1:73" s="134" customFormat="1" ht="12.75" customHeight="1" x14ac:dyDescent="0.2">
      <c r="A11" s="155" t="s">
        <v>303</v>
      </c>
      <c r="B11" s="156" t="s">
        <v>170</v>
      </c>
      <c r="C11" s="157"/>
      <c r="D11" s="158">
        <v>745</v>
      </c>
      <c r="E11" s="158" t="s">
        <v>357</v>
      </c>
      <c r="F11" s="158">
        <v>3</v>
      </c>
      <c r="G11" s="158">
        <v>0</v>
      </c>
      <c r="H11" s="158">
        <v>2</v>
      </c>
      <c r="I11" s="158">
        <v>1</v>
      </c>
      <c r="J11" s="159">
        <v>1.2</v>
      </c>
      <c r="K11" s="160">
        <v>1.2</v>
      </c>
      <c r="L11" s="160">
        <v>0</v>
      </c>
      <c r="M11" s="160">
        <v>0</v>
      </c>
      <c r="N11" s="161">
        <v>1</v>
      </c>
      <c r="O11" s="161">
        <v>295</v>
      </c>
      <c r="P11" s="161">
        <v>277</v>
      </c>
      <c r="Q11" s="161">
        <v>28</v>
      </c>
      <c r="R11" s="161">
        <v>15</v>
      </c>
      <c r="S11" s="161">
        <v>0</v>
      </c>
      <c r="T11" s="160">
        <v>230</v>
      </c>
      <c r="U11" s="160">
        <v>36.5</v>
      </c>
      <c r="V11" s="161">
        <v>9725</v>
      </c>
      <c r="W11" s="161">
        <v>0</v>
      </c>
      <c r="X11" s="161">
        <v>0</v>
      </c>
      <c r="Y11" s="161">
        <v>0</v>
      </c>
      <c r="Z11" s="161">
        <v>238574</v>
      </c>
      <c r="AA11" s="161">
        <v>164036</v>
      </c>
      <c r="AB11" s="161">
        <v>74538</v>
      </c>
      <c r="AC11" s="161">
        <v>17635</v>
      </c>
      <c r="AD11" s="161" t="s">
        <v>301</v>
      </c>
      <c r="AE11" s="161" t="s">
        <v>301</v>
      </c>
      <c r="AF11" s="161">
        <v>56903</v>
      </c>
      <c r="AG11" s="161" t="s">
        <v>301</v>
      </c>
      <c r="AH11" s="161">
        <v>219181</v>
      </c>
      <c r="AI11" s="161">
        <v>0</v>
      </c>
      <c r="AJ11" s="161">
        <v>0</v>
      </c>
      <c r="AK11" s="161">
        <v>19394</v>
      </c>
      <c r="AL11" s="161">
        <v>9725</v>
      </c>
      <c r="AM11" s="161">
        <v>9558</v>
      </c>
      <c r="AN11" s="161">
        <v>0</v>
      </c>
      <c r="AO11" s="161">
        <v>2</v>
      </c>
      <c r="AP11" s="161">
        <v>0</v>
      </c>
      <c r="AQ11" s="161">
        <v>0</v>
      </c>
      <c r="AR11" s="161">
        <v>156</v>
      </c>
      <c r="AS11" s="161">
        <v>9</v>
      </c>
      <c r="AT11" s="161">
        <v>0</v>
      </c>
      <c r="AU11" s="161">
        <v>0</v>
      </c>
      <c r="AV11" s="161">
        <v>8</v>
      </c>
      <c r="AW11" s="161">
        <v>1095</v>
      </c>
      <c r="AX11" s="161">
        <v>1089</v>
      </c>
      <c r="AY11" s="161">
        <v>0</v>
      </c>
      <c r="AZ11" s="161">
        <v>0</v>
      </c>
      <c r="BA11" s="161">
        <v>0</v>
      </c>
      <c r="BB11" s="161">
        <v>0</v>
      </c>
      <c r="BC11" s="161">
        <v>6</v>
      </c>
      <c r="BD11" s="161">
        <v>0</v>
      </c>
      <c r="BE11" s="161">
        <v>424</v>
      </c>
      <c r="BF11" s="161">
        <v>0</v>
      </c>
      <c r="BG11" s="161">
        <v>7</v>
      </c>
      <c r="BH11" s="161">
        <v>4519</v>
      </c>
      <c r="BI11" s="161">
        <v>949</v>
      </c>
      <c r="BJ11" s="161">
        <v>1183</v>
      </c>
      <c r="BK11" s="161">
        <v>0</v>
      </c>
      <c r="BL11" s="161">
        <v>0</v>
      </c>
      <c r="BM11" s="161">
        <v>0</v>
      </c>
      <c r="BN11" s="161">
        <v>0</v>
      </c>
      <c r="BO11" s="161">
        <v>0</v>
      </c>
      <c r="BP11" s="161">
        <v>0</v>
      </c>
      <c r="BQ11" s="161">
        <v>0</v>
      </c>
      <c r="BR11" s="161">
        <v>35</v>
      </c>
      <c r="BS11" s="161" t="s">
        <v>357</v>
      </c>
      <c r="BT11" s="161" t="s">
        <v>357</v>
      </c>
      <c r="BU11" s="161" t="s">
        <v>357</v>
      </c>
    </row>
    <row r="12" spans="1:73" s="134" customFormat="1" ht="12.75" customHeight="1" x14ac:dyDescent="0.2">
      <c r="A12" s="155" t="s">
        <v>304</v>
      </c>
      <c r="B12" s="156" t="s">
        <v>171</v>
      </c>
      <c r="C12" s="157"/>
      <c r="D12" s="158">
        <v>2197</v>
      </c>
      <c r="E12" s="158">
        <v>7867</v>
      </c>
      <c r="F12" s="158">
        <v>3</v>
      </c>
      <c r="G12" s="158">
        <v>0</v>
      </c>
      <c r="H12" s="158">
        <v>3</v>
      </c>
      <c r="I12" s="158">
        <v>0</v>
      </c>
      <c r="J12" s="159">
        <v>1.7</v>
      </c>
      <c r="K12" s="160">
        <v>1.7</v>
      </c>
      <c r="L12" s="160">
        <v>0</v>
      </c>
      <c r="M12" s="160">
        <v>0</v>
      </c>
      <c r="N12" s="161">
        <v>1</v>
      </c>
      <c r="O12" s="161">
        <v>181</v>
      </c>
      <c r="P12" s="161">
        <v>161</v>
      </c>
      <c r="Q12" s="161">
        <v>25</v>
      </c>
      <c r="R12" s="161">
        <v>9</v>
      </c>
      <c r="S12" s="161">
        <v>0</v>
      </c>
      <c r="T12" s="160">
        <v>220</v>
      </c>
      <c r="U12" s="160">
        <v>21</v>
      </c>
      <c r="V12" s="161">
        <v>12752</v>
      </c>
      <c r="W12" s="161">
        <v>166</v>
      </c>
      <c r="X12" s="161">
        <v>0</v>
      </c>
      <c r="Y12" s="161">
        <v>0</v>
      </c>
      <c r="Z12" s="161">
        <v>284131</v>
      </c>
      <c r="AA12" s="161">
        <v>128740</v>
      </c>
      <c r="AB12" s="161">
        <v>155391</v>
      </c>
      <c r="AC12" s="161">
        <v>12000</v>
      </c>
      <c r="AD12" s="161" t="s">
        <v>301</v>
      </c>
      <c r="AE12" s="161" t="s">
        <v>301</v>
      </c>
      <c r="AF12" s="161">
        <v>143391</v>
      </c>
      <c r="AG12" s="161">
        <v>46026</v>
      </c>
      <c r="AH12" s="161">
        <v>265020</v>
      </c>
      <c r="AI12" s="161">
        <v>0</v>
      </c>
      <c r="AJ12" s="161">
        <v>0</v>
      </c>
      <c r="AK12" s="161">
        <v>19111</v>
      </c>
      <c r="AL12" s="161">
        <v>12753</v>
      </c>
      <c r="AM12" s="161">
        <v>12667</v>
      </c>
      <c r="AN12" s="161">
        <v>0</v>
      </c>
      <c r="AO12" s="161">
        <v>2</v>
      </c>
      <c r="AP12" s="161">
        <v>1</v>
      </c>
      <c r="AQ12" s="161">
        <v>0</v>
      </c>
      <c r="AR12" s="161">
        <v>55</v>
      </c>
      <c r="AS12" s="161">
        <v>28</v>
      </c>
      <c r="AT12" s="161">
        <v>3</v>
      </c>
      <c r="AU12" s="161">
        <v>0</v>
      </c>
      <c r="AV12" s="161">
        <v>10</v>
      </c>
      <c r="AW12" s="161">
        <v>1785</v>
      </c>
      <c r="AX12" s="161">
        <v>1779</v>
      </c>
      <c r="AY12" s="161">
        <v>0</v>
      </c>
      <c r="AZ12" s="161">
        <v>0</v>
      </c>
      <c r="BA12" s="161">
        <v>0</v>
      </c>
      <c r="BB12" s="161">
        <v>0</v>
      </c>
      <c r="BC12" s="161">
        <v>6</v>
      </c>
      <c r="BD12" s="161">
        <v>0</v>
      </c>
      <c r="BE12" s="161">
        <v>117</v>
      </c>
      <c r="BF12" s="161">
        <v>0</v>
      </c>
      <c r="BG12" s="161">
        <v>20</v>
      </c>
      <c r="BH12" s="161">
        <v>15136</v>
      </c>
      <c r="BI12" s="161">
        <v>248</v>
      </c>
      <c r="BJ12" s="161">
        <v>0</v>
      </c>
      <c r="BK12" s="161">
        <v>0</v>
      </c>
      <c r="BL12" s="161">
        <v>11</v>
      </c>
      <c r="BM12" s="161">
        <v>0</v>
      </c>
      <c r="BN12" s="161">
        <v>0</v>
      </c>
      <c r="BO12" s="161">
        <v>0</v>
      </c>
      <c r="BP12" s="161">
        <v>11</v>
      </c>
      <c r="BQ12" s="161">
        <v>0</v>
      </c>
      <c r="BR12" s="161" t="s">
        <v>357</v>
      </c>
      <c r="BS12" s="161" t="s">
        <v>357</v>
      </c>
      <c r="BT12" s="161" t="s">
        <v>357</v>
      </c>
      <c r="BU12" s="161" t="s">
        <v>357</v>
      </c>
    </row>
    <row r="13" spans="1:73" s="134" customFormat="1" ht="12.75" customHeight="1" x14ac:dyDescent="0.2">
      <c r="A13" s="155" t="s">
        <v>305</v>
      </c>
      <c r="B13" s="156" t="s">
        <v>172</v>
      </c>
      <c r="C13" s="157"/>
      <c r="D13" s="158">
        <v>1808</v>
      </c>
      <c r="E13" s="158" t="s">
        <v>357</v>
      </c>
      <c r="F13" s="158">
        <v>4</v>
      </c>
      <c r="G13" s="158">
        <v>0</v>
      </c>
      <c r="H13" s="158">
        <v>4</v>
      </c>
      <c r="I13" s="158">
        <v>0</v>
      </c>
      <c r="J13" s="159">
        <v>2.4</v>
      </c>
      <c r="K13" s="160">
        <v>2.2999999999999998</v>
      </c>
      <c r="L13" s="160">
        <v>0.12</v>
      </c>
      <c r="M13" s="160">
        <v>0</v>
      </c>
      <c r="N13" s="161">
        <v>1</v>
      </c>
      <c r="O13" s="161">
        <v>173</v>
      </c>
      <c r="P13" s="161">
        <v>151</v>
      </c>
      <c r="Q13" s="161">
        <v>14</v>
      </c>
      <c r="R13" s="161">
        <v>7</v>
      </c>
      <c r="S13" s="161">
        <v>1</v>
      </c>
      <c r="T13" s="160">
        <v>227</v>
      </c>
      <c r="U13" s="160">
        <v>41</v>
      </c>
      <c r="V13" s="161">
        <v>14203</v>
      </c>
      <c r="W13" s="161">
        <v>931</v>
      </c>
      <c r="X13" s="161">
        <v>194</v>
      </c>
      <c r="Y13" s="161">
        <v>841</v>
      </c>
      <c r="Z13" s="161">
        <v>428352</v>
      </c>
      <c r="AA13" s="161">
        <v>266320</v>
      </c>
      <c r="AB13" s="161">
        <v>162032</v>
      </c>
      <c r="AC13" s="161">
        <v>16000</v>
      </c>
      <c r="AD13" s="161" t="s">
        <v>301</v>
      </c>
      <c r="AE13" s="161" t="s">
        <v>301</v>
      </c>
      <c r="AF13" s="161">
        <v>146032</v>
      </c>
      <c r="AG13" s="161">
        <v>75000</v>
      </c>
      <c r="AH13" s="161">
        <v>392801</v>
      </c>
      <c r="AI13" s="161">
        <v>0</v>
      </c>
      <c r="AJ13" s="161">
        <v>0</v>
      </c>
      <c r="AK13" s="161">
        <v>25606</v>
      </c>
      <c r="AL13" s="161">
        <v>15128</v>
      </c>
      <c r="AM13" s="161">
        <v>13915</v>
      </c>
      <c r="AN13" s="161">
        <v>0</v>
      </c>
      <c r="AO13" s="161">
        <v>3</v>
      </c>
      <c r="AP13" s="161">
        <v>2</v>
      </c>
      <c r="AQ13" s="161">
        <v>0</v>
      </c>
      <c r="AR13" s="161">
        <v>1072</v>
      </c>
      <c r="AS13" s="161">
        <v>136</v>
      </c>
      <c r="AT13" s="161">
        <v>284</v>
      </c>
      <c r="AU13" s="161">
        <v>54</v>
      </c>
      <c r="AV13" s="161">
        <v>98</v>
      </c>
      <c r="AW13" s="161">
        <v>2300</v>
      </c>
      <c r="AX13" s="161">
        <v>2027</v>
      </c>
      <c r="AY13" s="161">
        <v>0</v>
      </c>
      <c r="AZ13" s="161">
        <v>0</v>
      </c>
      <c r="BA13" s="161">
        <v>0</v>
      </c>
      <c r="BB13" s="161">
        <v>0</v>
      </c>
      <c r="BC13" s="161">
        <v>273</v>
      </c>
      <c r="BD13" s="161">
        <v>0</v>
      </c>
      <c r="BE13" s="161">
        <v>158</v>
      </c>
      <c r="BF13" s="161">
        <v>1</v>
      </c>
      <c r="BG13" s="161">
        <v>40</v>
      </c>
      <c r="BH13" s="161">
        <v>13845</v>
      </c>
      <c r="BI13" s="161">
        <v>201</v>
      </c>
      <c r="BJ13" s="161">
        <v>0</v>
      </c>
      <c r="BK13" s="161">
        <v>10</v>
      </c>
      <c r="BL13" s="161">
        <v>0</v>
      </c>
      <c r="BM13" s="161">
        <v>0</v>
      </c>
      <c r="BN13" s="161">
        <v>0</v>
      </c>
      <c r="BO13" s="161">
        <v>0</v>
      </c>
      <c r="BP13" s="161">
        <v>0</v>
      </c>
      <c r="BQ13" s="161">
        <v>0</v>
      </c>
      <c r="BR13" s="161">
        <v>229</v>
      </c>
      <c r="BS13" s="161">
        <v>10889</v>
      </c>
      <c r="BT13" s="161" t="s">
        <v>357</v>
      </c>
      <c r="BU13" s="161" t="s">
        <v>357</v>
      </c>
    </row>
    <row r="14" spans="1:73" s="134" customFormat="1" ht="12.75" customHeight="1" x14ac:dyDescent="0.2">
      <c r="A14" s="155" t="s">
        <v>306</v>
      </c>
      <c r="B14" s="156" t="s">
        <v>173</v>
      </c>
      <c r="C14" s="157"/>
      <c r="D14" s="158">
        <v>3042</v>
      </c>
      <c r="E14" s="158" t="s">
        <v>357</v>
      </c>
      <c r="F14" s="158">
        <v>4</v>
      </c>
      <c r="G14" s="158">
        <v>0</v>
      </c>
      <c r="H14" s="158">
        <v>4</v>
      </c>
      <c r="I14" s="158">
        <v>0</v>
      </c>
      <c r="J14" s="159">
        <v>2.5</v>
      </c>
      <c r="K14" s="160">
        <v>2.5</v>
      </c>
      <c r="L14" s="160">
        <v>0</v>
      </c>
      <c r="M14" s="160">
        <v>0</v>
      </c>
      <c r="N14" s="161">
        <v>1</v>
      </c>
      <c r="O14" s="161">
        <v>385</v>
      </c>
      <c r="P14" s="161">
        <v>362</v>
      </c>
      <c r="Q14" s="161">
        <v>24</v>
      </c>
      <c r="R14" s="161">
        <v>5</v>
      </c>
      <c r="S14" s="161">
        <v>0</v>
      </c>
      <c r="T14" s="160">
        <v>235</v>
      </c>
      <c r="U14" s="160">
        <v>40</v>
      </c>
      <c r="V14" s="161">
        <v>22619</v>
      </c>
      <c r="W14" s="161" t="s">
        <v>357</v>
      </c>
      <c r="X14" s="161" t="s">
        <v>357</v>
      </c>
      <c r="Y14" s="161" t="s">
        <v>357</v>
      </c>
      <c r="Z14" s="161">
        <v>349731</v>
      </c>
      <c r="AA14" s="161">
        <v>238265</v>
      </c>
      <c r="AB14" s="161">
        <v>111466</v>
      </c>
      <c r="AC14" s="161">
        <v>12000</v>
      </c>
      <c r="AD14" s="161" t="s">
        <v>301</v>
      </c>
      <c r="AE14" s="161" t="s">
        <v>301</v>
      </c>
      <c r="AF14" s="161">
        <v>99466</v>
      </c>
      <c r="AG14" s="161" t="s">
        <v>357</v>
      </c>
      <c r="AH14" s="161">
        <v>325343</v>
      </c>
      <c r="AI14" s="161">
        <v>0</v>
      </c>
      <c r="AJ14" s="161">
        <v>0</v>
      </c>
      <c r="AK14" s="161">
        <v>24388</v>
      </c>
      <c r="AL14" s="161">
        <v>22619</v>
      </c>
      <c r="AM14" s="161">
        <v>21852</v>
      </c>
      <c r="AN14" s="161">
        <v>0</v>
      </c>
      <c r="AO14" s="161">
        <v>0</v>
      </c>
      <c r="AP14" s="161">
        <v>0</v>
      </c>
      <c r="AQ14" s="161">
        <v>0</v>
      </c>
      <c r="AR14" s="161">
        <v>639</v>
      </c>
      <c r="AS14" s="161">
        <v>128</v>
      </c>
      <c r="AT14" s="161">
        <v>150</v>
      </c>
      <c r="AU14" s="161">
        <v>0</v>
      </c>
      <c r="AV14" s="161">
        <v>0</v>
      </c>
      <c r="AW14" s="161">
        <v>1464</v>
      </c>
      <c r="AX14" s="161">
        <v>1304</v>
      </c>
      <c r="AY14" s="161">
        <v>0</v>
      </c>
      <c r="AZ14" s="161">
        <v>0</v>
      </c>
      <c r="BA14" s="161">
        <v>0</v>
      </c>
      <c r="BB14" s="161">
        <v>0</v>
      </c>
      <c r="BC14" s="161">
        <v>127</v>
      </c>
      <c r="BD14" s="161">
        <v>33</v>
      </c>
      <c r="BE14" s="161">
        <v>309</v>
      </c>
      <c r="BF14" s="161">
        <v>0</v>
      </c>
      <c r="BG14" s="161">
        <v>10</v>
      </c>
      <c r="BH14" s="161">
        <v>34101</v>
      </c>
      <c r="BI14" s="161">
        <v>278</v>
      </c>
      <c r="BJ14" s="161">
        <v>0</v>
      </c>
      <c r="BK14" s="161">
        <v>92</v>
      </c>
      <c r="BL14" s="161">
        <v>0</v>
      </c>
      <c r="BM14" s="161">
        <v>0</v>
      </c>
      <c r="BN14" s="161">
        <v>0</v>
      </c>
      <c r="BO14" s="161">
        <v>0</v>
      </c>
      <c r="BP14" s="161">
        <v>0</v>
      </c>
      <c r="BQ14" s="161">
        <v>0</v>
      </c>
      <c r="BR14" s="161" t="s">
        <v>357</v>
      </c>
      <c r="BS14" s="161" t="s">
        <v>357</v>
      </c>
      <c r="BT14" s="161" t="s">
        <v>357</v>
      </c>
      <c r="BU14" s="161" t="s">
        <v>357</v>
      </c>
    </row>
    <row r="15" spans="1:73" s="134" customFormat="1" ht="12.75" customHeight="1" x14ac:dyDescent="0.2">
      <c r="A15" s="155" t="s">
        <v>307</v>
      </c>
      <c r="B15" s="156" t="s">
        <v>174</v>
      </c>
      <c r="C15" s="157"/>
      <c r="D15" s="158">
        <v>1052</v>
      </c>
      <c r="E15" s="158">
        <v>27935</v>
      </c>
      <c r="F15" s="158">
        <v>4</v>
      </c>
      <c r="G15" s="158">
        <v>0</v>
      </c>
      <c r="H15" s="158">
        <v>2</v>
      </c>
      <c r="I15" s="158">
        <v>2</v>
      </c>
      <c r="J15" s="159">
        <v>1.6</v>
      </c>
      <c r="K15" s="160">
        <v>1.2</v>
      </c>
      <c r="L15" s="160">
        <v>0.4</v>
      </c>
      <c r="M15" s="160">
        <v>0</v>
      </c>
      <c r="N15" s="161">
        <v>1</v>
      </c>
      <c r="O15" s="161">
        <v>312</v>
      </c>
      <c r="P15" s="161">
        <v>253</v>
      </c>
      <c r="Q15" s="161">
        <v>27</v>
      </c>
      <c r="R15" s="161">
        <v>3</v>
      </c>
      <c r="S15" s="161">
        <v>0</v>
      </c>
      <c r="T15" s="160">
        <v>221</v>
      </c>
      <c r="U15" s="160">
        <v>35</v>
      </c>
      <c r="V15" s="161" t="s">
        <v>357</v>
      </c>
      <c r="W15" s="161" t="s">
        <v>357</v>
      </c>
      <c r="X15" s="161" t="s">
        <v>357</v>
      </c>
      <c r="Y15" s="161">
        <v>0</v>
      </c>
      <c r="Z15" s="161">
        <v>239771</v>
      </c>
      <c r="AA15" s="161">
        <v>147373</v>
      </c>
      <c r="AB15" s="161">
        <v>92398</v>
      </c>
      <c r="AC15" s="161">
        <v>12000</v>
      </c>
      <c r="AD15" s="161" t="s">
        <v>301</v>
      </c>
      <c r="AE15" s="161" t="s">
        <v>301</v>
      </c>
      <c r="AF15" s="161">
        <v>80398</v>
      </c>
      <c r="AG15" s="161" t="s">
        <v>357</v>
      </c>
      <c r="AH15" s="161">
        <v>200383</v>
      </c>
      <c r="AI15" s="161">
        <v>0</v>
      </c>
      <c r="AJ15" s="161">
        <v>0</v>
      </c>
      <c r="AK15" s="161">
        <v>8486</v>
      </c>
      <c r="AL15" s="161">
        <v>31211</v>
      </c>
      <c r="AM15" s="161">
        <v>27768</v>
      </c>
      <c r="AN15" s="161">
        <v>0</v>
      </c>
      <c r="AO15" s="161">
        <v>0</v>
      </c>
      <c r="AP15" s="161">
        <v>0</v>
      </c>
      <c r="AQ15" s="161">
        <v>0</v>
      </c>
      <c r="AR15" s="161">
        <v>3179</v>
      </c>
      <c r="AS15" s="161">
        <v>264</v>
      </c>
      <c r="AT15" s="161">
        <v>10</v>
      </c>
      <c r="AU15" s="161" t="s">
        <v>357</v>
      </c>
      <c r="AV15" s="161" t="s">
        <v>357</v>
      </c>
      <c r="AW15" s="161">
        <v>2578</v>
      </c>
      <c r="AX15" s="161">
        <v>2124</v>
      </c>
      <c r="AY15" s="161">
        <v>0</v>
      </c>
      <c r="AZ15" s="161">
        <v>0</v>
      </c>
      <c r="BA15" s="161">
        <v>0</v>
      </c>
      <c r="BB15" s="161">
        <v>0</v>
      </c>
      <c r="BC15" s="161">
        <v>398</v>
      </c>
      <c r="BD15" s="161">
        <v>56</v>
      </c>
      <c r="BE15" s="161" t="s">
        <v>301</v>
      </c>
      <c r="BF15" s="161">
        <v>1</v>
      </c>
      <c r="BG15" s="161">
        <v>8</v>
      </c>
      <c r="BH15" s="161">
        <v>31802</v>
      </c>
      <c r="BI15" s="161">
        <v>131</v>
      </c>
      <c r="BJ15" s="161">
        <v>10</v>
      </c>
      <c r="BK15" s="161">
        <v>2</v>
      </c>
      <c r="BL15" s="161">
        <v>0</v>
      </c>
      <c r="BM15" s="161" t="s">
        <v>357</v>
      </c>
      <c r="BN15" s="161" t="s">
        <v>357</v>
      </c>
      <c r="BO15" s="161" t="s">
        <v>357</v>
      </c>
      <c r="BP15" s="161" t="s">
        <v>357</v>
      </c>
      <c r="BQ15" s="161" t="s">
        <v>357</v>
      </c>
      <c r="BR15" s="161" t="s">
        <v>357</v>
      </c>
      <c r="BS15" s="161" t="s">
        <v>357</v>
      </c>
      <c r="BT15" s="161" t="s">
        <v>357</v>
      </c>
      <c r="BU15" s="161" t="s">
        <v>357</v>
      </c>
    </row>
    <row r="16" spans="1:73" s="134" customFormat="1" ht="12.75" customHeight="1" x14ac:dyDescent="0.2">
      <c r="A16" s="155" t="s">
        <v>308</v>
      </c>
      <c r="B16" s="156" t="s">
        <v>175</v>
      </c>
      <c r="C16" s="157"/>
      <c r="D16" s="158">
        <v>1085</v>
      </c>
      <c r="E16" s="158">
        <v>10439</v>
      </c>
      <c r="F16" s="158">
        <v>7</v>
      </c>
      <c r="G16" s="158">
        <v>0</v>
      </c>
      <c r="H16" s="158">
        <v>5</v>
      </c>
      <c r="I16" s="158">
        <v>2</v>
      </c>
      <c r="J16" s="159">
        <v>3.8</v>
      </c>
      <c r="K16" s="160">
        <v>3.15</v>
      </c>
      <c r="L16" s="160">
        <v>0.6</v>
      </c>
      <c r="M16" s="160">
        <v>0</v>
      </c>
      <c r="N16" s="161">
        <v>1</v>
      </c>
      <c r="O16" s="161">
        <v>680</v>
      </c>
      <c r="P16" s="161">
        <v>500</v>
      </c>
      <c r="Q16" s="161">
        <v>24</v>
      </c>
      <c r="R16" s="161">
        <v>10</v>
      </c>
      <c r="S16" s="161">
        <v>4</v>
      </c>
      <c r="T16" s="160">
        <v>220</v>
      </c>
      <c r="U16" s="160">
        <v>40</v>
      </c>
      <c r="V16" s="161">
        <v>41000</v>
      </c>
      <c r="W16" s="161">
        <v>5000</v>
      </c>
      <c r="X16" s="161">
        <v>0</v>
      </c>
      <c r="Y16" s="161">
        <v>25000</v>
      </c>
      <c r="Z16" s="161">
        <v>423335</v>
      </c>
      <c r="AA16" s="161">
        <v>337072</v>
      </c>
      <c r="AB16" s="161">
        <v>86263</v>
      </c>
      <c r="AC16" s="161">
        <v>24000</v>
      </c>
      <c r="AD16" s="161" t="s">
        <v>301</v>
      </c>
      <c r="AE16" s="161" t="s">
        <v>301</v>
      </c>
      <c r="AF16" s="161">
        <v>62263</v>
      </c>
      <c r="AG16" s="161" t="s">
        <v>301</v>
      </c>
      <c r="AH16" s="161">
        <v>457595</v>
      </c>
      <c r="AI16" s="161">
        <v>0</v>
      </c>
      <c r="AJ16" s="161">
        <v>0</v>
      </c>
      <c r="AK16" s="161">
        <v>16432</v>
      </c>
      <c r="AL16" s="161">
        <v>69541</v>
      </c>
      <c r="AM16" s="161">
        <v>62672</v>
      </c>
      <c r="AN16" s="161">
        <v>1000</v>
      </c>
      <c r="AO16" s="161">
        <v>1</v>
      </c>
      <c r="AP16" s="161">
        <v>100</v>
      </c>
      <c r="AQ16" s="161">
        <v>500</v>
      </c>
      <c r="AR16" s="161">
        <v>5000</v>
      </c>
      <c r="AS16" s="161">
        <v>268</v>
      </c>
      <c r="AT16" s="161">
        <v>10</v>
      </c>
      <c r="AU16" s="161">
        <v>100</v>
      </c>
      <c r="AV16" s="161">
        <v>100</v>
      </c>
      <c r="AW16" s="161">
        <v>2497</v>
      </c>
      <c r="AX16" s="161">
        <v>2418</v>
      </c>
      <c r="AY16" s="161">
        <v>0</v>
      </c>
      <c r="AZ16" s="161">
        <v>0</v>
      </c>
      <c r="BA16" s="161">
        <v>0</v>
      </c>
      <c r="BB16" s="161">
        <v>0</v>
      </c>
      <c r="BC16" s="161">
        <v>77</v>
      </c>
      <c r="BD16" s="161">
        <v>2</v>
      </c>
      <c r="BE16" s="161">
        <v>150</v>
      </c>
      <c r="BF16" s="161">
        <v>2</v>
      </c>
      <c r="BG16" s="161">
        <v>6</v>
      </c>
      <c r="BH16" s="161">
        <v>25476</v>
      </c>
      <c r="BI16" s="161">
        <v>331</v>
      </c>
      <c r="BJ16" s="161">
        <v>3</v>
      </c>
      <c r="BK16" s="161" t="s">
        <v>301</v>
      </c>
      <c r="BL16" s="161">
        <v>40</v>
      </c>
      <c r="BM16" s="161">
        <v>40</v>
      </c>
      <c r="BN16" s="161">
        <v>0</v>
      </c>
      <c r="BO16" s="161">
        <v>0</v>
      </c>
      <c r="BP16" s="161">
        <v>0</v>
      </c>
      <c r="BQ16" s="161">
        <v>40</v>
      </c>
      <c r="BR16" s="161">
        <v>500</v>
      </c>
      <c r="BS16" s="161" t="s">
        <v>301</v>
      </c>
      <c r="BT16" s="161" t="s">
        <v>357</v>
      </c>
      <c r="BU16" s="161" t="s">
        <v>357</v>
      </c>
    </row>
    <row r="17" spans="1:73" s="134" customFormat="1" ht="12.75" customHeight="1" x14ac:dyDescent="0.2">
      <c r="A17" s="155" t="s">
        <v>309</v>
      </c>
      <c r="B17" s="156" t="s">
        <v>176</v>
      </c>
      <c r="C17" s="157"/>
      <c r="D17" s="158">
        <v>504</v>
      </c>
      <c r="E17" s="158">
        <v>3452</v>
      </c>
      <c r="F17" s="158">
        <v>3</v>
      </c>
      <c r="G17" s="158">
        <v>1</v>
      </c>
      <c r="H17" s="158">
        <v>2</v>
      </c>
      <c r="I17" s="158">
        <v>0</v>
      </c>
      <c r="J17" s="159">
        <v>2.5</v>
      </c>
      <c r="K17" s="160">
        <v>2.5</v>
      </c>
      <c r="L17" s="160">
        <v>0</v>
      </c>
      <c r="M17" s="160">
        <v>0</v>
      </c>
      <c r="N17" s="161">
        <v>1</v>
      </c>
      <c r="O17" s="161">
        <v>112</v>
      </c>
      <c r="P17" s="161">
        <v>70</v>
      </c>
      <c r="Q17" s="161">
        <v>12</v>
      </c>
      <c r="R17" s="161">
        <v>2</v>
      </c>
      <c r="S17" s="161">
        <v>0</v>
      </c>
      <c r="T17" s="160">
        <v>200</v>
      </c>
      <c r="U17" s="160">
        <v>41</v>
      </c>
      <c r="V17" s="161">
        <v>12133</v>
      </c>
      <c r="W17" s="161">
        <v>0</v>
      </c>
      <c r="X17" s="161">
        <v>0</v>
      </c>
      <c r="Y17" s="161">
        <v>0</v>
      </c>
      <c r="Z17" s="161">
        <v>386483</v>
      </c>
      <c r="AA17" s="161">
        <v>273483</v>
      </c>
      <c r="AB17" s="161">
        <v>113000</v>
      </c>
      <c r="AC17" s="161">
        <v>20000</v>
      </c>
      <c r="AD17" s="161" t="s">
        <v>301</v>
      </c>
      <c r="AE17" s="161" t="s">
        <v>357</v>
      </c>
      <c r="AF17" s="161">
        <v>93000</v>
      </c>
      <c r="AG17" s="161" t="s">
        <v>357</v>
      </c>
      <c r="AH17" s="161">
        <v>385708</v>
      </c>
      <c r="AI17" s="161">
        <v>0</v>
      </c>
      <c r="AJ17" s="161">
        <v>0</v>
      </c>
      <c r="AK17" s="161">
        <v>0</v>
      </c>
      <c r="AL17" s="161">
        <v>12133</v>
      </c>
      <c r="AM17" s="161">
        <v>11954</v>
      </c>
      <c r="AN17" s="161">
        <v>0</v>
      </c>
      <c r="AO17" s="161">
        <v>53</v>
      </c>
      <c r="AP17" s="161">
        <v>0</v>
      </c>
      <c r="AQ17" s="161">
        <v>0</v>
      </c>
      <c r="AR17" s="161">
        <v>110</v>
      </c>
      <c r="AS17" s="161">
        <v>16</v>
      </c>
      <c r="AT17" s="161">
        <v>7</v>
      </c>
      <c r="AU17" s="161">
        <v>0</v>
      </c>
      <c r="AV17" s="161">
        <v>2</v>
      </c>
      <c r="AW17" s="161">
        <v>37</v>
      </c>
      <c r="AX17" s="161">
        <v>0</v>
      </c>
      <c r="AY17" s="161">
        <v>0</v>
      </c>
      <c r="AZ17" s="161">
        <v>21</v>
      </c>
      <c r="BA17" s="161">
        <v>0</v>
      </c>
      <c r="BB17" s="161">
        <v>0</v>
      </c>
      <c r="BC17" s="161">
        <v>14</v>
      </c>
      <c r="BD17" s="161">
        <v>2</v>
      </c>
      <c r="BE17" s="161" t="s">
        <v>301</v>
      </c>
      <c r="BF17" s="161">
        <v>0</v>
      </c>
      <c r="BG17" s="161">
        <v>25</v>
      </c>
      <c r="BH17" s="161">
        <v>3961</v>
      </c>
      <c r="BI17" s="161">
        <v>1</v>
      </c>
      <c r="BJ17" s="161">
        <v>2315</v>
      </c>
      <c r="BK17" s="161">
        <v>0</v>
      </c>
      <c r="BL17" s="161">
        <v>0</v>
      </c>
      <c r="BM17" s="161">
        <v>0</v>
      </c>
      <c r="BN17" s="161">
        <v>0</v>
      </c>
      <c r="BO17" s="161">
        <v>0</v>
      </c>
      <c r="BP17" s="161">
        <v>0</v>
      </c>
      <c r="BQ17" s="161">
        <v>0</v>
      </c>
      <c r="BR17" s="161">
        <v>120</v>
      </c>
      <c r="BS17" s="161" t="s">
        <v>301</v>
      </c>
      <c r="BT17" s="161" t="s">
        <v>301</v>
      </c>
      <c r="BU17" s="161" t="s">
        <v>301</v>
      </c>
    </row>
    <row r="18" spans="1:73" s="134" customFormat="1" ht="12.75" customHeight="1" x14ac:dyDescent="0.2">
      <c r="A18" s="162" t="s">
        <v>310</v>
      </c>
      <c r="B18" s="163" t="s">
        <v>400</v>
      </c>
      <c r="C18" s="164"/>
      <c r="D18" s="165">
        <v>1588</v>
      </c>
      <c r="E18" s="165" t="s">
        <v>357</v>
      </c>
      <c r="F18" s="165">
        <v>4</v>
      </c>
      <c r="G18" s="165">
        <v>3</v>
      </c>
      <c r="H18" s="165">
        <v>1</v>
      </c>
      <c r="I18" s="165">
        <v>0</v>
      </c>
      <c r="J18" s="166">
        <v>4</v>
      </c>
      <c r="K18" s="167">
        <v>4</v>
      </c>
      <c r="L18" s="167">
        <v>0</v>
      </c>
      <c r="M18" s="167">
        <v>0</v>
      </c>
      <c r="N18" s="168">
        <v>1</v>
      </c>
      <c r="O18" s="168">
        <v>600</v>
      </c>
      <c r="P18" s="168">
        <v>350</v>
      </c>
      <c r="Q18" s="168">
        <v>22</v>
      </c>
      <c r="R18" s="168">
        <v>3</v>
      </c>
      <c r="S18" s="168">
        <v>3</v>
      </c>
      <c r="T18" s="167">
        <v>250</v>
      </c>
      <c r="U18" s="167">
        <v>40</v>
      </c>
      <c r="V18" s="168">
        <v>14783</v>
      </c>
      <c r="W18" s="168">
        <v>245</v>
      </c>
      <c r="X18" s="168">
        <v>0</v>
      </c>
      <c r="Y18" s="168">
        <v>20505</v>
      </c>
      <c r="Z18" s="168">
        <v>413000</v>
      </c>
      <c r="AA18" s="168">
        <v>300000</v>
      </c>
      <c r="AB18" s="168">
        <v>113000</v>
      </c>
      <c r="AC18" s="168">
        <v>0</v>
      </c>
      <c r="AD18" s="168" t="s">
        <v>301</v>
      </c>
      <c r="AE18" s="168">
        <v>0</v>
      </c>
      <c r="AF18" s="168">
        <v>113000</v>
      </c>
      <c r="AG18" s="168">
        <v>12000</v>
      </c>
      <c r="AH18" s="168">
        <v>413000</v>
      </c>
      <c r="AI18" s="168">
        <v>0</v>
      </c>
      <c r="AJ18" s="168">
        <v>0</v>
      </c>
      <c r="AK18" s="168">
        <v>14000</v>
      </c>
      <c r="AL18" s="168">
        <v>39313</v>
      </c>
      <c r="AM18" s="168">
        <v>37038</v>
      </c>
      <c r="AN18" s="168">
        <v>0</v>
      </c>
      <c r="AO18" s="168">
        <v>0</v>
      </c>
      <c r="AP18" s="168">
        <v>0</v>
      </c>
      <c r="AQ18" s="168">
        <v>1200</v>
      </c>
      <c r="AR18" s="168">
        <v>895</v>
      </c>
      <c r="AS18" s="168">
        <v>180</v>
      </c>
      <c r="AT18" s="168">
        <v>30</v>
      </c>
      <c r="AU18" s="168">
        <v>0</v>
      </c>
      <c r="AV18" s="168">
        <v>1</v>
      </c>
      <c r="AW18" s="168">
        <v>1439</v>
      </c>
      <c r="AX18" s="168">
        <v>1367</v>
      </c>
      <c r="AY18" s="168">
        <v>0</v>
      </c>
      <c r="AZ18" s="168">
        <v>0</v>
      </c>
      <c r="BA18" s="168">
        <v>0</v>
      </c>
      <c r="BB18" s="168">
        <v>2</v>
      </c>
      <c r="BC18" s="168">
        <v>70</v>
      </c>
      <c r="BD18" s="168">
        <v>0</v>
      </c>
      <c r="BE18" s="168">
        <v>15</v>
      </c>
      <c r="BF18" s="168">
        <v>1</v>
      </c>
      <c r="BG18" s="168">
        <v>90</v>
      </c>
      <c r="BH18" s="168">
        <v>10062</v>
      </c>
      <c r="BI18" s="168">
        <v>122</v>
      </c>
      <c r="BJ18" s="168">
        <v>70</v>
      </c>
      <c r="BK18" s="168">
        <v>1213</v>
      </c>
      <c r="BL18" s="168">
        <v>0</v>
      </c>
      <c r="BM18" s="168">
        <v>0</v>
      </c>
      <c r="BN18" s="168">
        <v>0</v>
      </c>
      <c r="BO18" s="168">
        <v>0</v>
      </c>
      <c r="BP18" s="168">
        <v>0</v>
      </c>
      <c r="BQ18" s="168">
        <v>615</v>
      </c>
      <c r="BR18" s="168">
        <v>48</v>
      </c>
      <c r="BS18" s="168" t="s">
        <v>357</v>
      </c>
      <c r="BT18" s="168" t="s">
        <v>357</v>
      </c>
      <c r="BU18" s="168" t="s">
        <v>357</v>
      </c>
    </row>
    <row r="19" spans="1:73" s="134" customFormat="1" ht="12.75" customHeight="1" x14ac:dyDescent="0.2">
      <c r="A19" s="122"/>
      <c r="B19" s="169" t="s">
        <v>154</v>
      </c>
      <c r="C19" s="170"/>
      <c r="D19" s="171">
        <v>14497</v>
      </c>
      <c r="E19" s="171">
        <v>49693</v>
      </c>
      <c r="F19" s="171">
        <v>38</v>
      </c>
      <c r="G19" s="171">
        <v>4</v>
      </c>
      <c r="H19" s="171">
        <v>27</v>
      </c>
      <c r="I19" s="171">
        <v>7</v>
      </c>
      <c r="J19" s="172">
        <v>23</v>
      </c>
      <c r="K19" s="172">
        <v>21.85</v>
      </c>
      <c r="L19" s="172">
        <v>1.1200000000000001</v>
      </c>
      <c r="M19" s="172">
        <v>0</v>
      </c>
      <c r="N19" s="171">
        <v>11</v>
      </c>
      <c r="O19" s="171">
        <v>3282</v>
      </c>
      <c r="P19" s="171">
        <v>2668</v>
      </c>
      <c r="Q19" s="171">
        <v>240</v>
      </c>
      <c r="R19" s="171">
        <v>62</v>
      </c>
      <c r="S19" s="171">
        <v>8</v>
      </c>
      <c r="T19" s="172">
        <v>2291</v>
      </c>
      <c r="U19" s="172">
        <v>381.5</v>
      </c>
      <c r="V19" s="171">
        <v>152733</v>
      </c>
      <c r="W19" s="171">
        <v>6462</v>
      </c>
      <c r="X19" s="171">
        <v>194</v>
      </c>
      <c r="Y19" s="171">
        <v>46346</v>
      </c>
      <c r="Z19" s="171">
        <v>3278735</v>
      </c>
      <c r="AA19" s="171">
        <v>2212156</v>
      </c>
      <c r="AB19" s="171">
        <v>1066579</v>
      </c>
      <c r="AC19" s="171">
        <v>155934</v>
      </c>
      <c r="AD19" s="171" t="s">
        <v>357</v>
      </c>
      <c r="AE19" s="171">
        <v>0</v>
      </c>
      <c r="AF19" s="171">
        <v>910645</v>
      </c>
      <c r="AG19" s="171">
        <v>160835</v>
      </c>
      <c r="AH19" s="171">
        <v>3169370</v>
      </c>
      <c r="AI19" s="171">
        <v>0</v>
      </c>
      <c r="AJ19" s="171">
        <v>20000</v>
      </c>
      <c r="AK19" s="171">
        <v>127950</v>
      </c>
      <c r="AL19" s="171">
        <v>238052</v>
      </c>
      <c r="AM19" s="171">
        <v>222853</v>
      </c>
      <c r="AN19" s="171">
        <v>1000</v>
      </c>
      <c r="AO19" s="171">
        <v>74</v>
      </c>
      <c r="AP19" s="171">
        <v>103</v>
      </c>
      <c r="AQ19" s="171">
        <v>1700</v>
      </c>
      <c r="AR19" s="171">
        <v>11293</v>
      </c>
      <c r="AS19" s="171">
        <v>1029</v>
      </c>
      <c r="AT19" s="171">
        <v>509</v>
      </c>
      <c r="AU19" s="171">
        <v>214</v>
      </c>
      <c r="AV19" s="171">
        <v>730</v>
      </c>
      <c r="AW19" s="171">
        <v>17133</v>
      </c>
      <c r="AX19" s="171">
        <v>14989</v>
      </c>
      <c r="AY19" s="171">
        <v>0</v>
      </c>
      <c r="AZ19" s="171">
        <v>21</v>
      </c>
      <c r="BA19" s="171">
        <v>0</v>
      </c>
      <c r="BB19" s="171">
        <v>2</v>
      </c>
      <c r="BC19" s="171">
        <v>1010</v>
      </c>
      <c r="BD19" s="171">
        <v>1111</v>
      </c>
      <c r="BE19" s="171">
        <v>5473</v>
      </c>
      <c r="BF19" s="171">
        <v>5</v>
      </c>
      <c r="BG19" s="171">
        <v>230</v>
      </c>
      <c r="BH19" s="171">
        <v>149593</v>
      </c>
      <c r="BI19" s="171">
        <v>5355</v>
      </c>
      <c r="BJ19" s="171">
        <v>7167</v>
      </c>
      <c r="BK19" s="171">
        <v>1437</v>
      </c>
      <c r="BL19" s="171">
        <v>51</v>
      </c>
      <c r="BM19" s="171">
        <v>40</v>
      </c>
      <c r="BN19" s="171">
        <v>0</v>
      </c>
      <c r="BO19" s="171">
        <v>0</v>
      </c>
      <c r="BP19" s="171">
        <v>11</v>
      </c>
      <c r="BQ19" s="171">
        <v>655</v>
      </c>
      <c r="BR19" s="171">
        <v>1232</v>
      </c>
      <c r="BS19" s="171">
        <v>10889</v>
      </c>
      <c r="BT19" s="171" t="s">
        <v>357</v>
      </c>
      <c r="BU19" s="171" t="s">
        <v>357</v>
      </c>
    </row>
    <row r="20" spans="1:73" s="134" customFormat="1" ht="12.75" customHeight="1" x14ac:dyDescent="0.2">
      <c r="A20" s="173"/>
      <c r="B20" s="135" t="s">
        <v>150</v>
      </c>
      <c r="C20" s="136">
        <v>10</v>
      </c>
      <c r="D20" s="136">
        <v>10</v>
      </c>
      <c r="E20" s="136">
        <v>10</v>
      </c>
      <c r="F20" s="136">
        <v>10</v>
      </c>
      <c r="G20" s="136">
        <v>10</v>
      </c>
      <c r="H20" s="136">
        <v>10</v>
      </c>
      <c r="I20" s="136">
        <v>10</v>
      </c>
      <c r="J20" s="136">
        <v>10</v>
      </c>
      <c r="K20" s="136">
        <v>10</v>
      </c>
      <c r="L20" s="136">
        <v>10</v>
      </c>
      <c r="M20" s="136">
        <v>10</v>
      </c>
      <c r="N20" s="136">
        <v>10</v>
      </c>
      <c r="O20" s="136">
        <v>10</v>
      </c>
      <c r="P20" s="136">
        <v>10</v>
      </c>
      <c r="Q20" s="136">
        <v>10</v>
      </c>
      <c r="R20" s="136">
        <v>10</v>
      </c>
      <c r="S20" s="136">
        <v>10</v>
      </c>
      <c r="T20" s="136">
        <v>10</v>
      </c>
      <c r="U20" s="136">
        <v>10</v>
      </c>
      <c r="V20" s="136">
        <v>10</v>
      </c>
      <c r="W20" s="136">
        <v>10</v>
      </c>
      <c r="X20" s="136">
        <v>10</v>
      </c>
      <c r="Y20" s="136">
        <v>10</v>
      </c>
      <c r="Z20" s="136">
        <v>10</v>
      </c>
      <c r="AA20" s="136">
        <v>10</v>
      </c>
      <c r="AB20" s="136">
        <v>10</v>
      </c>
      <c r="AC20" s="136">
        <v>10</v>
      </c>
      <c r="AD20" s="136">
        <v>10</v>
      </c>
      <c r="AE20" s="136">
        <v>10</v>
      </c>
      <c r="AF20" s="136">
        <v>10</v>
      </c>
      <c r="AG20" s="136">
        <v>10</v>
      </c>
      <c r="AH20" s="136">
        <v>10</v>
      </c>
      <c r="AI20" s="136">
        <v>10</v>
      </c>
      <c r="AJ20" s="136">
        <v>10</v>
      </c>
      <c r="AK20" s="136">
        <v>10</v>
      </c>
      <c r="AL20" s="136">
        <v>10</v>
      </c>
      <c r="AM20" s="136">
        <v>10</v>
      </c>
      <c r="AN20" s="136">
        <v>10</v>
      </c>
      <c r="AO20" s="136">
        <v>10</v>
      </c>
      <c r="AP20" s="136">
        <v>10</v>
      </c>
      <c r="AQ20" s="136">
        <v>10</v>
      </c>
      <c r="AR20" s="136">
        <v>10</v>
      </c>
      <c r="AS20" s="136">
        <v>10</v>
      </c>
      <c r="AT20" s="136">
        <v>10</v>
      </c>
      <c r="AU20" s="136">
        <v>10</v>
      </c>
      <c r="AV20" s="136">
        <v>10</v>
      </c>
      <c r="AW20" s="136">
        <v>10</v>
      </c>
      <c r="AX20" s="136">
        <v>10</v>
      </c>
      <c r="AY20" s="136">
        <v>10</v>
      </c>
      <c r="AZ20" s="136">
        <v>10</v>
      </c>
      <c r="BA20" s="136">
        <v>10</v>
      </c>
      <c r="BB20" s="136">
        <v>10</v>
      </c>
      <c r="BC20" s="136">
        <v>10</v>
      </c>
      <c r="BD20" s="136">
        <v>10</v>
      </c>
      <c r="BE20" s="136">
        <v>10</v>
      </c>
      <c r="BF20" s="136">
        <v>10</v>
      </c>
      <c r="BG20" s="136">
        <v>10</v>
      </c>
      <c r="BH20" s="136">
        <v>10</v>
      </c>
      <c r="BI20" s="136">
        <v>10</v>
      </c>
      <c r="BJ20" s="136">
        <v>10</v>
      </c>
      <c r="BK20" s="136">
        <v>10</v>
      </c>
      <c r="BL20" s="136">
        <v>10</v>
      </c>
      <c r="BM20" s="136">
        <v>10</v>
      </c>
      <c r="BN20" s="136">
        <v>10</v>
      </c>
      <c r="BO20" s="136">
        <v>10</v>
      </c>
      <c r="BP20" s="136">
        <v>10</v>
      </c>
      <c r="BQ20" s="136">
        <v>10</v>
      </c>
      <c r="BR20" s="136">
        <v>10</v>
      </c>
      <c r="BS20" s="136">
        <v>10</v>
      </c>
      <c r="BT20" s="136">
        <v>10</v>
      </c>
      <c r="BU20" s="136">
        <v>10</v>
      </c>
    </row>
    <row r="21" spans="1:73" s="134" customFormat="1" ht="12.75" customHeight="1" x14ac:dyDescent="0.2">
      <c r="A21" s="173"/>
      <c r="B21" s="135" t="s">
        <v>151</v>
      </c>
      <c r="C21" s="136">
        <v>10</v>
      </c>
      <c r="D21" s="136">
        <v>10</v>
      </c>
      <c r="E21" s="136">
        <v>4</v>
      </c>
      <c r="F21" s="136">
        <v>10</v>
      </c>
      <c r="G21" s="136">
        <v>10</v>
      </c>
      <c r="H21" s="136">
        <v>10</v>
      </c>
      <c r="I21" s="136">
        <v>10</v>
      </c>
      <c r="J21" s="136">
        <v>10</v>
      </c>
      <c r="K21" s="136">
        <v>10</v>
      </c>
      <c r="L21" s="136">
        <v>10</v>
      </c>
      <c r="M21" s="136">
        <v>10</v>
      </c>
      <c r="N21" s="136">
        <v>10</v>
      </c>
      <c r="O21" s="136">
        <v>10</v>
      </c>
      <c r="P21" s="136">
        <v>10</v>
      </c>
      <c r="Q21" s="136">
        <v>10</v>
      </c>
      <c r="R21" s="136">
        <v>10</v>
      </c>
      <c r="S21" s="136">
        <v>10</v>
      </c>
      <c r="T21" s="136">
        <v>10</v>
      </c>
      <c r="U21" s="136">
        <v>10</v>
      </c>
      <c r="V21" s="136">
        <v>9</v>
      </c>
      <c r="W21" s="136">
        <v>8</v>
      </c>
      <c r="X21" s="136">
        <v>8</v>
      </c>
      <c r="Y21" s="136">
        <v>9</v>
      </c>
      <c r="Z21" s="136">
        <v>10</v>
      </c>
      <c r="AA21" s="136">
        <v>10</v>
      </c>
      <c r="AB21" s="136">
        <v>10</v>
      </c>
      <c r="AC21" s="136">
        <v>10</v>
      </c>
      <c r="AD21" s="136">
        <v>0</v>
      </c>
      <c r="AE21" s="136">
        <v>1</v>
      </c>
      <c r="AF21" s="136">
        <v>10</v>
      </c>
      <c r="AG21" s="136">
        <v>5</v>
      </c>
      <c r="AH21" s="136">
        <v>10</v>
      </c>
      <c r="AI21" s="136">
        <v>10</v>
      </c>
      <c r="AJ21" s="136">
        <v>10</v>
      </c>
      <c r="AK21" s="136">
        <v>10</v>
      </c>
      <c r="AL21" s="136">
        <v>10</v>
      </c>
      <c r="AM21" s="136">
        <v>10</v>
      </c>
      <c r="AN21" s="136">
        <v>10</v>
      </c>
      <c r="AO21" s="136">
        <v>10</v>
      </c>
      <c r="AP21" s="136">
        <v>10</v>
      </c>
      <c r="AQ21" s="136">
        <v>10</v>
      </c>
      <c r="AR21" s="136">
        <v>10</v>
      </c>
      <c r="AS21" s="136">
        <v>10</v>
      </c>
      <c r="AT21" s="136">
        <v>10</v>
      </c>
      <c r="AU21" s="136">
        <v>9</v>
      </c>
      <c r="AV21" s="136">
        <v>9</v>
      </c>
      <c r="AW21" s="136">
        <v>10</v>
      </c>
      <c r="AX21" s="136">
        <v>10</v>
      </c>
      <c r="AY21" s="136">
        <v>10</v>
      </c>
      <c r="AZ21" s="136">
        <v>10</v>
      </c>
      <c r="BA21" s="136">
        <v>10</v>
      </c>
      <c r="BB21" s="136">
        <v>10</v>
      </c>
      <c r="BC21" s="136">
        <v>10</v>
      </c>
      <c r="BD21" s="136">
        <v>10</v>
      </c>
      <c r="BE21" s="136">
        <v>8</v>
      </c>
      <c r="BF21" s="136">
        <v>10</v>
      </c>
      <c r="BG21" s="136">
        <v>10</v>
      </c>
      <c r="BH21" s="136">
        <v>10</v>
      </c>
      <c r="BI21" s="136">
        <v>10</v>
      </c>
      <c r="BJ21" s="136">
        <v>10</v>
      </c>
      <c r="BK21" s="136">
        <v>9</v>
      </c>
      <c r="BL21" s="136">
        <v>10</v>
      </c>
      <c r="BM21" s="136">
        <v>9</v>
      </c>
      <c r="BN21" s="136">
        <v>9</v>
      </c>
      <c r="BO21" s="136">
        <v>9</v>
      </c>
      <c r="BP21" s="136">
        <v>9</v>
      </c>
      <c r="BQ21" s="136">
        <v>9</v>
      </c>
      <c r="BR21" s="136">
        <v>6</v>
      </c>
      <c r="BS21" s="136">
        <v>1</v>
      </c>
      <c r="BT21" s="136">
        <v>0</v>
      </c>
      <c r="BU21" s="136">
        <v>0</v>
      </c>
    </row>
    <row r="22" spans="1:73" s="134" customFormat="1" ht="12.75" customHeight="1" x14ac:dyDescent="0.2">
      <c r="A22" s="174"/>
      <c r="B22" s="138" t="s">
        <v>149</v>
      </c>
      <c r="C22" s="139">
        <v>1</v>
      </c>
      <c r="D22" s="139">
        <v>1</v>
      </c>
      <c r="E22" s="139">
        <v>0.4</v>
      </c>
      <c r="F22" s="139">
        <v>1</v>
      </c>
      <c r="G22" s="139">
        <v>1</v>
      </c>
      <c r="H22" s="139">
        <v>1</v>
      </c>
      <c r="I22" s="139">
        <v>1</v>
      </c>
      <c r="J22" s="139">
        <v>1</v>
      </c>
      <c r="K22" s="139">
        <v>1</v>
      </c>
      <c r="L22" s="139">
        <v>1</v>
      </c>
      <c r="M22" s="139">
        <v>1</v>
      </c>
      <c r="N22" s="139">
        <v>1</v>
      </c>
      <c r="O22" s="139">
        <v>1</v>
      </c>
      <c r="P22" s="139">
        <v>1</v>
      </c>
      <c r="Q22" s="139">
        <v>1</v>
      </c>
      <c r="R22" s="139">
        <v>1</v>
      </c>
      <c r="S22" s="139">
        <v>1</v>
      </c>
      <c r="T22" s="139">
        <v>1</v>
      </c>
      <c r="U22" s="139">
        <v>1</v>
      </c>
      <c r="V22" s="139">
        <v>0.9</v>
      </c>
      <c r="W22" s="139">
        <v>0.8</v>
      </c>
      <c r="X22" s="139">
        <v>0.8</v>
      </c>
      <c r="Y22" s="139">
        <v>0.9</v>
      </c>
      <c r="Z22" s="139">
        <v>1</v>
      </c>
      <c r="AA22" s="139">
        <v>1</v>
      </c>
      <c r="AB22" s="139">
        <v>1</v>
      </c>
      <c r="AC22" s="139">
        <v>1</v>
      </c>
      <c r="AD22" s="139">
        <v>0</v>
      </c>
      <c r="AE22" s="139">
        <v>0.1</v>
      </c>
      <c r="AF22" s="139">
        <v>1</v>
      </c>
      <c r="AG22" s="139">
        <v>0.5</v>
      </c>
      <c r="AH22" s="139">
        <v>1</v>
      </c>
      <c r="AI22" s="139">
        <v>1</v>
      </c>
      <c r="AJ22" s="139">
        <v>1</v>
      </c>
      <c r="AK22" s="139">
        <v>1</v>
      </c>
      <c r="AL22" s="139">
        <v>1</v>
      </c>
      <c r="AM22" s="139">
        <v>1</v>
      </c>
      <c r="AN22" s="139">
        <v>1</v>
      </c>
      <c r="AO22" s="139">
        <v>1</v>
      </c>
      <c r="AP22" s="139">
        <v>1</v>
      </c>
      <c r="AQ22" s="139">
        <v>1</v>
      </c>
      <c r="AR22" s="139">
        <v>1</v>
      </c>
      <c r="AS22" s="139">
        <v>1</v>
      </c>
      <c r="AT22" s="139">
        <v>1</v>
      </c>
      <c r="AU22" s="139">
        <v>0.9</v>
      </c>
      <c r="AV22" s="139">
        <v>0.9</v>
      </c>
      <c r="AW22" s="139">
        <v>1</v>
      </c>
      <c r="AX22" s="139">
        <v>1</v>
      </c>
      <c r="AY22" s="139">
        <v>1</v>
      </c>
      <c r="AZ22" s="139">
        <v>1</v>
      </c>
      <c r="BA22" s="139">
        <v>1</v>
      </c>
      <c r="BB22" s="139">
        <v>1</v>
      </c>
      <c r="BC22" s="139">
        <v>1</v>
      </c>
      <c r="BD22" s="139">
        <v>1</v>
      </c>
      <c r="BE22" s="139">
        <v>0.8</v>
      </c>
      <c r="BF22" s="139">
        <v>1</v>
      </c>
      <c r="BG22" s="139">
        <v>1</v>
      </c>
      <c r="BH22" s="139">
        <v>1</v>
      </c>
      <c r="BI22" s="139">
        <v>1</v>
      </c>
      <c r="BJ22" s="139">
        <v>1</v>
      </c>
      <c r="BK22" s="139">
        <v>0.9</v>
      </c>
      <c r="BL22" s="139">
        <v>1</v>
      </c>
      <c r="BM22" s="139">
        <v>0.9</v>
      </c>
      <c r="BN22" s="139">
        <v>0.9</v>
      </c>
      <c r="BO22" s="139">
        <v>0.9</v>
      </c>
      <c r="BP22" s="139">
        <v>0.9</v>
      </c>
      <c r="BQ22" s="139">
        <v>0.9</v>
      </c>
      <c r="BR22" s="139">
        <v>0.6</v>
      </c>
      <c r="BS22" s="139">
        <v>0.1</v>
      </c>
      <c r="BT22" s="139">
        <v>0</v>
      </c>
      <c r="BU22" s="139">
        <v>0</v>
      </c>
    </row>
    <row r="23" spans="1:73" s="134" customFormat="1" ht="12.75" customHeight="1" x14ac:dyDescent="0.2">
      <c r="A23" s="155" t="s">
        <v>311</v>
      </c>
      <c r="B23" s="156" t="s">
        <v>401</v>
      </c>
      <c r="C23" s="157"/>
      <c r="D23" s="158">
        <v>2945</v>
      </c>
      <c r="E23" s="158" t="s">
        <v>357</v>
      </c>
      <c r="F23" s="158">
        <v>12</v>
      </c>
      <c r="G23" s="158">
        <v>8</v>
      </c>
      <c r="H23" s="158">
        <v>0</v>
      </c>
      <c r="I23" s="158">
        <v>4</v>
      </c>
      <c r="J23" s="159">
        <v>8</v>
      </c>
      <c r="K23" s="160">
        <v>6</v>
      </c>
      <c r="L23" s="160">
        <v>0</v>
      </c>
      <c r="M23" s="160">
        <v>2</v>
      </c>
      <c r="N23" s="161">
        <v>5</v>
      </c>
      <c r="O23" s="161">
        <v>848</v>
      </c>
      <c r="P23" s="161">
        <v>743</v>
      </c>
      <c r="Q23" s="161">
        <v>129</v>
      </c>
      <c r="R23" s="161">
        <v>13</v>
      </c>
      <c r="S23" s="161">
        <v>1</v>
      </c>
      <c r="T23" s="160">
        <v>240</v>
      </c>
      <c r="U23" s="160">
        <v>40</v>
      </c>
      <c r="V23" s="161">
        <v>108039</v>
      </c>
      <c r="W23" s="161">
        <v>11370</v>
      </c>
      <c r="X23" s="161">
        <v>0</v>
      </c>
      <c r="Y23" s="161">
        <v>5119</v>
      </c>
      <c r="Z23" s="161">
        <v>1077222</v>
      </c>
      <c r="AA23" s="161">
        <v>759616</v>
      </c>
      <c r="AB23" s="161">
        <v>317606</v>
      </c>
      <c r="AC23" s="161" t="s">
        <v>357</v>
      </c>
      <c r="AD23" s="161">
        <v>0</v>
      </c>
      <c r="AE23" s="161" t="s">
        <v>357</v>
      </c>
      <c r="AF23" s="161">
        <v>317606</v>
      </c>
      <c r="AG23" s="161">
        <v>118517</v>
      </c>
      <c r="AH23" s="161">
        <v>0</v>
      </c>
      <c r="AI23" s="161">
        <v>0</v>
      </c>
      <c r="AJ23" s="161">
        <v>0</v>
      </c>
      <c r="AK23" s="161">
        <v>2023</v>
      </c>
      <c r="AL23" s="161">
        <v>150445</v>
      </c>
      <c r="AM23" s="161">
        <v>138571</v>
      </c>
      <c r="AN23" s="161">
        <v>160</v>
      </c>
      <c r="AO23" s="161">
        <v>460</v>
      </c>
      <c r="AP23" s="161">
        <v>4904</v>
      </c>
      <c r="AQ23" s="161">
        <v>0</v>
      </c>
      <c r="AR23" s="161">
        <v>5846</v>
      </c>
      <c r="AS23" s="161">
        <v>504</v>
      </c>
      <c r="AT23" s="161">
        <v>83</v>
      </c>
      <c r="AU23" s="161">
        <v>1905</v>
      </c>
      <c r="AV23" s="161" t="s">
        <v>301</v>
      </c>
      <c r="AW23" s="161">
        <v>4788</v>
      </c>
      <c r="AX23" s="161">
        <v>4113</v>
      </c>
      <c r="AY23" s="161">
        <v>0</v>
      </c>
      <c r="AZ23" s="161">
        <v>0</v>
      </c>
      <c r="BA23" s="161">
        <v>0</v>
      </c>
      <c r="BB23" s="161">
        <v>0</v>
      </c>
      <c r="BC23" s="161">
        <v>633</v>
      </c>
      <c r="BD23" s="161">
        <v>42</v>
      </c>
      <c r="BE23" s="161">
        <v>373</v>
      </c>
      <c r="BF23" s="161">
        <v>1</v>
      </c>
      <c r="BG23" s="161">
        <v>26</v>
      </c>
      <c r="BH23" s="161">
        <v>19975</v>
      </c>
      <c r="BI23" s="161">
        <v>2179</v>
      </c>
      <c r="BJ23" s="161">
        <v>2195</v>
      </c>
      <c r="BK23" s="161">
        <v>378</v>
      </c>
      <c r="BL23" s="161">
        <v>0</v>
      </c>
      <c r="BM23" s="161">
        <v>0</v>
      </c>
      <c r="BN23" s="161">
        <v>0</v>
      </c>
      <c r="BO23" s="161">
        <v>0</v>
      </c>
      <c r="BP23" s="161">
        <v>0</v>
      </c>
      <c r="BQ23" s="161" t="s">
        <v>357</v>
      </c>
      <c r="BR23" s="161">
        <v>1442</v>
      </c>
      <c r="BS23" s="161" t="s">
        <v>301</v>
      </c>
      <c r="BT23" s="161" t="s">
        <v>357</v>
      </c>
      <c r="BU23" s="161" t="s">
        <v>357</v>
      </c>
    </row>
    <row r="24" spans="1:73" s="134" customFormat="1" ht="12.75" customHeight="1" x14ac:dyDescent="0.2">
      <c r="A24" s="122"/>
      <c r="B24" s="169" t="s">
        <v>155</v>
      </c>
      <c r="C24" s="170"/>
      <c r="D24" s="171">
        <v>2945</v>
      </c>
      <c r="E24" s="171" t="s">
        <v>357</v>
      </c>
      <c r="F24" s="171">
        <v>12</v>
      </c>
      <c r="G24" s="171">
        <v>8</v>
      </c>
      <c r="H24" s="171">
        <v>0</v>
      </c>
      <c r="I24" s="171">
        <v>4</v>
      </c>
      <c r="J24" s="172">
        <v>8</v>
      </c>
      <c r="K24" s="172">
        <v>6</v>
      </c>
      <c r="L24" s="172">
        <v>0</v>
      </c>
      <c r="M24" s="172">
        <v>2</v>
      </c>
      <c r="N24" s="171">
        <v>5</v>
      </c>
      <c r="O24" s="171">
        <v>848</v>
      </c>
      <c r="P24" s="171">
        <v>743</v>
      </c>
      <c r="Q24" s="171">
        <v>129</v>
      </c>
      <c r="R24" s="171">
        <v>13</v>
      </c>
      <c r="S24" s="171">
        <v>1</v>
      </c>
      <c r="T24" s="172">
        <v>240</v>
      </c>
      <c r="U24" s="172">
        <v>40</v>
      </c>
      <c r="V24" s="171">
        <v>108039</v>
      </c>
      <c r="W24" s="171">
        <v>11370</v>
      </c>
      <c r="X24" s="171">
        <v>0</v>
      </c>
      <c r="Y24" s="171">
        <v>5119</v>
      </c>
      <c r="Z24" s="171">
        <v>1077222</v>
      </c>
      <c r="AA24" s="171">
        <v>759616</v>
      </c>
      <c r="AB24" s="171">
        <v>317606</v>
      </c>
      <c r="AC24" s="171" t="s">
        <v>357</v>
      </c>
      <c r="AD24" s="171">
        <v>0</v>
      </c>
      <c r="AE24" s="171" t="s">
        <v>357</v>
      </c>
      <c r="AF24" s="171">
        <v>317606</v>
      </c>
      <c r="AG24" s="171">
        <v>118517</v>
      </c>
      <c r="AH24" s="171">
        <v>0</v>
      </c>
      <c r="AI24" s="171">
        <v>0</v>
      </c>
      <c r="AJ24" s="171">
        <v>0</v>
      </c>
      <c r="AK24" s="171">
        <v>2023</v>
      </c>
      <c r="AL24" s="171">
        <v>150445</v>
      </c>
      <c r="AM24" s="171">
        <v>138571</v>
      </c>
      <c r="AN24" s="171">
        <v>160</v>
      </c>
      <c r="AO24" s="171">
        <v>460</v>
      </c>
      <c r="AP24" s="171">
        <v>4904</v>
      </c>
      <c r="AQ24" s="171">
        <v>0</v>
      </c>
      <c r="AR24" s="171">
        <v>5846</v>
      </c>
      <c r="AS24" s="171">
        <v>504</v>
      </c>
      <c r="AT24" s="171">
        <v>83</v>
      </c>
      <c r="AU24" s="171">
        <v>1905</v>
      </c>
      <c r="AV24" s="171" t="s">
        <v>357</v>
      </c>
      <c r="AW24" s="171">
        <v>4788</v>
      </c>
      <c r="AX24" s="171">
        <v>4113</v>
      </c>
      <c r="AY24" s="171">
        <v>0</v>
      </c>
      <c r="AZ24" s="171">
        <v>0</v>
      </c>
      <c r="BA24" s="171">
        <v>0</v>
      </c>
      <c r="BB24" s="171">
        <v>0</v>
      </c>
      <c r="BC24" s="171">
        <v>633</v>
      </c>
      <c r="BD24" s="171">
        <v>42</v>
      </c>
      <c r="BE24" s="171">
        <v>373</v>
      </c>
      <c r="BF24" s="171">
        <v>1</v>
      </c>
      <c r="BG24" s="171">
        <v>26</v>
      </c>
      <c r="BH24" s="171">
        <v>19975</v>
      </c>
      <c r="BI24" s="171">
        <v>2179</v>
      </c>
      <c r="BJ24" s="171">
        <v>2195</v>
      </c>
      <c r="BK24" s="171">
        <v>378</v>
      </c>
      <c r="BL24" s="171">
        <v>0</v>
      </c>
      <c r="BM24" s="171">
        <v>0</v>
      </c>
      <c r="BN24" s="171">
        <v>0</v>
      </c>
      <c r="BO24" s="171">
        <v>0</v>
      </c>
      <c r="BP24" s="171">
        <v>0</v>
      </c>
      <c r="BQ24" s="171" t="s">
        <v>357</v>
      </c>
      <c r="BR24" s="171">
        <v>1442</v>
      </c>
      <c r="BS24" s="171" t="s">
        <v>357</v>
      </c>
      <c r="BT24" s="171" t="s">
        <v>357</v>
      </c>
      <c r="BU24" s="171" t="s">
        <v>357</v>
      </c>
    </row>
    <row r="25" spans="1:73" s="134" customFormat="1" ht="12.75" customHeight="1" x14ac:dyDescent="0.2">
      <c r="A25" s="173"/>
      <c r="B25" s="135" t="s">
        <v>150</v>
      </c>
      <c r="C25" s="136">
        <v>1</v>
      </c>
      <c r="D25" s="136">
        <v>1</v>
      </c>
      <c r="E25" s="136">
        <v>1</v>
      </c>
      <c r="F25" s="136">
        <v>1</v>
      </c>
      <c r="G25" s="136">
        <v>1</v>
      </c>
      <c r="H25" s="136">
        <v>1</v>
      </c>
      <c r="I25" s="136">
        <v>1</v>
      </c>
      <c r="J25" s="136">
        <v>1</v>
      </c>
      <c r="K25" s="136">
        <v>1</v>
      </c>
      <c r="L25" s="136">
        <v>1</v>
      </c>
      <c r="M25" s="136">
        <v>1</v>
      </c>
      <c r="N25" s="136">
        <v>1</v>
      </c>
      <c r="O25" s="136">
        <v>1</v>
      </c>
      <c r="P25" s="136">
        <v>1</v>
      </c>
      <c r="Q25" s="136">
        <v>1</v>
      </c>
      <c r="R25" s="136">
        <v>1</v>
      </c>
      <c r="S25" s="136">
        <v>1</v>
      </c>
      <c r="T25" s="136">
        <v>1</v>
      </c>
      <c r="U25" s="136">
        <v>1</v>
      </c>
      <c r="V25" s="136">
        <v>1</v>
      </c>
      <c r="W25" s="136">
        <v>1</v>
      </c>
      <c r="X25" s="136">
        <v>1</v>
      </c>
      <c r="Y25" s="136">
        <v>1</v>
      </c>
      <c r="Z25" s="136">
        <v>1</v>
      </c>
      <c r="AA25" s="136">
        <v>1</v>
      </c>
      <c r="AB25" s="136">
        <v>1</v>
      </c>
      <c r="AC25" s="136">
        <v>1</v>
      </c>
      <c r="AD25" s="136">
        <v>1</v>
      </c>
      <c r="AE25" s="136">
        <v>1</v>
      </c>
      <c r="AF25" s="136">
        <v>1</v>
      </c>
      <c r="AG25" s="136">
        <v>1</v>
      </c>
      <c r="AH25" s="136">
        <v>1</v>
      </c>
      <c r="AI25" s="136">
        <v>1</v>
      </c>
      <c r="AJ25" s="136">
        <v>1</v>
      </c>
      <c r="AK25" s="136">
        <v>1</v>
      </c>
      <c r="AL25" s="136">
        <v>1</v>
      </c>
      <c r="AM25" s="136">
        <v>1</v>
      </c>
      <c r="AN25" s="136">
        <v>1</v>
      </c>
      <c r="AO25" s="136">
        <v>1</v>
      </c>
      <c r="AP25" s="136">
        <v>1</v>
      </c>
      <c r="AQ25" s="136">
        <v>1</v>
      </c>
      <c r="AR25" s="136">
        <v>1</v>
      </c>
      <c r="AS25" s="136">
        <v>1</v>
      </c>
      <c r="AT25" s="136">
        <v>1</v>
      </c>
      <c r="AU25" s="136">
        <v>1</v>
      </c>
      <c r="AV25" s="136">
        <v>1</v>
      </c>
      <c r="AW25" s="136">
        <v>1</v>
      </c>
      <c r="AX25" s="136">
        <v>1</v>
      </c>
      <c r="AY25" s="136">
        <v>1</v>
      </c>
      <c r="AZ25" s="136">
        <v>1</v>
      </c>
      <c r="BA25" s="136">
        <v>1</v>
      </c>
      <c r="BB25" s="136">
        <v>1</v>
      </c>
      <c r="BC25" s="136">
        <v>1</v>
      </c>
      <c r="BD25" s="136">
        <v>1</v>
      </c>
      <c r="BE25" s="136">
        <v>1</v>
      </c>
      <c r="BF25" s="136">
        <v>1</v>
      </c>
      <c r="BG25" s="136">
        <v>1</v>
      </c>
      <c r="BH25" s="136">
        <v>1</v>
      </c>
      <c r="BI25" s="136">
        <v>1</v>
      </c>
      <c r="BJ25" s="136">
        <v>1</v>
      </c>
      <c r="BK25" s="136">
        <v>1</v>
      </c>
      <c r="BL25" s="136">
        <v>1</v>
      </c>
      <c r="BM25" s="136">
        <v>1</v>
      </c>
      <c r="BN25" s="136">
        <v>1</v>
      </c>
      <c r="BO25" s="136">
        <v>1</v>
      </c>
      <c r="BP25" s="136">
        <v>1</v>
      </c>
      <c r="BQ25" s="136">
        <v>1</v>
      </c>
      <c r="BR25" s="136">
        <v>1</v>
      </c>
      <c r="BS25" s="136">
        <v>1</v>
      </c>
      <c r="BT25" s="136">
        <v>1</v>
      </c>
      <c r="BU25" s="136">
        <v>1</v>
      </c>
    </row>
    <row r="26" spans="1:73" s="134" customFormat="1" ht="12.75" customHeight="1" x14ac:dyDescent="0.2">
      <c r="A26" s="173"/>
      <c r="B26" s="135" t="s">
        <v>151</v>
      </c>
      <c r="C26" s="136">
        <v>1</v>
      </c>
      <c r="D26" s="136">
        <v>1</v>
      </c>
      <c r="E26" s="136">
        <v>0</v>
      </c>
      <c r="F26" s="136">
        <v>1</v>
      </c>
      <c r="G26" s="136">
        <v>1</v>
      </c>
      <c r="H26" s="136">
        <v>1</v>
      </c>
      <c r="I26" s="136">
        <v>1</v>
      </c>
      <c r="J26" s="136">
        <v>1</v>
      </c>
      <c r="K26" s="136">
        <v>1</v>
      </c>
      <c r="L26" s="136">
        <v>1</v>
      </c>
      <c r="M26" s="136">
        <v>1</v>
      </c>
      <c r="N26" s="136">
        <v>1</v>
      </c>
      <c r="O26" s="136">
        <v>1</v>
      </c>
      <c r="P26" s="136">
        <v>1</v>
      </c>
      <c r="Q26" s="136">
        <v>1</v>
      </c>
      <c r="R26" s="136">
        <v>1</v>
      </c>
      <c r="S26" s="136">
        <v>1</v>
      </c>
      <c r="T26" s="136">
        <v>1</v>
      </c>
      <c r="U26" s="136">
        <v>1</v>
      </c>
      <c r="V26" s="136">
        <v>1</v>
      </c>
      <c r="W26" s="136">
        <v>1</v>
      </c>
      <c r="X26" s="136">
        <v>1</v>
      </c>
      <c r="Y26" s="136">
        <v>1</v>
      </c>
      <c r="Z26" s="136">
        <v>1</v>
      </c>
      <c r="AA26" s="136">
        <v>1</v>
      </c>
      <c r="AB26" s="136">
        <v>1</v>
      </c>
      <c r="AC26" s="136">
        <v>0</v>
      </c>
      <c r="AD26" s="136">
        <v>1</v>
      </c>
      <c r="AE26" s="136">
        <v>0</v>
      </c>
      <c r="AF26" s="136">
        <v>1</v>
      </c>
      <c r="AG26" s="136">
        <v>1</v>
      </c>
      <c r="AH26" s="136">
        <v>1</v>
      </c>
      <c r="AI26" s="136">
        <v>1</v>
      </c>
      <c r="AJ26" s="136">
        <v>1</v>
      </c>
      <c r="AK26" s="136">
        <v>1</v>
      </c>
      <c r="AL26" s="136">
        <v>1</v>
      </c>
      <c r="AM26" s="136">
        <v>1</v>
      </c>
      <c r="AN26" s="136">
        <v>1</v>
      </c>
      <c r="AO26" s="136">
        <v>1</v>
      </c>
      <c r="AP26" s="136">
        <v>1</v>
      </c>
      <c r="AQ26" s="136">
        <v>1</v>
      </c>
      <c r="AR26" s="136">
        <v>1</v>
      </c>
      <c r="AS26" s="136">
        <v>1</v>
      </c>
      <c r="AT26" s="136">
        <v>1</v>
      </c>
      <c r="AU26" s="136">
        <v>1</v>
      </c>
      <c r="AV26" s="136">
        <v>0</v>
      </c>
      <c r="AW26" s="136">
        <v>1</v>
      </c>
      <c r="AX26" s="136">
        <v>1</v>
      </c>
      <c r="AY26" s="136">
        <v>1</v>
      </c>
      <c r="AZ26" s="136">
        <v>1</v>
      </c>
      <c r="BA26" s="136">
        <v>1</v>
      </c>
      <c r="BB26" s="136">
        <v>1</v>
      </c>
      <c r="BC26" s="136">
        <v>1</v>
      </c>
      <c r="BD26" s="136">
        <v>1</v>
      </c>
      <c r="BE26" s="136">
        <v>1</v>
      </c>
      <c r="BF26" s="136">
        <v>1</v>
      </c>
      <c r="BG26" s="136">
        <v>1</v>
      </c>
      <c r="BH26" s="136">
        <v>1</v>
      </c>
      <c r="BI26" s="136">
        <v>1</v>
      </c>
      <c r="BJ26" s="136">
        <v>1</v>
      </c>
      <c r="BK26" s="136">
        <v>1</v>
      </c>
      <c r="BL26" s="136">
        <v>1</v>
      </c>
      <c r="BM26" s="136">
        <v>1</v>
      </c>
      <c r="BN26" s="136">
        <v>1</v>
      </c>
      <c r="BO26" s="136">
        <v>1</v>
      </c>
      <c r="BP26" s="136">
        <v>1</v>
      </c>
      <c r="BQ26" s="136">
        <v>0</v>
      </c>
      <c r="BR26" s="136">
        <v>1</v>
      </c>
      <c r="BS26" s="136">
        <v>0</v>
      </c>
      <c r="BT26" s="136">
        <v>0</v>
      </c>
      <c r="BU26" s="136">
        <v>0</v>
      </c>
    </row>
    <row r="27" spans="1:73" s="134" customFormat="1" ht="12.75" customHeight="1" x14ac:dyDescent="0.2">
      <c r="A27" s="174"/>
      <c r="B27" s="138" t="s">
        <v>149</v>
      </c>
      <c r="C27" s="139">
        <v>1</v>
      </c>
      <c r="D27" s="139">
        <v>1</v>
      </c>
      <c r="E27" s="139">
        <v>0</v>
      </c>
      <c r="F27" s="139">
        <v>1</v>
      </c>
      <c r="G27" s="139">
        <v>1</v>
      </c>
      <c r="H27" s="139">
        <v>1</v>
      </c>
      <c r="I27" s="139">
        <v>1</v>
      </c>
      <c r="J27" s="139">
        <v>1</v>
      </c>
      <c r="K27" s="139">
        <v>1</v>
      </c>
      <c r="L27" s="139">
        <v>1</v>
      </c>
      <c r="M27" s="139">
        <v>1</v>
      </c>
      <c r="N27" s="139">
        <v>1</v>
      </c>
      <c r="O27" s="139">
        <v>1</v>
      </c>
      <c r="P27" s="139">
        <v>1</v>
      </c>
      <c r="Q27" s="139">
        <v>1</v>
      </c>
      <c r="R27" s="139">
        <v>1</v>
      </c>
      <c r="S27" s="139">
        <v>1</v>
      </c>
      <c r="T27" s="139">
        <v>1</v>
      </c>
      <c r="U27" s="139">
        <v>1</v>
      </c>
      <c r="V27" s="139">
        <v>1</v>
      </c>
      <c r="W27" s="139">
        <v>1</v>
      </c>
      <c r="X27" s="139">
        <v>1</v>
      </c>
      <c r="Y27" s="139">
        <v>1</v>
      </c>
      <c r="Z27" s="139">
        <v>1</v>
      </c>
      <c r="AA27" s="139">
        <v>1</v>
      </c>
      <c r="AB27" s="139">
        <v>1</v>
      </c>
      <c r="AC27" s="139">
        <v>0</v>
      </c>
      <c r="AD27" s="139">
        <v>1</v>
      </c>
      <c r="AE27" s="139">
        <v>0</v>
      </c>
      <c r="AF27" s="139">
        <v>1</v>
      </c>
      <c r="AG27" s="139">
        <v>1</v>
      </c>
      <c r="AH27" s="139">
        <v>1</v>
      </c>
      <c r="AI27" s="139">
        <v>1</v>
      </c>
      <c r="AJ27" s="139">
        <v>1</v>
      </c>
      <c r="AK27" s="139">
        <v>1</v>
      </c>
      <c r="AL27" s="139">
        <v>1</v>
      </c>
      <c r="AM27" s="139">
        <v>1</v>
      </c>
      <c r="AN27" s="139">
        <v>1</v>
      </c>
      <c r="AO27" s="139">
        <v>1</v>
      </c>
      <c r="AP27" s="139">
        <v>1</v>
      </c>
      <c r="AQ27" s="139">
        <v>1</v>
      </c>
      <c r="AR27" s="139">
        <v>1</v>
      </c>
      <c r="AS27" s="139">
        <v>1</v>
      </c>
      <c r="AT27" s="139">
        <v>1</v>
      </c>
      <c r="AU27" s="139">
        <v>1</v>
      </c>
      <c r="AV27" s="139">
        <v>0</v>
      </c>
      <c r="AW27" s="139">
        <v>1</v>
      </c>
      <c r="AX27" s="139">
        <v>1</v>
      </c>
      <c r="AY27" s="139">
        <v>1</v>
      </c>
      <c r="AZ27" s="139">
        <v>1</v>
      </c>
      <c r="BA27" s="139">
        <v>1</v>
      </c>
      <c r="BB27" s="139">
        <v>1</v>
      </c>
      <c r="BC27" s="139">
        <v>1</v>
      </c>
      <c r="BD27" s="139">
        <v>1</v>
      </c>
      <c r="BE27" s="139">
        <v>1</v>
      </c>
      <c r="BF27" s="139">
        <v>1</v>
      </c>
      <c r="BG27" s="139">
        <v>1</v>
      </c>
      <c r="BH27" s="139">
        <v>1</v>
      </c>
      <c r="BI27" s="139">
        <v>1</v>
      </c>
      <c r="BJ27" s="139">
        <v>1</v>
      </c>
      <c r="BK27" s="139">
        <v>1</v>
      </c>
      <c r="BL27" s="139">
        <v>1</v>
      </c>
      <c r="BM27" s="139">
        <v>1</v>
      </c>
      <c r="BN27" s="139">
        <v>1</v>
      </c>
      <c r="BO27" s="139">
        <v>1</v>
      </c>
      <c r="BP27" s="139">
        <v>1</v>
      </c>
      <c r="BQ27" s="139">
        <v>0</v>
      </c>
      <c r="BR27" s="139">
        <v>1</v>
      </c>
      <c r="BS27" s="139">
        <v>0</v>
      </c>
      <c r="BT27" s="139">
        <v>0</v>
      </c>
      <c r="BU27" s="139">
        <v>0</v>
      </c>
    </row>
    <row r="28" spans="1:73" s="134" customFormat="1" ht="12.75" customHeight="1" x14ac:dyDescent="0.2">
      <c r="A28" s="175" t="s">
        <v>312</v>
      </c>
      <c r="B28" s="156" t="s">
        <v>177</v>
      </c>
      <c r="C28" s="157"/>
      <c r="D28" s="176">
        <v>3717</v>
      </c>
      <c r="E28" s="176" t="s">
        <v>357</v>
      </c>
      <c r="F28" s="158">
        <v>5</v>
      </c>
      <c r="G28" s="158">
        <v>3</v>
      </c>
      <c r="H28" s="158">
        <v>1</v>
      </c>
      <c r="I28" s="158">
        <v>1</v>
      </c>
      <c r="J28" s="159">
        <v>3.7</v>
      </c>
      <c r="K28" s="160">
        <v>2.5</v>
      </c>
      <c r="L28" s="160">
        <v>0.2</v>
      </c>
      <c r="M28" s="160">
        <v>1</v>
      </c>
      <c r="N28" s="161">
        <v>2</v>
      </c>
      <c r="O28" s="161">
        <v>664</v>
      </c>
      <c r="P28" s="161">
        <v>616</v>
      </c>
      <c r="Q28" s="161">
        <v>86</v>
      </c>
      <c r="R28" s="161">
        <v>11</v>
      </c>
      <c r="S28" s="161">
        <v>0</v>
      </c>
      <c r="T28" s="160">
        <v>245</v>
      </c>
      <c r="U28" s="160">
        <v>75</v>
      </c>
      <c r="V28" s="161">
        <v>26720</v>
      </c>
      <c r="W28" s="161">
        <v>570</v>
      </c>
      <c r="X28" s="161">
        <v>0</v>
      </c>
      <c r="Y28" s="161">
        <v>480</v>
      </c>
      <c r="Z28" s="161">
        <v>526145</v>
      </c>
      <c r="AA28" s="161">
        <v>345445</v>
      </c>
      <c r="AB28" s="161">
        <v>180700</v>
      </c>
      <c r="AC28" s="161">
        <v>29600</v>
      </c>
      <c r="AD28" s="161" t="s">
        <v>357</v>
      </c>
      <c r="AE28" s="161">
        <v>6100</v>
      </c>
      <c r="AF28" s="161">
        <v>145000</v>
      </c>
      <c r="AG28" s="161">
        <v>20000</v>
      </c>
      <c r="AH28" s="161" t="s">
        <v>357</v>
      </c>
      <c r="AI28" s="161" t="s">
        <v>357</v>
      </c>
      <c r="AJ28" s="161" t="s">
        <v>357</v>
      </c>
      <c r="AK28" s="161">
        <v>5725</v>
      </c>
      <c r="AL28" s="161">
        <v>24100</v>
      </c>
      <c r="AM28" s="161">
        <v>22390</v>
      </c>
      <c r="AN28" s="161">
        <v>0</v>
      </c>
      <c r="AO28" s="161">
        <v>340</v>
      </c>
      <c r="AP28" s="161">
        <v>0</v>
      </c>
      <c r="AQ28" s="161">
        <v>0</v>
      </c>
      <c r="AR28" s="161">
        <v>1370</v>
      </c>
      <c r="AS28" s="161">
        <v>0</v>
      </c>
      <c r="AT28" s="161">
        <v>8000</v>
      </c>
      <c r="AU28" s="161">
        <v>12</v>
      </c>
      <c r="AV28" s="161">
        <v>66</v>
      </c>
      <c r="AW28" s="161">
        <v>2414</v>
      </c>
      <c r="AX28" s="161">
        <v>2225</v>
      </c>
      <c r="AY28" s="161">
        <v>0</v>
      </c>
      <c r="AZ28" s="161">
        <v>0</v>
      </c>
      <c r="BA28" s="161">
        <v>0</v>
      </c>
      <c r="BB28" s="161">
        <v>0</v>
      </c>
      <c r="BC28" s="161">
        <v>189</v>
      </c>
      <c r="BD28" s="161">
        <v>0</v>
      </c>
      <c r="BE28" s="161">
        <v>546</v>
      </c>
      <c r="BF28" s="161">
        <v>9</v>
      </c>
      <c r="BG28" s="161">
        <v>60</v>
      </c>
      <c r="BH28" s="161">
        <v>36318</v>
      </c>
      <c r="BI28" s="161">
        <v>6693</v>
      </c>
      <c r="BJ28" s="161">
        <v>6751</v>
      </c>
      <c r="BK28" s="161">
        <v>0</v>
      </c>
      <c r="BL28" s="161">
        <v>0</v>
      </c>
      <c r="BM28" s="161">
        <v>0</v>
      </c>
      <c r="BN28" s="161">
        <v>0</v>
      </c>
      <c r="BO28" s="161" t="s">
        <v>357</v>
      </c>
      <c r="BP28" s="161">
        <v>0</v>
      </c>
      <c r="BQ28" s="161">
        <v>0</v>
      </c>
      <c r="BR28" s="161">
        <v>150</v>
      </c>
      <c r="BS28" s="161" t="s">
        <v>357</v>
      </c>
      <c r="BT28" s="161" t="s">
        <v>357</v>
      </c>
      <c r="BU28" s="161" t="s">
        <v>357</v>
      </c>
    </row>
    <row r="29" spans="1:73" s="134" customFormat="1" ht="12.75" customHeight="1" x14ac:dyDescent="0.2">
      <c r="A29" s="175" t="s">
        <v>313</v>
      </c>
      <c r="B29" s="156" t="s">
        <v>402</v>
      </c>
      <c r="C29" s="157"/>
      <c r="D29" s="176">
        <v>723</v>
      </c>
      <c r="E29" s="176" t="s">
        <v>357</v>
      </c>
      <c r="F29" s="158">
        <v>5</v>
      </c>
      <c r="G29" s="158">
        <v>1</v>
      </c>
      <c r="H29" s="158">
        <v>4</v>
      </c>
      <c r="I29" s="158">
        <v>0</v>
      </c>
      <c r="J29" s="159">
        <v>4.9000000000000004</v>
      </c>
      <c r="K29" s="160">
        <v>3.9</v>
      </c>
      <c r="L29" s="160" t="s">
        <v>301</v>
      </c>
      <c r="M29" s="160">
        <v>1</v>
      </c>
      <c r="N29" s="161">
        <v>2</v>
      </c>
      <c r="O29" s="161">
        <v>162</v>
      </c>
      <c r="P29" s="161">
        <v>119</v>
      </c>
      <c r="Q29" s="161">
        <v>8</v>
      </c>
      <c r="R29" s="161">
        <v>0</v>
      </c>
      <c r="S29" s="161">
        <v>0</v>
      </c>
      <c r="T29" s="160">
        <v>265</v>
      </c>
      <c r="U29" s="160">
        <v>42</v>
      </c>
      <c r="V29" s="161">
        <v>21847</v>
      </c>
      <c r="W29" s="161">
        <v>257</v>
      </c>
      <c r="X29" s="161">
        <v>0</v>
      </c>
      <c r="Y29" s="161">
        <v>0</v>
      </c>
      <c r="Z29" s="161">
        <v>124000</v>
      </c>
      <c r="AA29" s="161">
        <v>0</v>
      </c>
      <c r="AB29" s="161">
        <v>124000</v>
      </c>
      <c r="AC29" s="161">
        <v>5000</v>
      </c>
      <c r="AD29" s="161" t="s">
        <v>357</v>
      </c>
      <c r="AE29" s="161">
        <v>18000</v>
      </c>
      <c r="AF29" s="161">
        <v>101000</v>
      </c>
      <c r="AG29" s="161">
        <v>0</v>
      </c>
      <c r="AH29" s="161">
        <v>0</v>
      </c>
      <c r="AI29" s="161">
        <v>0</v>
      </c>
      <c r="AJ29" s="161">
        <v>0</v>
      </c>
      <c r="AK29" s="161">
        <v>0</v>
      </c>
      <c r="AL29" s="161">
        <v>22099</v>
      </c>
      <c r="AM29" s="161">
        <v>20795</v>
      </c>
      <c r="AN29" s="161">
        <v>0</v>
      </c>
      <c r="AO29" s="161">
        <v>0</v>
      </c>
      <c r="AP29" s="161">
        <v>0</v>
      </c>
      <c r="AQ29" s="161">
        <v>0</v>
      </c>
      <c r="AR29" s="161">
        <v>1304</v>
      </c>
      <c r="AS29" s="161">
        <v>0</v>
      </c>
      <c r="AT29" s="161">
        <v>0</v>
      </c>
      <c r="AU29" s="161">
        <v>0</v>
      </c>
      <c r="AV29" s="161">
        <v>0</v>
      </c>
      <c r="AW29" s="161">
        <v>1641</v>
      </c>
      <c r="AX29" s="161">
        <v>1571</v>
      </c>
      <c r="AY29" s="161">
        <v>0</v>
      </c>
      <c r="AZ29" s="161">
        <v>0</v>
      </c>
      <c r="BA29" s="161">
        <v>0</v>
      </c>
      <c r="BB29" s="161">
        <v>0</v>
      </c>
      <c r="BC29" s="161">
        <v>70</v>
      </c>
      <c r="BD29" s="161">
        <v>0</v>
      </c>
      <c r="BE29" s="161">
        <v>1000</v>
      </c>
      <c r="BF29" s="161">
        <v>0</v>
      </c>
      <c r="BG29" s="161">
        <v>4</v>
      </c>
      <c r="BH29" s="161">
        <v>11184</v>
      </c>
      <c r="BI29" s="161">
        <v>0</v>
      </c>
      <c r="BJ29" s="161">
        <v>0</v>
      </c>
      <c r="BK29" s="161">
        <v>0</v>
      </c>
      <c r="BL29" s="161">
        <v>0</v>
      </c>
      <c r="BM29" s="161">
        <v>0</v>
      </c>
      <c r="BN29" s="161">
        <v>0</v>
      </c>
      <c r="BO29" s="161">
        <v>0</v>
      </c>
      <c r="BP29" s="161">
        <v>0</v>
      </c>
      <c r="BQ29" s="161">
        <v>0</v>
      </c>
      <c r="BR29" s="161">
        <v>0</v>
      </c>
      <c r="BS29" s="161">
        <v>0</v>
      </c>
      <c r="BT29" s="161">
        <v>0</v>
      </c>
      <c r="BU29" s="161">
        <v>0</v>
      </c>
    </row>
    <row r="30" spans="1:73" s="134" customFormat="1" ht="12.75" customHeight="1" x14ac:dyDescent="0.2">
      <c r="A30" s="155" t="s">
        <v>314</v>
      </c>
      <c r="B30" s="156" t="s">
        <v>179</v>
      </c>
      <c r="C30" s="157"/>
      <c r="D30" s="158">
        <v>1808</v>
      </c>
      <c r="E30" s="158">
        <v>23656</v>
      </c>
      <c r="F30" s="158">
        <v>5</v>
      </c>
      <c r="G30" s="158">
        <v>1</v>
      </c>
      <c r="H30" s="158">
        <v>3</v>
      </c>
      <c r="I30" s="158">
        <v>1</v>
      </c>
      <c r="J30" s="159">
        <v>3.2</v>
      </c>
      <c r="K30" s="160">
        <v>3.2</v>
      </c>
      <c r="L30" s="160">
        <v>0</v>
      </c>
      <c r="M30" s="160">
        <v>0</v>
      </c>
      <c r="N30" s="161">
        <v>1</v>
      </c>
      <c r="O30" s="161">
        <v>740</v>
      </c>
      <c r="P30" s="161">
        <v>600</v>
      </c>
      <c r="Q30" s="161">
        <v>72</v>
      </c>
      <c r="R30" s="161">
        <v>13</v>
      </c>
      <c r="S30" s="161">
        <v>0</v>
      </c>
      <c r="T30" s="160">
        <v>230</v>
      </c>
      <c r="U30" s="160">
        <v>47.5</v>
      </c>
      <c r="V30" s="161">
        <v>43616</v>
      </c>
      <c r="W30" s="161">
        <v>1000</v>
      </c>
      <c r="X30" s="161">
        <v>0</v>
      </c>
      <c r="Y30" s="161">
        <v>4000</v>
      </c>
      <c r="Z30" s="161">
        <v>629346</v>
      </c>
      <c r="AA30" s="161">
        <v>393476</v>
      </c>
      <c r="AB30" s="161">
        <v>235870</v>
      </c>
      <c r="AC30" s="161">
        <v>12000</v>
      </c>
      <c r="AD30" s="161">
        <v>66048</v>
      </c>
      <c r="AE30" s="161">
        <v>26803</v>
      </c>
      <c r="AF30" s="161">
        <v>131019</v>
      </c>
      <c r="AG30" s="161">
        <v>49489</v>
      </c>
      <c r="AH30" s="161">
        <v>584347</v>
      </c>
      <c r="AI30" s="161">
        <v>3500</v>
      </c>
      <c r="AJ30" s="161">
        <v>0</v>
      </c>
      <c r="AK30" s="161">
        <v>0</v>
      </c>
      <c r="AL30" s="161">
        <v>38277</v>
      </c>
      <c r="AM30" s="161">
        <v>36555</v>
      </c>
      <c r="AN30" s="161">
        <v>0</v>
      </c>
      <c r="AO30" s="161">
        <v>1319</v>
      </c>
      <c r="AP30" s="161">
        <v>0</v>
      </c>
      <c r="AQ30" s="161">
        <v>0</v>
      </c>
      <c r="AR30" s="161">
        <v>403</v>
      </c>
      <c r="AS30" s="161">
        <v>0</v>
      </c>
      <c r="AT30" s="161">
        <v>10000</v>
      </c>
      <c r="AU30" s="161">
        <v>0</v>
      </c>
      <c r="AV30" s="161">
        <v>3950</v>
      </c>
      <c r="AW30" s="161">
        <v>2283</v>
      </c>
      <c r="AX30" s="161">
        <v>2168</v>
      </c>
      <c r="AY30" s="161">
        <v>0</v>
      </c>
      <c r="AZ30" s="161">
        <v>33</v>
      </c>
      <c r="BA30" s="161">
        <v>0</v>
      </c>
      <c r="BB30" s="161">
        <v>0</v>
      </c>
      <c r="BC30" s="161">
        <v>82</v>
      </c>
      <c r="BD30" s="161">
        <v>0</v>
      </c>
      <c r="BE30" s="161">
        <v>200</v>
      </c>
      <c r="BF30" s="161">
        <v>5</v>
      </c>
      <c r="BG30" s="161">
        <v>25</v>
      </c>
      <c r="BH30" s="161">
        <v>19438</v>
      </c>
      <c r="BI30" s="161">
        <v>2766</v>
      </c>
      <c r="BJ30" s="161">
        <v>3209</v>
      </c>
      <c r="BK30" s="161">
        <v>0</v>
      </c>
      <c r="BL30" s="161">
        <v>0</v>
      </c>
      <c r="BM30" s="161">
        <v>0</v>
      </c>
      <c r="BN30" s="161">
        <v>0</v>
      </c>
      <c r="BO30" s="161" t="s">
        <v>301</v>
      </c>
      <c r="BP30" s="161" t="s">
        <v>301</v>
      </c>
      <c r="BQ30" s="161">
        <v>0</v>
      </c>
      <c r="BR30" s="161">
        <v>165</v>
      </c>
      <c r="BS30" s="161" t="s">
        <v>357</v>
      </c>
      <c r="BT30" s="161" t="s">
        <v>357</v>
      </c>
      <c r="BU30" s="161" t="s">
        <v>357</v>
      </c>
    </row>
    <row r="31" spans="1:73" s="134" customFormat="1" ht="12.75" customHeight="1" x14ac:dyDescent="0.2">
      <c r="A31" s="155" t="s">
        <v>315</v>
      </c>
      <c r="B31" s="156" t="s">
        <v>229</v>
      </c>
      <c r="C31" s="157"/>
      <c r="D31" s="158">
        <v>780</v>
      </c>
      <c r="E31" s="158" t="s">
        <v>357</v>
      </c>
      <c r="F31" s="158">
        <v>2</v>
      </c>
      <c r="G31" s="158">
        <v>0</v>
      </c>
      <c r="H31" s="158">
        <v>2</v>
      </c>
      <c r="I31" s="158">
        <v>0</v>
      </c>
      <c r="J31" s="159">
        <v>1.4</v>
      </c>
      <c r="K31" s="160">
        <v>1.4</v>
      </c>
      <c r="L31" s="160">
        <v>0</v>
      </c>
      <c r="M31" s="160">
        <v>0</v>
      </c>
      <c r="N31" s="161">
        <v>1</v>
      </c>
      <c r="O31" s="161">
        <v>320</v>
      </c>
      <c r="P31" s="161">
        <v>320</v>
      </c>
      <c r="Q31" s="161">
        <v>14</v>
      </c>
      <c r="R31" s="161">
        <v>2</v>
      </c>
      <c r="S31" s="161">
        <v>0</v>
      </c>
      <c r="T31" s="160">
        <v>240</v>
      </c>
      <c r="U31" s="160">
        <v>50</v>
      </c>
      <c r="V31" s="161">
        <v>28805</v>
      </c>
      <c r="W31" s="161">
        <v>3977</v>
      </c>
      <c r="X31" s="161">
        <v>0</v>
      </c>
      <c r="Y31" s="161">
        <v>0</v>
      </c>
      <c r="Z31" s="161">
        <v>268808</v>
      </c>
      <c r="AA31" s="161">
        <v>143000</v>
      </c>
      <c r="AB31" s="161">
        <v>125808</v>
      </c>
      <c r="AC31" s="161">
        <v>875</v>
      </c>
      <c r="AD31" s="161" t="s">
        <v>301</v>
      </c>
      <c r="AE31" s="161">
        <v>18400</v>
      </c>
      <c r="AF31" s="161">
        <v>106533</v>
      </c>
      <c r="AG31" s="161">
        <v>15478</v>
      </c>
      <c r="AH31" s="161">
        <v>258008</v>
      </c>
      <c r="AI31" s="161">
        <v>0</v>
      </c>
      <c r="AJ31" s="161">
        <v>10000</v>
      </c>
      <c r="AK31" s="161">
        <v>800</v>
      </c>
      <c r="AL31" s="161">
        <v>29225</v>
      </c>
      <c r="AM31" s="161">
        <v>27882</v>
      </c>
      <c r="AN31" s="161">
        <v>0</v>
      </c>
      <c r="AO31" s="161">
        <v>808</v>
      </c>
      <c r="AP31" s="161">
        <v>0</v>
      </c>
      <c r="AQ31" s="161">
        <v>0</v>
      </c>
      <c r="AR31" s="161">
        <v>535</v>
      </c>
      <c r="AS31" s="161">
        <v>0</v>
      </c>
      <c r="AT31" s="161">
        <v>10000</v>
      </c>
      <c r="AU31" s="161">
        <v>60</v>
      </c>
      <c r="AV31" s="161">
        <v>2658</v>
      </c>
      <c r="AW31" s="161">
        <v>952</v>
      </c>
      <c r="AX31" s="161">
        <v>838</v>
      </c>
      <c r="AY31" s="161">
        <v>0</v>
      </c>
      <c r="AZ31" s="161">
        <v>87</v>
      </c>
      <c r="BA31" s="161">
        <v>0</v>
      </c>
      <c r="BB31" s="161">
        <v>0</v>
      </c>
      <c r="BC31" s="161">
        <v>27</v>
      </c>
      <c r="BD31" s="161">
        <v>0</v>
      </c>
      <c r="BE31" s="161" t="s">
        <v>301</v>
      </c>
      <c r="BF31" s="161">
        <v>1</v>
      </c>
      <c r="BG31" s="161">
        <v>30</v>
      </c>
      <c r="BH31" s="161">
        <v>5377</v>
      </c>
      <c r="BI31" s="161">
        <v>1381</v>
      </c>
      <c r="BJ31" s="161">
        <v>866</v>
      </c>
      <c r="BK31" s="161">
        <v>1</v>
      </c>
      <c r="BL31" s="161">
        <v>0</v>
      </c>
      <c r="BM31" s="161">
        <v>0</v>
      </c>
      <c r="BN31" s="161">
        <v>0</v>
      </c>
      <c r="BO31" s="161" t="s">
        <v>357</v>
      </c>
      <c r="BP31" s="161" t="s">
        <v>357</v>
      </c>
      <c r="BQ31" s="161">
        <v>0</v>
      </c>
      <c r="BR31" s="161" t="s">
        <v>357</v>
      </c>
      <c r="BS31" s="161">
        <v>12402</v>
      </c>
      <c r="BT31" s="161" t="s">
        <v>357</v>
      </c>
      <c r="BU31" s="161" t="s">
        <v>357</v>
      </c>
    </row>
    <row r="32" spans="1:73" s="134" customFormat="1" ht="12.75" customHeight="1" x14ac:dyDescent="0.2">
      <c r="A32" s="122"/>
      <c r="B32" s="169" t="s">
        <v>156</v>
      </c>
      <c r="C32" s="170"/>
      <c r="D32" s="171">
        <v>7028</v>
      </c>
      <c r="E32" s="171">
        <v>23656</v>
      </c>
      <c r="F32" s="171">
        <v>17</v>
      </c>
      <c r="G32" s="171">
        <v>5</v>
      </c>
      <c r="H32" s="171">
        <v>10</v>
      </c>
      <c r="I32" s="171">
        <v>2</v>
      </c>
      <c r="J32" s="172">
        <v>13.200000000000001</v>
      </c>
      <c r="K32" s="172">
        <v>11.000000000000002</v>
      </c>
      <c r="L32" s="172">
        <v>0.2</v>
      </c>
      <c r="M32" s="172">
        <v>2</v>
      </c>
      <c r="N32" s="171">
        <v>6</v>
      </c>
      <c r="O32" s="171">
        <v>1886</v>
      </c>
      <c r="P32" s="171">
        <v>1655</v>
      </c>
      <c r="Q32" s="171">
        <v>180</v>
      </c>
      <c r="R32" s="171">
        <v>26</v>
      </c>
      <c r="S32" s="171">
        <v>0</v>
      </c>
      <c r="T32" s="172">
        <v>980</v>
      </c>
      <c r="U32" s="172">
        <v>214.5</v>
      </c>
      <c r="V32" s="171">
        <v>120988</v>
      </c>
      <c r="W32" s="171">
        <v>5804</v>
      </c>
      <c r="X32" s="171">
        <v>0</v>
      </c>
      <c r="Y32" s="171">
        <v>4480</v>
      </c>
      <c r="Z32" s="171">
        <v>1548299</v>
      </c>
      <c r="AA32" s="171">
        <v>881921</v>
      </c>
      <c r="AB32" s="171">
        <v>666378</v>
      </c>
      <c r="AC32" s="171">
        <v>47475</v>
      </c>
      <c r="AD32" s="171">
        <v>66048</v>
      </c>
      <c r="AE32" s="171">
        <v>69303</v>
      </c>
      <c r="AF32" s="171">
        <v>483552</v>
      </c>
      <c r="AG32" s="171">
        <v>84967</v>
      </c>
      <c r="AH32" s="171">
        <v>842355</v>
      </c>
      <c r="AI32" s="171">
        <v>3500</v>
      </c>
      <c r="AJ32" s="171">
        <v>10000</v>
      </c>
      <c r="AK32" s="171">
        <v>6525</v>
      </c>
      <c r="AL32" s="171">
        <v>113701</v>
      </c>
      <c r="AM32" s="171">
        <v>107622</v>
      </c>
      <c r="AN32" s="171">
        <v>0</v>
      </c>
      <c r="AO32" s="171">
        <v>2467</v>
      </c>
      <c r="AP32" s="171">
        <v>0</v>
      </c>
      <c r="AQ32" s="171">
        <v>0</v>
      </c>
      <c r="AR32" s="171">
        <v>3612</v>
      </c>
      <c r="AS32" s="171">
        <v>0</v>
      </c>
      <c r="AT32" s="171">
        <v>28000</v>
      </c>
      <c r="AU32" s="171">
        <v>72</v>
      </c>
      <c r="AV32" s="171">
        <v>6674</v>
      </c>
      <c r="AW32" s="171">
        <v>7290</v>
      </c>
      <c r="AX32" s="171">
        <v>6802</v>
      </c>
      <c r="AY32" s="171">
        <v>0</v>
      </c>
      <c r="AZ32" s="171">
        <v>120</v>
      </c>
      <c r="BA32" s="171">
        <v>0</v>
      </c>
      <c r="BB32" s="171">
        <v>0</v>
      </c>
      <c r="BC32" s="171">
        <v>368</v>
      </c>
      <c r="BD32" s="171">
        <v>0</v>
      </c>
      <c r="BE32" s="171">
        <v>1746</v>
      </c>
      <c r="BF32" s="171">
        <v>15</v>
      </c>
      <c r="BG32" s="171">
        <v>119</v>
      </c>
      <c r="BH32" s="171">
        <v>72317</v>
      </c>
      <c r="BI32" s="171">
        <v>10840</v>
      </c>
      <c r="BJ32" s="171">
        <v>10826</v>
      </c>
      <c r="BK32" s="171">
        <v>1</v>
      </c>
      <c r="BL32" s="171">
        <v>0</v>
      </c>
      <c r="BM32" s="171">
        <v>0</v>
      </c>
      <c r="BN32" s="171">
        <v>0</v>
      </c>
      <c r="BO32" s="171">
        <v>0</v>
      </c>
      <c r="BP32" s="171">
        <v>0</v>
      </c>
      <c r="BQ32" s="171">
        <v>0</v>
      </c>
      <c r="BR32" s="171">
        <v>315</v>
      </c>
      <c r="BS32" s="171">
        <v>12402</v>
      </c>
      <c r="BT32" s="171">
        <v>0</v>
      </c>
      <c r="BU32" s="171">
        <v>0</v>
      </c>
    </row>
    <row r="33" spans="1:73" s="134" customFormat="1" ht="12.75" customHeight="1" x14ac:dyDescent="0.2">
      <c r="A33" s="173"/>
      <c r="B33" s="135" t="s">
        <v>150</v>
      </c>
      <c r="C33" s="136">
        <v>4</v>
      </c>
      <c r="D33" s="136">
        <v>4</v>
      </c>
      <c r="E33" s="136">
        <v>4</v>
      </c>
      <c r="F33" s="136">
        <v>4</v>
      </c>
      <c r="G33" s="136">
        <v>4</v>
      </c>
      <c r="H33" s="136">
        <v>4</v>
      </c>
      <c r="I33" s="136">
        <v>4</v>
      </c>
      <c r="J33" s="136">
        <v>4</v>
      </c>
      <c r="K33" s="136">
        <v>4</v>
      </c>
      <c r="L33" s="136">
        <v>4</v>
      </c>
      <c r="M33" s="136">
        <v>4</v>
      </c>
      <c r="N33" s="136">
        <v>4</v>
      </c>
      <c r="O33" s="136">
        <v>4</v>
      </c>
      <c r="P33" s="136">
        <v>4</v>
      </c>
      <c r="Q33" s="136">
        <v>4</v>
      </c>
      <c r="R33" s="136">
        <v>4</v>
      </c>
      <c r="S33" s="136">
        <v>4</v>
      </c>
      <c r="T33" s="136">
        <v>4</v>
      </c>
      <c r="U33" s="136">
        <v>4</v>
      </c>
      <c r="V33" s="136">
        <v>4</v>
      </c>
      <c r="W33" s="136">
        <v>4</v>
      </c>
      <c r="X33" s="136">
        <v>4</v>
      </c>
      <c r="Y33" s="136">
        <v>4</v>
      </c>
      <c r="Z33" s="136">
        <v>4</v>
      </c>
      <c r="AA33" s="136">
        <v>4</v>
      </c>
      <c r="AB33" s="136">
        <v>4</v>
      </c>
      <c r="AC33" s="136">
        <v>4</v>
      </c>
      <c r="AD33" s="136">
        <v>4</v>
      </c>
      <c r="AE33" s="136">
        <v>4</v>
      </c>
      <c r="AF33" s="136">
        <v>4</v>
      </c>
      <c r="AG33" s="136">
        <v>4</v>
      </c>
      <c r="AH33" s="136">
        <v>4</v>
      </c>
      <c r="AI33" s="136">
        <v>4</v>
      </c>
      <c r="AJ33" s="136">
        <v>4</v>
      </c>
      <c r="AK33" s="136">
        <v>4</v>
      </c>
      <c r="AL33" s="136">
        <v>4</v>
      </c>
      <c r="AM33" s="136">
        <v>4</v>
      </c>
      <c r="AN33" s="136">
        <v>4</v>
      </c>
      <c r="AO33" s="136">
        <v>4</v>
      </c>
      <c r="AP33" s="136">
        <v>4</v>
      </c>
      <c r="AQ33" s="136">
        <v>4</v>
      </c>
      <c r="AR33" s="136">
        <v>4</v>
      </c>
      <c r="AS33" s="136">
        <v>4</v>
      </c>
      <c r="AT33" s="136">
        <v>4</v>
      </c>
      <c r="AU33" s="136">
        <v>4</v>
      </c>
      <c r="AV33" s="136">
        <v>4</v>
      </c>
      <c r="AW33" s="136">
        <v>4</v>
      </c>
      <c r="AX33" s="136">
        <v>4</v>
      </c>
      <c r="AY33" s="136">
        <v>4</v>
      </c>
      <c r="AZ33" s="136">
        <v>4</v>
      </c>
      <c r="BA33" s="136">
        <v>4</v>
      </c>
      <c r="BB33" s="136">
        <v>4</v>
      </c>
      <c r="BC33" s="136">
        <v>4</v>
      </c>
      <c r="BD33" s="136">
        <v>4</v>
      </c>
      <c r="BE33" s="136">
        <v>4</v>
      </c>
      <c r="BF33" s="136">
        <v>4</v>
      </c>
      <c r="BG33" s="136">
        <v>4</v>
      </c>
      <c r="BH33" s="136">
        <v>4</v>
      </c>
      <c r="BI33" s="136">
        <v>4</v>
      </c>
      <c r="BJ33" s="136">
        <v>4</v>
      </c>
      <c r="BK33" s="136">
        <v>4</v>
      </c>
      <c r="BL33" s="136">
        <v>4</v>
      </c>
      <c r="BM33" s="136">
        <v>4</v>
      </c>
      <c r="BN33" s="136">
        <v>4</v>
      </c>
      <c r="BO33" s="136">
        <v>4</v>
      </c>
      <c r="BP33" s="136">
        <v>4</v>
      </c>
      <c r="BQ33" s="136">
        <v>4</v>
      </c>
      <c r="BR33" s="136">
        <v>4</v>
      </c>
      <c r="BS33" s="136">
        <v>4</v>
      </c>
      <c r="BT33" s="136">
        <v>4</v>
      </c>
      <c r="BU33" s="136">
        <v>4</v>
      </c>
    </row>
    <row r="34" spans="1:73" s="134" customFormat="1" ht="12.75" customHeight="1" x14ac:dyDescent="0.2">
      <c r="A34" s="173"/>
      <c r="B34" s="135" t="s">
        <v>151</v>
      </c>
      <c r="C34" s="136">
        <v>4</v>
      </c>
      <c r="D34" s="136">
        <v>4</v>
      </c>
      <c r="E34" s="136">
        <v>1</v>
      </c>
      <c r="F34" s="136">
        <v>4</v>
      </c>
      <c r="G34" s="136">
        <v>4</v>
      </c>
      <c r="H34" s="136">
        <v>4</v>
      </c>
      <c r="I34" s="136">
        <v>4</v>
      </c>
      <c r="J34" s="136">
        <v>4</v>
      </c>
      <c r="K34" s="136">
        <v>4</v>
      </c>
      <c r="L34" s="136">
        <v>3</v>
      </c>
      <c r="M34" s="136">
        <v>4</v>
      </c>
      <c r="N34" s="136">
        <v>4</v>
      </c>
      <c r="O34" s="136">
        <v>4</v>
      </c>
      <c r="P34" s="136">
        <v>4</v>
      </c>
      <c r="Q34" s="136">
        <v>4</v>
      </c>
      <c r="R34" s="136">
        <v>4</v>
      </c>
      <c r="S34" s="136">
        <v>4</v>
      </c>
      <c r="T34" s="136">
        <v>4</v>
      </c>
      <c r="U34" s="136">
        <v>4</v>
      </c>
      <c r="V34" s="136">
        <v>4</v>
      </c>
      <c r="W34" s="136">
        <v>4</v>
      </c>
      <c r="X34" s="136">
        <v>4</v>
      </c>
      <c r="Y34" s="136">
        <v>4</v>
      </c>
      <c r="Z34" s="136">
        <v>4</v>
      </c>
      <c r="AA34" s="136">
        <v>4</v>
      </c>
      <c r="AB34" s="136">
        <v>4</v>
      </c>
      <c r="AC34" s="136">
        <v>4</v>
      </c>
      <c r="AD34" s="136">
        <v>1</v>
      </c>
      <c r="AE34" s="136">
        <v>4</v>
      </c>
      <c r="AF34" s="136">
        <v>4</v>
      </c>
      <c r="AG34" s="136">
        <v>4</v>
      </c>
      <c r="AH34" s="136">
        <v>3</v>
      </c>
      <c r="AI34" s="136">
        <v>3</v>
      </c>
      <c r="AJ34" s="136">
        <v>3</v>
      </c>
      <c r="AK34" s="136">
        <v>4</v>
      </c>
      <c r="AL34" s="136">
        <v>4</v>
      </c>
      <c r="AM34" s="136">
        <v>4</v>
      </c>
      <c r="AN34" s="136">
        <v>4</v>
      </c>
      <c r="AO34" s="136">
        <v>4</v>
      </c>
      <c r="AP34" s="136">
        <v>4</v>
      </c>
      <c r="AQ34" s="136">
        <v>4</v>
      </c>
      <c r="AR34" s="136">
        <v>4</v>
      </c>
      <c r="AS34" s="136">
        <v>4</v>
      </c>
      <c r="AT34" s="136">
        <v>4</v>
      </c>
      <c r="AU34" s="136">
        <v>4</v>
      </c>
      <c r="AV34" s="136">
        <v>4</v>
      </c>
      <c r="AW34" s="136">
        <v>4</v>
      </c>
      <c r="AX34" s="136">
        <v>4</v>
      </c>
      <c r="AY34" s="136">
        <v>4</v>
      </c>
      <c r="AZ34" s="136">
        <v>4</v>
      </c>
      <c r="BA34" s="136">
        <v>4</v>
      </c>
      <c r="BB34" s="136">
        <v>4</v>
      </c>
      <c r="BC34" s="136">
        <v>4</v>
      </c>
      <c r="BD34" s="136">
        <v>4</v>
      </c>
      <c r="BE34" s="136">
        <v>3</v>
      </c>
      <c r="BF34" s="136">
        <v>4</v>
      </c>
      <c r="BG34" s="136">
        <v>4</v>
      </c>
      <c r="BH34" s="136">
        <v>4</v>
      </c>
      <c r="BI34" s="136">
        <v>4</v>
      </c>
      <c r="BJ34" s="136">
        <v>4</v>
      </c>
      <c r="BK34" s="136">
        <v>4</v>
      </c>
      <c r="BL34" s="136">
        <v>4</v>
      </c>
      <c r="BM34" s="136">
        <v>4</v>
      </c>
      <c r="BN34" s="136">
        <v>4</v>
      </c>
      <c r="BO34" s="136">
        <v>1</v>
      </c>
      <c r="BP34" s="136">
        <v>2</v>
      </c>
      <c r="BQ34" s="136">
        <v>4</v>
      </c>
      <c r="BR34" s="136">
        <v>3</v>
      </c>
      <c r="BS34" s="136">
        <v>2</v>
      </c>
      <c r="BT34" s="136">
        <v>1</v>
      </c>
      <c r="BU34" s="136">
        <v>1</v>
      </c>
    </row>
    <row r="35" spans="1:73" s="134" customFormat="1" ht="12.75" customHeight="1" x14ac:dyDescent="0.2">
      <c r="A35" s="174"/>
      <c r="B35" s="138" t="s">
        <v>149</v>
      </c>
      <c r="C35" s="139">
        <v>1</v>
      </c>
      <c r="D35" s="139">
        <v>1</v>
      </c>
      <c r="E35" s="139">
        <v>0.25</v>
      </c>
      <c r="F35" s="139">
        <v>1</v>
      </c>
      <c r="G35" s="139">
        <v>1</v>
      </c>
      <c r="H35" s="139">
        <v>1</v>
      </c>
      <c r="I35" s="139">
        <v>1</v>
      </c>
      <c r="J35" s="139">
        <v>1</v>
      </c>
      <c r="K35" s="139">
        <v>1</v>
      </c>
      <c r="L35" s="139">
        <v>0.75</v>
      </c>
      <c r="M35" s="139">
        <v>1</v>
      </c>
      <c r="N35" s="139">
        <v>1</v>
      </c>
      <c r="O35" s="139">
        <v>1</v>
      </c>
      <c r="P35" s="139">
        <v>1</v>
      </c>
      <c r="Q35" s="139">
        <v>1</v>
      </c>
      <c r="R35" s="139">
        <v>1</v>
      </c>
      <c r="S35" s="139">
        <v>1</v>
      </c>
      <c r="T35" s="139">
        <v>1</v>
      </c>
      <c r="U35" s="139">
        <v>1</v>
      </c>
      <c r="V35" s="139">
        <v>1</v>
      </c>
      <c r="W35" s="139">
        <v>1</v>
      </c>
      <c r="X35" s="139">
        <v>1</v>
      </c>
      <c r="Y35" s="139">
        <v>1</v>
      </c>
      <c r="Z35" s="139">
        <v>1</v>
      </c>
      <c r="AA35" s="139">
        <v>1</v>
      </c>
      <c r="AB35" s="139">
        <v>1</v>
      </c>
      <c r="AC35" s="139">
        <v>1</v>
      </c>
      <c r="AD35" s="139">
        <v>0.25</v>
      </c>
      <c r="AE35" s="139">
        <v>1</v>
      </c>
      <c r="AF35" s="139">
        <v>1</v>
      </c>
      <c r="AG35" s="139">
        <v>1</v>
      </c>
      <c r="AH35" s="139">
        <v>0.75</v>
      </c>
      <c r="AI35" s="139">
        <v>0.75</v>
      </c>
      <c r="AJ35" s="139">
        <v>0.75</v>
      </c>
      <c r="AK35" s="139">
        <v>1</v>
      </c>
      <c r="AL35" s="139">
        <v>1</v>
      </c>
      <c r="AM35" s="139">
        <v>1</v>
      </c>
      <c r="AN35" s="139">
        <v>1</v>
      </c>
      <c r="AO35" s="139">
        <v>1</v>
      </c>
      <c r="AP35" s="139">
        <v>1</v>
      </c>
      <c r="AQ35" s="139">
        <v>1</v>
      </c>
      <c r="AR35" s="139">
        <v>1</v>
      </c>
      <c r="AS35" s="139">
        <v>1</v>
      </c>
      <c r="AT35" s="139">
        <v>1</v>
      </c>
      <c r="AU35" s="139">
        <v>1</v>
      </c>
      <c r="AV35" s="139">
        <v>1</v>
      </c>
      <c r="AW35" s="139">
        <v>1</v>
      </c>
      <c r="AX35" s="139">
        <v>1</v>
      </c>
      <c r="AY35" s="139">
        <v>1</v>
      </c>
      <c r="AZ35" s="139">
        <v>1</v>
      </c>
      <c r="BA35" s="139">
        <v>1</v>
      </c>
      <c r="BB35" s="139">
        <v>1</v>
      </c>
      <c r="BC35" s="139">
        <v>1</v>
      </c>
      <c r="BD35" s="139">
        <v>1</v>
      </c>
      <c r="BE35" s="139">
        <v>0.75</v>
      </c>
      <c r="BF35" s="139">
        <v>1</v>
      </c>
      <c r="BG35" s="139">
        <v>1</v>
      </c>
      <c r="BH35" s="139">
        <v>1</v>
      </c>
      <c r="BI35" s="139">
        <v>1</v>
      </c>
      <c r="BJ35" s="139">
        <v>1</v>
      </c>
      <c r="BK35" s="139">
        <v>1</v>
      </c>
      <c r="BL35" s="139">
        <v>1</v>
      </c>
      <c r="BM35" s="139">
        <v>1</v>
      </c>
      <c r="BN35" s="139">
        <v>1</v>
      </c>
      <c r="BO35" s="139">
        <v>0.25</v>
      </c>
      <c r="BP35" s="139">
        <v>0.5</v>
      </c>
      <c r="BQ35" s="139">
        <v>1</v>
      </c>
      <c r="BR35" s="139">
        <v>0.75</v>
      </c>
      <c r="BS35" s="139">
        <v>0.5</v>
      </c>
      <c r="BT35" s="139">
        <v>0.25</v>
      </c>
      <c r="BU35" s="139">
        <v>0.25</v>
      </c>
    </row>
    <row r="36" spans="1:73" s="134" customFormat="1" ht="12.75" customHeight="1" x14ac:dyDescent="0.2">
      <c r="A36" s="175" t="s">
        <v>316</v>
      </c>
      <c r="B36" s="177" t="s">
        <v>180</v>
      </c>
      <c r="C36" s="157"/>
      <c r="D36" s="176">
        <v>2200</v>
      </c>
      <c r="E36" s="176">
        <v>34986</v>
      </c>
      <c r="F36" s="158">
        <v>3</v>
      </c>
      <c r="G36" s="158">
        <v>0</v>
      </c>
      <c r="H36" s="158">
        <v>3</v>
      </c>
      <c r="I36" s="158">
        <v>0</v>
      </c>
      <c r="J36" s="159">
        <v>1.9</v>
      </c>
      <c r="K36" s="160">
        <v>1.9</v>
      </c>
      <c r="L36" s="160">
        <v>0</v>
      </c>
      <c r="M36" s="160">
        <v>0</v>
      </c>
      <c r="N36" s="161">
        <v>1</v>
      </c>
      <c r="O36" s="161">
        <v>345</v>
      </c>
      <c r="P36" s="161">
        <v>275</v>
      </c>
      <c r="Q36" s="161">
        <v>23</v>
      </c>
      <c r="R36" s="161">
        <v>4</v>
      </c>
      <c r="S36" s="161">
        <v>0</v>
      </c>
      <c r="T36" s="160">
        <v>280</v>
      </c>
      <c r="U36" s="160">
        <v>55</v>
      </c>
      <c r="V36" s="161">
        <v>36215</v>
      </c>
      <c r="W36" s="161">
        <v>2847</v>
      </c>
      <c r="X36" s="161">
        <v>0</v>
      </c>
      <c r="Y36" s="161">
        <v>9342</v>
      </c>
      <c r="Z36" s="161">
        <v>494810</v>
      </c>
      <c r="AA36" s="161">
        <v>214846</v>
      </c>
      <c r="AB36" s="161">
        <v>279964</v>
      </c>
      <c r="AC36" s="161">
        <v>67123</v>
      </c>
      <c r="AD36" s="161">
        <v>74498</v>
      </c>
      <c r="AE36" s="161">
        <v>28649</v>
      </c>
      <c r="AF36" s="161">
        <v>109694</v>
      </c>
      <c r="AG36" s="161">
        <v>13747</v>
      </c>
      <c r="AH36" s="161">
        <v>488232</v>
      </c>
      <c r="AI36" s="161">
        <v>0</v>
      </c>
      <c r="AJ36" s="161">
        <v>0</v>
      </c>
      <c r="AK36" s="161">
        <v>6578</v>
      </c>
      <c r="AL36" s="161">
        <v>41046</v>
      </c>
      <c r="AM36" s="161">
        <v>36215</v>
      </c>
      <c r="AN36" s="161">
        <v>0</v>
      </c>
      <c r="AO36" s="161">
        <v>115</v>
      </c>
      <c r="AP36" s="161">
        <v>0</v>
      </c>
      <c r="AQ36" s="161">
        <v>0</v>
      </c>
      <c r="AR36" s="161">
        <v>1916</v>
      </c>
      <c r="AS36" s="161">
        <v>2800</v>
      </c>
      <c r="AT36" s="161">
        <v>12000</v>
      </c>
      <c r="AU36" s="161">
        <v>94</v>
      </c>
      <c r="AV36" s="161">
        <v>1170</v>
      </c>
      <c r="AW36" s="161">
        <v>3560</v>
      </c>
      <c r="AX36" s="161">
        <v>2672</v>
      </c>
      <c r="AY36" s="161">
        <v>0</v>
      </c>
      <c r="AZ36" s="161">
        <v>6</v>
      </c>
      <c r="BA36" s="161">
        <v>0</v>
      </c>
      <c r="BB36" s="161">
        <v>0</v>
      </c>
      <c r="BC36" s="161">
        <v>482</v>
      </c>
      <c r="BD36" s="161">
        <v>400</v>
      </c>
      <c r="BE36" s="161">
        <v>220</v>
      </c>
      <c r="BF36" s="161">
        <v>2</v>
      </c>
      <c r="BG36" s="161">
        <v>4</v>
      </c>
      <c r="BH36" s="161">
        <v>21692</v>
      </c>
      <c r="BI36" s="161" t="s">
        <v>357</v>
      </c>
      <c r="BJ36" s="161" t="s">
        <v>357</v>
      </c>
      <c r="BK36" s="161" t="s">
        <v>357</v>
      </c>
      <c r="BL36" s="161">
        <v>0</v>
      </c>
      <c r="BM36" s="161">
        <v>0</v>
      </c>
      <c r="BN36" s="161">
        <v>0</v>
      </c>
      <c r="BO36" s="161">
        <v>0</v>
      </c>
      <c r="BP36" s="161">
        <v>0</v>
      </c>
      <c r="BQ36" s="161">
        <v>0</v>
      </c>
      <c r="BR36" s="161">
        <v>2672</v>
      </c>
      <c r="BS36" s="161">
        <v>4447</v>
      </c>
      <c r="BT36" s="161" t="s">
        <v>357</v>
      </c>
      <c r="BU36" s="161" t="s">
        <v>357</v>
      </c>
    </row>
    <row r="37" spans="1:73" s="134" customFormat="1" ht="12.75" customHeight="1" x14ac:dyDescent="0.2">
      <c r="A37" s="175" t="s">
        <v>317</v>
      </c>
      <c r="B37" s="156" t="s">
        <v>181</v>
      </c>
      <c r="C37" s="157"/>
      <c r="D37" s="176">
        <v>1585</v>
      </c>
      <c r="E37" s="176">
        <v>28418</v>
      </c>
      <c r="F37" s="158">
        <v>5</v>
      </c>
      <c r="G37" s="158">
        <v>0</v>
      </c>
      <c r="H37" s="158">
        <v>2</v>
      </c>
      <c r="I37" s="158">
        <v>3</v>
      </c>
      <c r="J37" s="159">
        <v>1.9</v>
      </c>
      <c r="K37" s="160">
        <v>1.9</v>
      </c>
      <c r="L37" s="160">
        <v>0</v>
      </c>
      <c r="M37" s="160">
        <v>0</v>
      </c>
      <c r="N37" s="161">
        <v>1</v>
      </c>
      <c r="O37" s="161">
        <v>230</v>
      </c>
      <c r="P37" s="161">
        <v>195</v>
      </c>
      <c r="Q37" s="161">
        <v>16</v>
      </c>
      <c r="R37" s="161">
        <v>2</v>
      </c>
      <c r="S37" s="161">
        <v>0</v>
      </c>
      <c r="T37" s="160">
        <v>230</v>
      </c>
      <c r="U37" s="160">
        <v>30</v>
      </c>
      <c r="V37" s="161">
        <v>17551</v>
      </c>
      <c r="W37" s="161">
        <v>1644</v>
      </c>
      <c r="X37" s="161">
        <v>0</v>
      </c>
      <c r="Y37" s="161">
        <v>5564</v>
      </c>
      <c r="Z37" s="161">
        <v>232019</v>
      </c>
      <c r="AA37" s="161">
        <v>140548</v>
      </c>
      <c r="AB37" s="161">
        <v>91471</v>
      </c>
      <c r="AC37" s="161">
        <v>5783</v>
      </c>
      <c r="AD37" s="161">
        <v>16368</v>
      </c>
      <c r="AE37" s="161">
        <v>19714</v>
      </c>
      <c r="AF37" s="161">
        <v>49606</v>
      </c>
      <c r="AG37" s="161" t="s">
        <v>357</v>
      </c>
      <c r="AH37" s="161">
        <v>2323019</v>
      </c>
      <c r="AI37" s="161">
        <v>0</v>
      </c>
      <c r="AJ37" s="161">
        <v>0</v>
      </c>
      <c r="AK37" s="161">
        <v>2311</v>
      </c>
      <c r="AL37" s="161">
        <v>23346</v>
      </c>
      <c r="AM37" s="161">
        <v>23113</v>
      </c>
      <c r="AN37" s="161">
        <v>0</v>
      </c>
      <c r="AO37" s="161">
        <v>0</v>
      </c>
      <c r="AP37" s="161">
        <v>0</v>
      </c>
      <c r="AQ37" s="161">
        <v>0</v>
      </c>
      <c r="AR37" s="161">
        <v>233</v>
      </c>
      <c r="AS37" s="161">
        <v>0</v>
      </c>
      <c r="AT37" s="161">
        <v>8400</v>
      </c>
      <c r="AU37" s="161">
        <v>0</v>
      </c>
      <c r="AV37" s="161">
        <v>94</v>
      </c>
      <c r="AW37" s="161">
        <v>1776</v>
      </c>
      <c r="AX37" s="161">
        <v>1662</v>
      </c>
      <c r="AY37" s="161">
        <v>0</v>
      </c>
      <c r="AZ37" s="161">
        <v>0</v>
      </c>
      <c r="BA37" s="161">
        <v>0</v>
      </c>
      <c r="BB37" s="161">
        <v>0</v>
      </c>
      <c r="BC37" s="161">
        <v>114</v>
      </c>
      <c r="BD37" s="161">
        <v>0</v>
      </c>
      <c r="BE37" s="161">
        <v>80</v>
      </c>
      <c r="BF37" s="161">
        <v>6</v>
      </c>
      <c r="BG37" s="161">
        <v>25</v>
      </c>
      <c r="BH37" s="161">
        <v>22344</v>
      </c>
      <c r="BI37" s="161">
        <v>0</v>
      </c>
      <c r="BJ37" s="161">
        <v>0</v>
      </c>
      <c r="BK37" s="161">
        <v>0</v>
      </c>
      <c r="BL37" s="161">
        <v>0</v>
      </c>
      <c r="BM37" s="161">
        <v>0</v>
      </c>
      <c r="BN37" s="161">
        <v>0</v>
      </c>
      <c r="BO37" s="161">
        <v>0</v>
      </c>
      <c r="BP37" s="161">
        <v>0</v>
      </c>
      <c r="BQ37" s="161">
        <v>0</v>
      </c>
      <c r="BR37" s="161">
        <v>200</v>
      </c>
      <c r="BS37" s="161" t="s">
        <v>357</v>
      </c>
      <c r="BT37" s="161" t="s">
        <v>357</v>
      </c>
      <c r="BU37" s="161" t="s">
        <v>357</v>
      </c>
    </row>
    <row r="38" spans="1:73" s="134" customFormat="1" ht="12.75" customHeight="1" x14ac:dyDescent="0.2">
      <c r="A38" s="155" t="s">
        <v>318</v>
      </c>
      <c r="B38" s="156" t="s">
        <v>182</v>
      </c>
      <c r="C38" s="157"/>
      <c r="D38" s="176">
        <v>2287</v>
      </c>
      <c r="E38" s="176" t="s">
        <v>357</v>
      </c>
      <c r="F38" s="158">
        <v>6</v>
      </c>
      <c r="G38" s="158">
        <v>1</v>
      </c>
      <c r="H38" s="158">
        <v>3</v>
      </c>
      <c r="I38" s="158">
        <v>2</v>
      </c>
      <c r="J38" s="159">
        <v>3.2</v>
      </c>
      <c r="K38" s="160">
        <v>2.2000000000000002</v>
      </c>
      <c r="L38" s="160">
        <v>0</v>
      </c>
      <c r="M38" s="160">
        <v>1</v>
      </c>
      <c r="N38" s="161">
        <v>1</v>
      </c>
      <c r="O38" s="161">
        <v>243</v>
      </c>
      <c r="P38" s="161">
        <v>208</v>
      </c>
      <c r="Q38" s="161">
        <v>25</v>
      </c>
      <c r="R38" s="161">
        <v>10</v>
      </c>
      <c r="S38" s="161">
        <v>0</v>
      </c>
      <c r="T38" s="160">
        <v>248</v>
      </c>
      <c r="U38" s="160">
        <v>50</v>
      </c>
      <c r="V38" s="161">
        <v>11658</v>
      </c>
      <c r="W38" s="161">
        <v>4030</v>
      </c>
      <c r="X38" s="161">
        <v>0</v>
      </c>
      <c r="Y38" s="161">
        <v>0</v>
      </c>
      <c r="Z38" s="161">
        <v>431243</v>
      </c>
      <c r="AA38" s="161">
        <v>249126</v>
      </c>
      <c r="AB38" s="161">
        <v>182117</v>
      </c>
      <c r="AC38" s="161">
        <v>1207</v>
      </c>
      <c r="AD38" s="161">
        <v>74729</v>
      </c>
      <c r="AE38" s="161">
        <v>31363</v>
      </c>
      <c r="AF38" s="161">
        <v>74818</v>
      </c>
      <c r="AG38" s="161">
        <v>20022</v>
      </c>
      <c r="AH38" s="161">
        <v>425174</v>
      </c>
      <c r="AI38" s="161">
        <v>0</v>
      </c>
      <c r="AJ38" s="161">
        <v>0</v>
      </c>
      <c r="AK38" s="161">
        <v>5065</v>
      </c>
      <c r="AL38" s="161">
        <v>16756</v>
      </c>
      <c r="AM38" s="161">
        <v>15966</v>
      </c>
      <c r="AN38" s="161">
        <v>0</v>
      </c>
      <c r="AO38" s="161">
        <v>0</v>
      </c>
      <c r="AP38" s="161">
        <v>0</v>
      </c>
      <c r="AQ38" s="161">
        <v>0</v>
      </c>
      <c r="AR38" s="161">
        <v>790</v>
      </c>
      <c r="AS38" s="161">
        <v>0</v>
      </c>
      <c r="AT38" s="161">
        <v>12000</v>
      </c>
      <c r="AU38" s="161">
        <v>22</v>
      </c>
      <c r="AV38" s="161">
        <v>921</v>
      </c>
      <c r="AW38" s="161">
        <v>1832</v>
      </c>
      <c r="AX38" s="161">
        <v>1716</v>
      </c>
      <c r="AY38" s="161">
        <v>0</v>
      </c>
      <c r="AZ38" s="161">
        <v>0</v>
      </c>
      <c r="BA38" s="161">
        <v>0</v>
      </c>
      <c r="BB38" s="161">
        <v>0</v>
      </c>
      <c r="BC38" s="161">
        <v>116</v>
      </c>
      <c r="BD38" s="161">
        <v>0</v>
      </c>
      <c r="BE38" s="161">
        <v>1524</v>
      </c>
      <c r="BF38" s="161">
        <v>0</v>
      </c>
      <c r="BG38" s="161">
        <v>60</v>
      </c>
      <c r="BH38" s="161">
        <v>24781</v>
      </c>
      <c r="BI38" s="161">
        <v>69</v>
      </c>
      <c r="BJ38" s="161">
        <v>103</v>
      </c>
      <c r="BK38" s="161">
        <v>0</v>
      </c>
      <c r="BL38" s="161">
        <v>0</v>
      </c>
      <c r="BM38" s="161">
        <v>0</v>
      </c>
      <c r="BN38" s="161">
        <v>0</v>
      </c>
      <c r="BO38" s="161">
        <v>0</v>
      </c>
      <c r="BP38" s="161">
        <v>0</v>
      </c>
      <c r="BQ38" s="161" t="s">
        <v>357</v>
      </c>
      <c r="BR38" s="161" t="s">
        <v>357</v>
      </c>
      <c r="BS38" s="161" t="s">
        <v>357</v>
      </c>
      <c r="BT38" s="161" t="s">
        <v>357</v>
      </c>
      <c r="BU38" s="161" t="s">
        <v>357</v>
      </c>
    </row>
    <row r="39" spans="1:73" s="134" customFormat="1" ht="12.75" customHeight="1" x14ac:dyDescent="0.2">
      <c r="A39" s="155" t="s">
        <v>319</v>
      </c>
      <c r="B39" s="156" t="s">
        <v>183</v>
      </c>
      <c r="C39" s="157"/>
      <c r="D39" s="158">
        <v>2162</v>
      </c>
      <c r="E39" s="158" t="s">
        <v>357</v>
      </c>
      <c r="F39" s="158">
        <v>10</v>
      </c>
      <c r="G39" s="158">
        <v>2</v>
      </c>
      <c r="H39" s="158">
        <v>3</v>
      </c>
      <c r="I39" s="158">
        <v>5</v>
      </c>
      <c r="J39" s="159">
        <v>5.3</v>
      </c>
      <c r="K39" s="160">
        <v>5.05</v>
      </c>
      <c r="L39" s="160">
        <v>0.2</v>
      </c>
      <c r="M39" s="160">
        <v>0</v>
      </c>
      <c r="N39" s="161">
        <v>1</v>
      </c>
      <c r="O39" s="161">
        <v>405</v>
      </c>
      <c r="P39" s="161">
        <v>304</v>
      </c>
      <c r="Q39" s="161">
        <v>40</v>
      </c>
      <c r="R39" s="161">
        <v>13</v>
      </c>
      <c r="S39" s="161">
        <v>8</v>
      </c>
      <c r="T39" s="160">
        <v>225</v>
      </c>
      <c r="U39" s="160">
        <v>50</v>
      </c>
      <c r="V39" s="161">
        <v>52889</v>
      </c>
      <c r="W39" s="161">
        <v>1852</v>
      </c>
      <c r="X39" s="161">
        <v>0</v>
      </c>
      <c r="Y39" s="161">
        <v>37084</v>
      </c>
      <c r="Z39" s="161">
        <v>926158</v>
      </c>
      <c r="AA39" s="161">
        <v>564238</v>
      </c>
      <c r="AB39" s="161">
        <v>361920</v>
      </c>
      <c r="AC39" s="161">
        <v>6236</v>
      </c>
      <c r="AD39" s="161">
        <v>185711</v>
      </c>
      <c r="AE39" s="161">
        <v>65312</v>
      </c>
      <c r="AF39" s="161">
        <v>104661</v>
      </c>
      <c r="AG39" s="161" t="s">
        <v>357</v>
      </c>
      <c r="AH39" s="161">
        <v>791502</v>
      </c>
      <c r="AI39" s="161">
        <v>120000</v>
      </c>
      <c r="AJ39" s="161">
        <v>0</v>
      </c>
      <c r="AK39" s="161">
        <v>14656</v>
      </c>
      <c r="AL39" s="161">
        <v>91828</v>
      </c>
      <c r="AM39" s="161">
        <v>61925</v>
      </c>
      <c r="AN39" s="161" t="s">
        <v>301</v>
      </c>
      <c r="AO39" s="161">
        <v>0</v>
      </c>
      <c r="AP39" s="161">
        <v>0</v>
      </c>
      <c r="AQ39" s="161">
        <v>0</v>
      </c>
      <c r="AR39" s="161">
        <v>29903</v>
      </c>
      <c r="AS39" s="161">
        <v>0</v>
      </c>
      <c r="AT39" s="161">
        <v>12000</v>
      </c>
      <c r="AU39" s="161">
        <v>3</v>
      </c>
      <c r="AV39" s="161">
        <v>94</v>
      </c>
      <c r="AW39" s="161">
        <v>12318</v>
      </c>
      <c r="AX39" s="161">
        <v>5447</v>
      </c>
      <c r="AY39" s="161">
        <v>0</v>
      </c>
      <c r="AZ39" s="161">
        <v>0</v>
      </c>
      <c r="BA39" s="161">
        <v>0</v>
      </c>
      <c r="BB39" s="161">
        <v>0</v>
      </c>
      <c r="BC39" s="161">
        <v>6871</v>
      </c>
      <c r="BD39" s="161" t="s">
        <v>301</v>
      </c>
      <c r="BE39" s="161">
        <v>200</v>
      </c>
      <c r="BF39" s="161">
        <v>2</v>
      </c>
      <c r="BG39" s="161">
        <v>25</v>
      </c>
      <c r="BH39" s="161">
        <v>50845</v>
      </c>
      <c r="BI39" s="161">
        <v>14</v>
      </c>
      <c r="BJ39" s="161">
        <v>30</v>
      </c>
      <c r="BK39" s="161">
        <v>3</v>
      </c>
      <c r="BL39" s="161">
        <v>839</v>
      </c>
      <c r="BM39" s="161">
        <v>50</v>
      </c>
      <c r="BN39" s="161">
        <v>0</v>
      </c>
      <c r="BO39" s="161">
        <v>0</v>
      </c>
      <c r="BP39" s="161">
        <v>789</v>
      </c>
      <c r="BQ39" s="161">
        <v>104</v>
      </c>
      <c r="BR39" s="161">
        <v>613</v>
      </c>
      <c r="BS39" s="161">
        <v>6658</v>
      </c>
      <c r="BT39" s="161" t="s">
        <v>357</v>
      </c>
      <c r="BU39" s="161" t="s">
        <v>357</v>
      </c>
    </row>
    <row r="40" spans="1:73" s="134" customFormat="1" ht="12.75" customHeight="1" x14ac:dyDescent="0.2">
      <c r="A40" s="122"/>
      <c r="B40" s="169" t="s">
        <v>157</v>
      </c>
      <c r="C40" s="170"/>
      <c r="D40" s="171">
        <v>8234</v>
      </c>
      <c r="E40" s="171">
        <v>63404</v>
      </c>
      <c r="F40" s="171">
        <v>24</v>
      </c>
      <c r="G40" s="171">
        <v>3</v>
      </c>
      <c r="H40" s="171">
        <v>11</v>
      </c>
      <c r="I40" s="171">
        <v>10</v>
      </c>
      <c r="J40" s="172">
        <v>12.3</v>
      </c>
      <c r="K40" s="172">
        <v>11.05</v>
      </c>
      <c r="L40" s="172">
        <v>0.2</v>
      </c>
      <c r="M40" s="172">
        <v>1</v>
      </c>
      <c r="N40" s="171">
        <v>4</v>
      </c>
      <c r="O40" s="171">
        <v>1223</v>
      </c>
      <c r="P40" s="171">
        <v>982</v>
      </c>
      <c r="Q40" s="171">
        <v>104</v>
      </c>
      <c r="R40" s="171">
        <v>29</v>
      </c>
      <c r="S40" s="171">
        <v>8</v>
      </c>
      <c r="T40" s="172">
        <v>983</v>
      </c>
      <c r="U40" s="172">
        <v>185</v>
      </c>
      <c r="V40" s="171">
        <v>118313</v>
      </c>
      <c r="W40" s="171">
        <v>10373</v>
      </c>
      <c r="X40" s="171">
        <v>0</v>
      </c>
      <c r="Y40" s="171">
        <v>51990</v>
      </c>
      <c r="Z40" s="171">
        <v>2084230</v>
      </c>
      <c r="AA40" s="171">
        <v>1168758</v>
      </c>
      <c r="AB40" s="171">
        <v>915472</v>
      </c>
      <c r="AC40" s="171">
        <v>80349</v>
      </c>
      <c r="AD40" s="171">
        <v>351306</v>
      </c>
      <c r="AE40" s="171">
        <v>145038</v>
      </c>
      <c r="AF40" s="171">
        <v>338779</v>
      </c>
      <c r="AG40" s="171">
        <v>33769</v>
      </c>
      <c r="AH40" s="171">
        <v>4027927</v>
      </c>
      <c r="AI40" s="171">
        <v>120000</v>
      </c>
      <c r="AJ40" s="171">
        <v>0</v>
      </c>
      <c r="AK40" s="171">
        <v>28610</v>
      </c>
      <c r="AL40" s="171">
        <v>172976</v>
      </c>
      <c r="AM40" s="171">
        <v>137219</v>
      </c>
      <c r="AN40" s="171">
        <v>0</v>
      </c>
      <c r="AO40" s="171">
        <v>115</v>
      </c>
      <c r="AP40" s="171">
        <v>0</v>
      </c>
      <c r="AQ40" s="171">
        <v>0</v>
      </c>
      <c r="AR40" s="171">
        <v>32842</v>
      </c>
      <c r="AS40" s="171">
        <v>2800</v>
      </c>
      <c r="AT40" s="171">
        <v>44400</v>
      </c>
      <c r="AU40" s="171">
        <v>119</v>
      </c>
      <c r="AV40" s="171">
        <v>2279</v>
      </c>
      <c r="AW40" s="171">
        <v>19486</v>
      </c>
      <c r="AX40" s="171">
        <v>11497</v>
      </c>
      <c r="AY40" s="171">
        <v>0</v>
      </c>
      <c r="AZ40" s="171">
        <v>6</v>
      </c>
      <c r="BA40" s="171">
        <v>0</v>
      </c>
      <c r="BB40" s="171">
        <v>0</v>
      </c>
      <c r="BC40" s="171">
        <v>7583</v>
      </c>
      <c r="BD40" s="171">
        <v>400</v>
      </c>
      <c r="BE40" s="171">
        <v>2024</v>
      </c>
      <c r="BF40" s="171">
        <v>10</v>
      </c>
      <c r="BG40" s="171">
        <v>114</v>
      </c>
      <c r="BH40" s="171">
        <v>119662</v>
      </c>
      <c r="BI40" s="171">
        <v>83</v>
      </c>
      <c r="BJ40" s="171">
        <v>133</v>
      </c>
      <c r="BK40" s="171">
        <v>3</v>
      </c>
      <c r="BL40" s="171">
        <v>839</v>
      </c>
      <c r="BM40" s="171">
        <v>50</v>
      </c>
      <c r="BN40" s="171">
        <v>0</v>
      </c>
      <c r="BO40" s="171">
        <v>0</v>
      </c>
      <c r="BP40" s="171">
        <v>789</v>
      </c>
      <c r="BQ40" s="171">
        <v>104</v>
      </c>
      <c r="BR40" s="171">
        <v>3485</v>
      </c>
      <c r="BS40" s="171">
        <v>11105</v>
      </c>
      <c r="BT40" s="171">
        <v>0</v>
      </c>
      <c r="BU40" s="171">
        <v>0</v>
      </c>
    </row>
    <row r="41" spans="1:73" s="134" customFormat="1" ht="12.75" customHeight="1" x14ac:dyDescent="0.2">
      <c r="A41" s="173"/>
      <c r="B41" s="135" t="s">
        <v>150</v>
      </c>
      <c r="C41" s="136">
        <v>4</v>
      </c>
      <c r="D41" s="136">
        <v>4</v>
      </c>
      <c r="E41" s="136">
        <v>4</v>
      </c>
      <c r="F41" s="136">
        <v>4</v>
      </c>
      <c r="G41" s="136">
        <v>4</v>
      </c>
      <c r="H41" s="136">
        <v>4</v>
      </c>
      <c r="I41" s="136">
        <v>4</v>
      </c>
      <c r="J41" s="136">
        <v>4</v>
      </c>
      <c r="K41" s="136">
        <v>4</v>
      </c>
      <c r="L41" s="136">
        <v>4</v>
      </c>
      <c r="M41" s="136">
        <v>4</v>
      </c>
      <c r="N41" s="136">
        <v>4</v>
      </c>
      <c r="O41" s="136">
        <v>4</v>
      </c>
      <c r="P41" s="136">
        <v>4</v>
      </c>
      <c r="Q41" s="136">
        <v>4</v>
      </c>
      <c r="R41" s="136">
        <v>4</v>
      </c>
      <c r="S41" s="136">
        <v>4</v>
      </c>
      <c r="T41" s="136">
        <v>4</v>
      </c>
      <c r="U41" s="136">
        <v>4</v>
      </c>
      <c r="V41" s="136">
        <v>4</v>
      </c>
      <c r="W41" s="136">
        <v>4</v>
      </c>
      <c r="X41" s="136">
        <v>4</v>
      </c>
      <c r="Y41" s="136">
        <v>4</v>
      </c>
      <c r="Z41" s="136">
        <v>4</v>
      </c>
      <c r="AA41" s="136">
        <v>4</v>
      </c>
      <c r="AB41" s="136">
        <v>4</v>
      </c>
      <c r="AC41" s="136">
        <v>4</v>
      </c>
      <c r="AD41" s="136">
        <v>4</v>
      </c>
      <c r="AE41" s="136">
        <v>4</v>
      </c>
      <c r="AF41" s="136">
        <v>4</v>
      </c>
      <c r="AG41" s="136">
        <v>4</v>
      </c>
      <c r="AH41" s="136">
        <v>4</v>
      </c>
      <c r="AI41" s="136">
        <v>4</v>
      </c>
      <c r="AJ41" s="136">
        <v>4</v>
      </c>
      <c r="AK41" s="136">
        <v>4</v>
      </c>
      <c r="AL41" s="136">
        <v>4</v>
      </c>
      <c r="AM41" s="136">
        <v>4</v>
      </c>
      <c r="AN41" s="136">
        <v>4</v>
      </c>
      <c r="AO41" s="136">
        <v>4</v>
      </c>
      <c r="AP41" s="136">
        <v>4</v>
      </c>
      <c r="AQ41" s="136">
        <v>4</v>
      </c>
      <c r="AR41" s="136">
        <v>4</v>
      </c>
      <c r="AS41" s="136">
        <v>4</v>
      </c>
      <c r="AT41" s="136">
        <v>4</v>
      </c>
      <c r="AU41" s="136">
        <v>4</v>
      </c>
      <c r="AV41" s="136">
        <v>4</v>
      </c>
      <c r="AW41" s="136">
        <v>4</v>
      </c>
      <c r="AX41" s="136">
        <v>4</v>
      </c>
      <c r="AY41" s="136">
        <v>4</v>
      </c>
      <c r="AZ41" s="136">
        <v>4</v>
      </c>
      <c r="BA41" s="136">
        <v>4</v>
      </c>
      <c r="BB41" s="136">
        <v>4</v>
      </c>
      <c r="BC41" s="136">
        <v>4</v>
      </c>
      <c r="BD41" s="136">
        <v>4</v>
      </c>
      <c r="BE41" s="136">
        <v>4</v>
      </c>
      <c r="BF41" s="136">
        <v>4</v>
      </c>
      <c r="BG41" s="136">
        <v>4</v>
      </c>
      <c r="BH41" s="136">
        <v>4</v>
      </c>
      <c r="BI41" s="136">
        <v>4</v>
      </c>
      <c r="BJ41" s="136">
        <v>4</v>
      </c>
      <c r="BK41" s="136">
        <v>4</v>
      </c>
      <c r="BL41" s="136">
        <v>4</v>
      </c>
      <c r="BM41" s="136">
        <v>4</v>
      </c>
      <c r="BN41" s="136">
        <v>4</v>
      </c>
      <c r="BO41" s="136">
        <v>4</v>
      </c>
      <c r="BP41" s="136">
        <v>4</v>
      </c>
      <c r="BQ41" s="136">
        <v>4</v>
      </c>
      <c r="BR41" s="136">
        <v>4</v>
      </c>
      <c r="BS41" s="136">
        <v>4</v>
      </c>
      <c r="BT41" s="136">
        <v>4</v>
      </c>
      <c r="BU41" s="136">
        <v>4</v>
      </c>
    </row>
    <row r="42" spans="1:73" s="134" customFormat="1" ht="12.75" customHeight="1" x14ac:dyDescent="0.2">
      <c r="A42" s="173"/>
      <c r="B42" s="135" t="s">
        <v>151</v>
      </c>
      <c r="C42" s="136">
        <v>4</v>
      </c>
      <c r="D42" s="136">
        <v>4</v>
      </c>
      <c r="E42" s="136">
        <v>2</v>
      </c>
      <c r="F42" s="136">
        <v>4</v>
      </c>
      <c r="G42" s="136">
        <v>4</v>
      </c>
      <c r="H42" s="136">
        <v>4</v>
      </c>
      <c r="I42" s="136">
        <v>4</v>
      </c>
      <c r="J42" s="136">
        <v>4</v>
      </c>
      <c r="K42" s="136">
        <v>4</v>
      </c>
      <c r="L42" s="136">
        <v>4</v>
      </c>
      <c r="M42" s="136">
        <v>4</v>
      </c>
      <c r="N42" s="136">
        <v>4</v>
      </c>
      <c r="O42" s="136">
        <v>4</v>
      </c>
      <c r="P42" s="136">
        <v>4</v>
      </c>
      <c r="Q42" s="136">
        <v>4</v>
      </c>
      <c r="R42" s="136">
        <v>4</v>
      </c>
      <c r="S42" s="136">
        <v>4</v>
      </c>
      <c r="T42" s="136">
        <v>4</v>
      </c>
      <c r="U42" s="136">
        <v>4</v>
      </c>
      <c r="V42" s="136">
        <v>4</v>
      </c>
      <c r="W42" s="136">
        <v>4</v>
      </c>
      <c r="X42" s="136">
        <v>4</v>
      </c>
      <c r="Y42" s="136">
        <v>4</v>
      </c>
      <c r="Z42" s="136">
        <v>4</v>
      </c>
      <c r="AA42" s="136">
        <v>4</v>
      </c>
      <c r="AB42" s="136">
        <v>4</v>
      </c>
      <c r="AC42" s="136">
        <v>4</v>
      </c>
      <c r="AD42" s="136">
        <v>4</v>
      </c>
      <c r="AE42" s="136">
        <v>4</v>
      </c>
      <c r="AF42" s="136">
        <v>4</v>
      </c>
      <c r="AG42" s="136">
        <v>2</v>
      </c>
      <c r="AH42" s="136">
        <v>4</v>
      </c>
      <c r="AI42" s="136">
        <v>4</v>
      </c>
      <c r="AJ42" s="136">
        <v>4</v>
      </c>
      <c r="AK42" s="136">
        <v>4</v>
      </c>
      <c r="AL42" s="136">
        <v>4</v>
      </c>
      <c r="AM42" s="136">
        <v>4</v>
      </c>
      <c r="AN42" s="136">
        <v>3</v>
      </c>
      <c r="AO42" s="136">
        <v>4</v>
      </c>
      <c r="AP42" s="136">
        <v>4</v>
      </c>
      <c r="AQ42" s="136">
        <v>4</v>
      </c>
      <c r="AR42" s="136">
        <v>4</v>
      </c>
      <c r="AS42" s="136">
        <v>4</v>
      </c>
      <c r="AT42" s="136">
        <v>4</v>
      </c>
      <c r="AU42" s="136">
        <v>4</v>
      </c>
      <c r="AV42" s="136">
        <v>4</v>
      </c>
      <c r="AW42" s="136">
        <v>4</v>
      </c>
      <c r="AX42" s="136">
        <v>4</v>
      </c>
      <c r="AY42" s="136">
        <v>4</v>
      </c>
      <c r="AZ42" s="136">
        <v>4</v>
      </c>
      <c r="BA42" s="136">
        <v>4</v>
      </c>
      <c r="BB42" s="136">
        <v>4</v>
      </c>
      <c r="BC42" s="136">
        <v>4</v>
      </c>
      <c r="BD42" s="136">
        <v>3</v>
      </c>
      <c r="BE42" s="136">
        <v>4</v>
      </c>
      <c r="BF42" s="136">
        <v>4</v>
      </c>
      <c r="BG42" s="136">
        <v>4</v>
      </c>
      <c r="BH42" s="136">
        <v>4</v>
      </c>
      <c r="BI42" s="136">
        <v>3</v>
      </c>
      <c r="BJ42" s="136">
        <v>3</v>
      </c>
      <c r="BK42" s="136">
        <v>3</v>
      </c>
      <c r="BL42" s="136">
        <v>4</v>
      </c>
      <c r="BM42" s="136">
        <v>4</v>
      </c>
      <c r="BN42" s="136">
        <v>4</v>
      </c>
      <c r="BO42" s="136">
        <v>4</v>
      </c>
      <c r="BP42" s="136">
        <v>4</v>
      </c>
      <c r="BQ42" s="136">
        <v>3</v>
      </c>
      <c r="BR42" s="136">
        <v>3</v>
      </c>
      <c r="BS42" s="136">
        <v>2</v>
      </c>
      <c r="BT42" s="136">
        <v>0</v>
      </c>
      <c r="BU42" s="136">
        <v>0</v>
      </c>
    </row>
    <row r="43" spans="1:73" s="134" customFormat="1" ht="12.75" customHeight="1" x14ac:dyDescent="0.2">
      <c r="A43" s="174"/>
      <c r="B43" s="138" t="s">
        <v>149</v>
      </c>
      <c r="C43" s="139">
        <v>1</v>
      </c>
      <c r="D43" s="139">
        <v>1</v>
      </c>
      <c r="E43" s="139">
        <v>0.5</v>
      </c>
      <c r="F43" s="139">
        <v>1</v>
      </c>
      <c r="G43" s="139">
        <v>1</v>
      </c>
      <c r="H43" s="139">
        <v>1</v>
      </c>
      <c r="I43" s="139">
        <v>1</v>
      </c>
      <c r="J43" s="139">
        <v>1</v>
      </c>
      <c r="K43" s="139">
        <v>1</v>
      </c>
      <c r="L43" s="139">
        <v>1</v>
      </c>
      <c r="M43" s="139">
        <v>1</v>
      </c>
      <c r="N43" s="139">
        <v>1</v>
      </c>
      <c r="O43" s="139">
        <v>1</v>
      </c>
      <c r="P43" s="139">
        <v>1</v>
      </c>
      <c r="Q43" s="139">
        <v>1</v>
      </c>
      <c r="R43" s="139">
        <v>1</v>
      </c>
      <c r="S43" s="139">
        <v>1</v>
      </c>
      <c r="T43" s="139">
        <v>1</v>
      </c>
      <c r="U43" s="139">
        <v>1</v>
      </c>
      <c r="V43" s="139">
        <v>1</v>
      </c>
      <c r="W43" s="139">
        <v>1</v>
      </c>
      <c r="X43" s="139">
        <v>1</v>
      </c>
      <c r="Y43" s="139">
        <v>1</v>
      </c>
      <c r="Z43" s="139">
        <v>1</v>
      </c>
      <c r="AA43" s="139">
        <v>1</v>
      </c>
      <c r="AB43" s="139">
        <v>1</v>
      </c>
      <c r="AC43" s="139">
        <v>1</v>
      </c>
      <c r="AD43" s="139">
        <v>1</v>
      </c>
      <c r="AE43" s="139">
        <v>1</v>
      </c>
      <c r="AF43" s="139">
        <v>1</v>
      </c>
      <c r="AG43" s="139">
        <v>0.5</v>
      </c>
      <c r="AH43" s="139">
        <v>1</v>
      </c>
      <c r="AI43" s="139">
        <v>1</v>
      </c>
      <c r="AJ43" s="139">
        <v>1</v>
      </c>
      <c r="AK43" s="139">
        <v>1</v>
      </c>
      <c r="AL43" s="139">
        <v>1</v>
      </c>
      <c r="AM43" s="139">
        <v>1</v>
      </c>
      <c r="AN43" s="139">
        <v>0.75</v>
      </c>
      <c r="AO43" s="139">
        <v>1</v>
      </c>
      <c r="AP43" s="139">
        <v>1</v>
      </c>
      <c r="AQ43" s="139">
        <v>1</v>
      </c>
      <c r="AR43" s="139">
        <v>1</v>
      </c>
      <c r="AS43" s="139">
        <v>1</v>
      </c>
      <c r="AT43" s="139">
        <v>1</v>
      </c>
      <c r="AU43" s="139">
        <v>1</v>
      </c>
      <c r="AV43" s="139">
        <v>1</v>
      </c>
      <c r="AW43" s="139">
        <v>1</v>
      </c>
      <c r="AX43" s="139">
        <v>1</v>
      </c>
      <c r="AY43" s="139">
        <v>1</v>
      </c>
      <c r="AZ43" s="139">
        <v>1</v>
      </c>
      <c r="BA43" s="139">
        <v>1</v>
      </c>
      <c r="BB43" s="139">
        <v>1</v>
      </c>
      <c r="BC43" s="139">
        <v>1</v>
      </c>
      <c r="BD43" s="139">
        <v>0.75</v>
      </c>
      <c r="BE43" s="139">
        <v>1</v>
      </c>
      <c r="BF43" s="139">
        <v>1</v>
      </c>
      <c r="BG43" s="139">
        <v>1</v>
      </c>
      <c r="BH43" s="139">
        <v>1</v>
      </c>
      <c r="BI43" s="139">
        <v>0.75</v>
      </c>
      <c r="BJ43" s="139">
        <v>0.75</v>
      </c>
      <c r="BK43" s="139">
        <v>0.75</v>
      </c>
      <c r="BL43" s="139">
        <v>1</v>
      </c>
      <c r="BM43" s="139">
        <v>1</v>
      </c>
      <c r="BN43" s="139">
        <v>1</v>
      </c>
      <c r="BO43" s="139">
        <v>1</v>
      </c>
      <c r="BP43" s="139">
        <v>1</v>
      </c>
      <c r="BQ43" s="139">
        <v>0.75</v>
      </c>
      <c r="BR43" s="139">
        <v>0.75</v>
      </c>
      <c r="BS43" s="139">
        <v>0.5</v>
      </c>
      <c r="BT43" s="139">
        <v>0</v>
      </c>
      <c r="BU43" s="139">
        <v>0</v>
      </c>
    </row>
    <row r="44" spans="1:73" s="134" customFormat="1" ht="12.75" customHeight="1" x14ac:dyDescent="0.2">
      <c r="A44" s="175" t="s">
        <v>320</v>
      </c>
      <c r="B44" s="156" t="s">
        <v>403</v>
      </c>
      <c r="C44" s="157"/>
      <c r="D44" s="176">
        <v>5100</v>
      </c>
      <c r="E44" s="176" t="s">
        <v>357</v>
      </c>
      <c r="F44" s="158">
        <v>7</v>
      </c>
      <c r="G44" s="158">
        <v>3</v>
      </c>
      <c r="H44" s="158">
        <v>1</v>
      </c>
      <c r="I44" s="158">
        <v>3</v>
      </c>
      <c r="J44" s="159">
        <v>4.5999999999999996</v>
      </c>
      <c r="K44" s="160">
        <v>4.4000000000000004</v>
      </c>
      <c r="L44" s="160">
        <v>0.2</v>
      </c>
      <c r="M44" s="160" t="s">
        <v>357</v>
      </c>
      <c r="N44" s="161">
        <v>1</v>
      </c>
      <c r="O44" s="161">
        <v>497</v>
      </c>
      <c r="P44" s="161">
        <v>345</v>
      </c>
      <c r="Q44" s="161">
        <v>17</v>
      </c>
      <c r="R44" s="161">
        <v>9</v>
      </c>
      <c r="S44" s="161" t="s">
        <v>357</v>
      </c>
      <c r="T44" s="160">
        <v>250</v>
      </c>
      <c r="U44" s="160">
        <v>45.5</v>
      </c>
      <c r="V44" s="161">
        <v>36201</v>
      </c>
      <c r="W44" s="161" t="s">
        <v>357</v>
      </c>
      <c r="X44" s="161" t="s">
        <v>357</v>
      </c>
      <c r="Y44" s="161">
        <v>3000</v>
      </c>
      <c r="Z44" s="161">
        <v>161000</v>
      </c>
      <c r="AA44" s="161" t="s">
        <v>357</v>
      </c>
      <c r="AB44" s="161">
        <v>161000</v>
      </c>
      <c r="AC44" s="161">
        <v>5000</v>
      </c>
      <c r="AD44" s="161" t="s">
        <v>357</v>
      </c>
      <c r="AE44" s="161" t="s">
        <v>357</v>
      </c>
      <c r="AF44" s="161">
        <v>156000</v>
      </c>
      <c r="AG44" s="161" t="s">
        <v>357</v>
      </c>
      <c r="AH44" s="161" t="s">
        <v>357</v>
      </c>
      <c r="AI44" s="161" t="s">
        <v>357</v>
      </c>
      <c r="AJ44" s="161" t="s">
        <v>357</v>
      </c>
      <c r="AK44" s="161">
        <v>29087</v>
      </c>
      <c r="AL44" s="161">
        <v>39201</v>
      </c>
      <c r="AM44" s="161">
        <v>38462</v>
      </c>
      <c r="AN44" s="161" t="s">
        <v>357</v>
      </c>
      <c r="AO44" s="161" t="s">
        <v>357</v>
      </c>
      <c r="AP44" s="161" t="s">
        <v>357</v>
      </c>
      <c r="AQ44" s="161" t="s">
        <v>357</v>
      </c>
      <c r="AR44" s="161">
        <v>739</v>
      </c>
      <c r="AS44" s="161" t="s">
        <v>357</v>
      </c>
      <c r="AT44" s="161" t="s">
        <v>357</v>
      </c>
      <c r="AU44" s="161" t="s">
        <v>357</v>
      </c>
      <c r="AV44" s="161" t="s">
        <v>357</v>
      </c>
      <c r="AW44" s="161">
        <v>2701</v>
      </c>
      <c r="AX44" s="161">
        <v>2600</v>
      </c>
      <c r="AY44" s="161" t="s">
        <v>357</v>
      </c>
      <c r="AZ44" s="161" t="s">
        <v>357</v>
      </c>
      <c r="BA44" s="161" t="s">
        <v>357</v>
      </c>
      <c r="BB44" s="161" t="s">
        <v>357</v>
      </c>
      <c r="BC44" s="161">
        <v>101</v>
      </c>
      <c r="BD44" s="161" t="s">
        <v>357</v>
      </c>
      <c r="BE44" s="161" t="s">
        <v>357</v>
      </c>
      <c r="BF44" s="161" t="s">
        <v>357</v>
      </c>
      <c r="BG44" s="161">
        <v>61</v>
      </c>
      <c r="BH44" s="161">
        <v>29568</v>
      </c>
      <c r="BI44" s="161">
        <v>8025</v>
      </c>
      <c r="BJ44" s="161">
        <v>9599</v>
      </c>
      <c r="BK44" s="161" t="s">
        <v>357</v>
      </c>
      <c r="BL44" s="161">
        <v>0</v>
      </c>
      <c r="BM44" s="161" t="s">
        <v>357</v>
      </c>
      <c r="BN44" s="161" t="s">
        <v>357</v>
      </c>
      <c r="BO44" s="161" t="s">
        <v>357</v>
      </c>
      <c r="BP44" s="161" t="s">
        <v>357</v>
      </c>
      <c r="BQ44" s="161" t="s">
        <v>357</v>
      </c>
      <c r="BR44" s="161" t="s">
        <v>357</v>
      </c>
      <c r="BS44" s="161" t="s">
        <v>357</v>
      </c>
      <c r="BT44" s="161" t="s">
        <v>357</v>
      </c>
      <c r="BU44" s="161" t="s">
        <v>357</v>
      </c>
    </row>
    <row r="45" spans="1:73" s="134" customFormat="1" ht="12.75" customHeight="1" x14ac:dyDescent="0.2">
      <c r="A45" s="175" t="s">
        <v>321</v>
      </c>
      <c r="B45" s="156" t="s">
        <v>404</v>
      </c>
      <c r="C45" s="157"/>
      <c r="D45" s="176">
        <v>1612</v>
      </c>
      <c r="E45" s="176" t="s">
        <v>357</v>
      </c>
      <c r="F45" s="158">
        <v>5</v>
      </c>
      <c r="G45" s="158">
        <v>0</v>
      </c>
      <c r="H45" s="158">
        <v>5</v>
      </c>
      <c r="I45" s="158">
        <v>0</v>
      </c>
      <c r="J45" s="159">
        <v>3.3</v>
      </c>
      <c r="K45" s="160">
        <v>2.7</v>
      </c>
      <c r="L45" s="160">
        <v>0.6</v>
      </c>
      <c r="M45" s="160">
        <v>0</v>
      </c>
      <c r="N45" s="161">
        <v>1</v>
      </c>
      <c r="O45" s="161">
        <v>350</v>
      </c>
      <c r="P45" s="161">
        <v>300</v>
      </c>
      <c r="Q45" s="161">
        <v>30</v>
      </c>
      <c r="R45" s="161">
        <v>8</v>
      </c>
      <c r="S45" s="161">
        <v>0</v>
      </c>
      <c r="T45" s="160">
        <v>243</v>
      </c>
      <c r="U45" s="160">
        <v>40</v>
      </c>
      <c r="V45" s="161">
        <v>30224</v>
      </c>
      <c r="W45" s="161" t="s">
        <v>357</v>
      </c>
      <c r="X45" s="161">
        <v>0</v>
      </c>
      <c r="Y45" s="161" t="s">
        <v>357</v>
      </c>
      <c r="Z45" s="161">
        <v>0</v>
      </c>
      <c r="AA45" s="161" t="s">
        <v>357</v>
      </c>
      <c r="AB45" s="161">
        <v>0</v>
      </c>
      <c r="AC45" s="161" t="s">
        <v>357</v>
      </c>
      <c r="AD45" s="161" t="s">
        <v>357</v>
      </c>
      <c r="AE45" s="161" t="s">
        <v>357</v>
      </c>
      <c r="AF45" s="161" t="s">
        <v>357</v>
      </c>
      <c r="AG45" s="161" t="s">
        <v>357</v>
      </c>
      <c r="AH45" s="161" t="s">
        <v>357</v>
      </c>
      <c r="AI45" s="161" t="s">
        <v>357</v>
      </c>
      <c r="AJ45" s="161" t="s">
        <v>357</v>
      </c>
      <c r="AK45" s="161" t="s">
        <v>357</v>
      </c>
      <c r="AL45" s="161">
        <v>30224</v>
      </c>
      <c r="AM45" s="161">
        <v>30152</v>
      </c>
      <c r="AN45" s="161">
        <v>0</v>
      </c>
      <c r="AO45" s="161">
        <v>1</v>
      </c>
      <c r="AP45" s="161">
        <v>0</v>
      </c>
      <c r="AQ45" s="161">
        <v>0</v>
      </c>
      <c r="AR45" s="161">
        <v>22</v>
      </c>
      <c r="AS45" s="161">
        <v>49</v>
      </c>
      <c r="AT45" s="161" t="s">
        <v>357</v>
      </c>
      <c r="AU45" s="161" t="s">
        <v>357</v>
      </c>
      <c r="AV45" s="161" t="s">
        <v>357</v>
      </c>
      <c r="AW45" s="161">
        <v>2193</v>
      </c>
      <c r="AX45" s="161">
        <v>2188</v>
      </c>
      <c r="AY45" s="161">
        <v>0</v>
      </c>
      <c r="AZ45" s="161">
        <v>0</v>
      </c>
      <c r="BA45" s="161">
        <v>0</v>
      </c>
      <c r="BB45" s="161">
        <v>0</v>
      </c>
      <c r="BC45" s="161">
        <v>3</v>
      </c>
      <c r="BD45" s="161">
        <v>2</v>
      </c>
      <c r="BE45" s="161">
        <v>1500</v>
      </c>
      <c r="BF45" s="161">
        <v>3</v>
      </c>
      <c r="BG45" s="161">
        <v>60</v>
      </c>
      <c r="BH45" s="161">
        <v>12784</v>
      </c>
      <c r="BI45" s="161">
        <v>2184</v>
      </c>
      <c r="BJ45" s="161">
        <v>5097</v>
      </c>
      <c r="BK45" s="161" t="s">
        <v>357</v>
      </c>
      <c r="BL45" s="161">
        <v>0</v>
      </c>
      <c r="BM45" s="161">
        <v>0</v>
      </c>
      <c r="BN45" s="161">
        <v>0</v>
      </c>
      <c r="BO45" s="161" t="s">
        <v>357</v>
      </c>
      <c r="BP45" s="161" t="s">
        <v>357</v>
      </c>
      <c r="BQ45" s="161">
        <v>0</v>
      </c>
      <c r="BR45" s="161" t="s">
        <v>357</v>
      </c>
      <c r="BS45" s="161" t="s">
        <v>357</v>
      </c>
      <c r="BT45" s="161" t="s">
        <v>357</v>
      </c>
      <c r="BU45" s="161" t="s">
        <v>357</v>
      </c>
    </row>
    <row r="46" spans="1:73" s="134" customFormat="1" ht="12.75" customHeight="1" x14ac:dyDescent="0.2">
      <c r="A46" s="175" t="s">
        <v>322</v>
      </c>
      <c r="B46" s="156" t="s">
        <v>405</v>
      </c>
      <c r="C46" s="157"/>
      <c r="D46" s="176">
        <v>1164</v>
      </c>
      <c r="E46" s="176" t="s">
        <v>357</v>
      </c>
      <c r="F46" s="158">
        <v>2</v>
      </c>
      <c r="G46" s="158">
        <v>0</v>
      </c>
      <c r="H46" s="158">
        <v>1</v>
      </c>
      <c r="I46" s="158">
        <v>1</v>
      </c>
      <c r="J46" s="159">
        <v>1</v>
      </c>
      <c r="K46" s="160">
        <v>1</v>
      </c>
      <c r="L46" s="160">
        <v>0</v>
      </c>
      <c r="M46" s="160">
        <v>0</v>
      </c>
      <c r="N46" s="161">
        <v>1</v>
      </c>
      <c r="O46" s="161">
        <v>90</v>
      </c>
      <c r="P46" s="161">
        <v>80</v>
      </c>
      <c r="Q46" s="161">
        <v>7</v>
      </c>
      <c r="R46" s="161">
        <v>3</v>
      </c>
      <c r="S46" s="161">
        <v>1</v>
      </c>
      <c r="T46" s="160">
        <v>220</v>
      </c>
      <c r="U46" s="160">
        <v>25</v>
      </c>
      <c r="V46" s="161">
        <v>13000</v>
      </c>
      <c r="W46" s="161">
        <v>270</v>
      </c>
      <c r="X46" s="161">
        <v>0</v>
      </c>
      <c r="Y46" s="161">
        <v>875</v>
      </c>
      <c r="Z46" s="161">
        <v>44442</v>
      </c>
      <c r="AA46" s="161" t="s">
        <v>357</v>
      </c>
      <c r="AB46" s="161">
        <v>44442</v>
      </c>
      <c r="AC46" s="161">
        <v>4322</v>
      </c>
      <c r="AD46" s="161" t="s">
        <v>357</v>
      </c>
      <c r="AE46" s="161" t="s">
        <v>357</v>
      </c>
      <c r="AF46" s="161">
        <v>40120</v>
      </c>
      <c r="AG46" s="161" t="s">
        <v>357</v>
      </c>
      <c r="AH46" s="161" t="s">
        <v>357</v>
      </c>
      <c r="AI46" s="161" t="s">
        <v>357</v>
      </c>
      <c r="AJ46" s="161" t="s">
        <v>357</v>
      </c>
      <c r="AK46" s="161" t="s">
        <v>357</v>
      </c>
      <c r="AL46" s="161">
        <v>13915</v>
      </c>
      <c r="AM46" s="161">
        <v>11749</v>
      </c>
      <c r="AN46" s="161">
        <v>0</v>
      </c>
      <c r="AO46" s="161">
        <v>0</v>
      </c>
      <c r="AP46" s="161">
        <v>0</v>
      </c>
      <c r="AQ46" s="161">
        <v>0</v>
      </c>
      <c r="AR46" s="161">
        <v>2157</v>
      </c>
      <c r="AS46" s="161">
        <v>9</v>
      </c>
      <c r="AT46" s="161">
        <v>0</v>
      </c>
      <c r="AU46" s="161">
        <v>503</v>
      </c>
      <c r="AV46" s="161">
        <v>1</v>
      </c>
      <c r="AW46" s="161">
        <v>863</v>
      </c>
      <c r="AX46" s="161">
        <v>736</v>
      </c>
      <c r="AY46" s="161">
        <v>0</v>
      </c>
      <c r="AZ46" s="161">
        <v>0</v>
      </c>
      <c r="BA46" s="161">
        <v>0</v>
      </c>
      <c r="BB46" s="161">
        <v>0</v>
      </c>
      <c r="BC46" s="161">
        <v>127</v>
      </c>
      <c r="BD46" s="161">
        <v>0</v>
      </c>
      <c r="BE46" s="161">
        <v>30</v>
      </c>
      <c r="BF46" s="161">
        <v>0</v>
      </c>
      <c r="BG46" s="161">
        <v>8</v>
      </c>
      <c r="BH46" s="161">
        <v>13188</v>
      </c>
      <c r="BI46" s="161">
        <v>3411</v>
      </c>
      <c r="BJ46" s="161">
        <v>1164</v>
      </c>
      <c r="BK46" s="161">
        <v>1</v>
      </c>
      <c r="BL46" s="161">
        <v>40</v>
      </c>
      <c r="BM46" s="161">
        <v>0</v>
      </c>
      <c r="BN46" s="161">
        <v>0</v>
      </c>
      <c r="BO46" s="161">
        <v>0</v>
      </c>
      <c r="BP46" s="161">
        <v>40</v>
      </c>
      <c r="BQ46" s="161" t="s">
        <v>357</v>
      </c>
      <c r="BR46" s="161" t="s">
        <v>357</v>
      </c>
      <c r="BS46" s="161" t="s">
        <v>357</v>
      </c>
      <c r="BT46" s="161" t="s">
        <v>357</v>
      </c>
      <c r="BU46" s="161" t="s">
        <v>357</v>
      </c>
    </row>
    <row r="47" spans="1:73" s="134" customFormat="1" ht="12.75" customHeight="1" x14ac:dyDescent="0.2">
      <c r="A47" s="175" t="s">
        <v>323</v>
      </c>
      <c r="B47" s="156" t="s">
        <v>406</v>
      </c>
      <c r="C47" s="157"/>
      <c r="D47" s="176">
        <v>2349</v>
      </c>
      <c r="E47" s="176" t="s">
        <v>357</v>
      </c>
      <c r="F47" s="158">
        <v>6</v>
      </c>
      <c r="G47" s="158">
        <v>1</v>
      </c>
      <c r="H47" s="158">
        <v>5</v>
      </c>
      <c r="I47" s="158">
        <v>0</v>
      </c>
      <c r="J47" s="159">
        <v>3.8</v>
      </c>
      <c r="K47" s="160">
        <v>3.8</v>
      </c>
      <c r="L47" s="160">
        <v>0</v>
      </c>
      <c r="M47" s="160">
        <v>0</v>
      </c>
      <c r="N47" s="161">
        <v>2</v>
      </c>
      <c r="O47" s="161">
        <v>410</v>
      </c>
      <c r="P47" s="161">
        <v>370</v>
      </c>
      <c r="Q47" s="161">
        <v>36</v>
      </c>
      <c r="R47" s="161">
        <v>9</v>
      </c>
      <c r="S47" s="161">
        <v>0</v>
      </c>
      <c r="T47" s="160">
        <v>230</v>
      </c>
      <c r="U47" s="160">
        <v>40</v>
      </c>
      <c r="V47" s="161">
        <v>34778</v>
      </c>
      <c r="W47" s="161">
        <v>1494</v>
      </c>
      <c r="X47" s="161">
        <v>5944</v>
      </c>
      <c r="Y47" s="161">
        <v>0</v>
      </c>
      <c r="Z47" s="161">
        <v>68000</v>
      </c>
      <c r="AA47" s="161" t="s">
        <v>357</v>
      </c>
      <c r="AB47" s="161">
        <v>68000</v>
      </c>
      <c r="AC47" s="161" t="s">
        <v>357</v>
      </c>
      <c r="AD47" s="161" t="s">
        <v>357</v>
      </c>
      <c r="AE47" s="161" t="s">
        <v>357</v>
      </c>
      <c r="AF47" s="161">
        <v>68000</v>
      </c>
      <c r="AG47" s="161" t="s">
        <v>357</v>
      </c>
      <c r="AH47" s="161" t="s">
        <v>357</v>
      </c>
      <c r="AI47" s="161" t="s">
        <v>357</v>
      </c>
      <c r="AJ47" s="161" t="s">
        <v>357</v>
      </c>
      <c r="AK47" s="161" t="s">
        <v>357</v>
      </c>
      <c r="AL47" s="161">
        <v>38090</v>
      </c>
      <c r="AM47" s="161">
        <v>34477</v>
      </c>
      <c r="AN47" s="161">
        <v>0</v>
      </c>
      <c r="AO47" s="161">
        <v>60</v>
      </c>
      <c r="AP47" s="161">
        <v>0</v>
      </c>
      <c r="AQ47" s="161">
        <v>0</v>
      </c>
      <c r="AR47" s="161">
        <v>2060</v>
      </c>
      <c r="AS47" s="161">
        <v>1493</v>
      </c>
      <c r="AT47" s="161" t="s">
        <v>357</v>
      </c>
      <c r="AU47" s="161" t="s">
        <v>357</v>
      </c>
      <c r="AV47" s="161" t="s">
        <v>357</v>
      </c>
      <c r="AW47" s="161">
        <v>1445</v>
      </c>
      <c r="AX47" s="161">
        <v>1445</v>
      </c>
      <c r="AY47" s="161" t="s">
        <v>357</v>
      </c>
      <c r="AZ47" s="161" t="s">
        <v>357</v>
      </c>
      <c r="BA47" s="161" t="s">
        <v>357</v>
      </c>
      <c r="BB47" s="161" t="s">
        <v>357</v>
      </c>
      <c r="BC47" s="161" t="s">
        <v>357</v>
      </c>
      <c r="BD47" s="161" t="s">
        <v>357</v>
      </c>
      <c r="BE47" s="161">
        <v>2882</v>
      </c>
      <c r="BF47" s="161" t="s">
        <v>357</v>
      </c>
      <c r="BG47" s="161" t="s">
        <v>357</v>
      </c>
      <c r="BH47" s="161">
        <v>26948</v>
      </c>
      <c r="BI47" s="161">
        <v>6431</v>
      </c>
      <c r="BJ47" s="161">
        <v>1830</v>
      </c>
      <c r="BK47" s="161" t="s">
        <v>357</v>
      </c>
      <c r="BL47" s="161">
        <v>0</v>
      </c>
      <c r="BM47" s="161" t="s">
        <v>357</v>
      </c>
      <c r="BN47" s="161" t="s">
        <v>357</v>
      </c>
      <c r="BO47" s="161" t="s">
        <v>357</v>
      </c>
      <c r="BP47" s="161" t="s">
        <v>357</v>
      </c>
      <c r="BQ47" s="161" t="s">
        <v>357</v>
      </c>
      <c r="BR47" s="161" t="s">
        <v>357</v>
      </c>
      <c r="BS47" s="161" t="s">
        <v>357</v>
      </c>
      <c r="BT47" s="161" t="s">
        <v>357</v>
      </c>
      <c r="BU47" s="161" t="s">
        <v>357</v>
      </c>
    </row>
    <row r="48" spans="1:73" s="134" customFormat="1" ht="12.75" customHeight="1" x14ac:dyDescent="0.2">
      <c r="A48" s="175" t="s">
        <v>324</v>
      </c>
      <c r="B48" s="156" t="s">
        <v>407</v>
      </c>
      <c r="C48" s="157"/>
      <c r="D48" s="176">
        <v>820</v>
      </c>
      <c r="E48" s="176" t="s">
        <v>357</v>
      </c>
      <c r="F48" s="158">
        <v>2</v>
      </c>
      <c r="G48" s="158">
        <v>0</v>
      </c>
      <c r="H48" s="158">
        <v>0</v>
      </c>
      <c r="I48" s="158">
        <v>2</v>
      </c>
      <c r="J48" s="159">
        <v>0.6</v>
      </c>
      <c r="K48" s="160">
        <v>0.6</v>
      </c>
      <c r="L48" s="160">
        <v>0</v>
      </c>
      <c r="M48" s="160">
        <v>0</v>
      </c>
      <c r="N48" s="161">
        <v>1</v>
      </c>
      <c r="O48" s="161">
        <v>70</v>
      </c>
      <c r="P48" s="161">
        <v>50</v>
      </c>
      <c r="Q48" s="161">
        <v>3</v>
      </c>
      <c r="R48" s="161">
        <v>2</v>
      </c>
      <c r="S48" s="161">
        <v>0</v>
      </c>
      <c r="T48" s="160">
        <v>230</v>
      </c>
      <c r="U48" s="160">
        <v>45</v>
      </c>
      <c r="V48" s="161">
        <v>6770</v>
      </c>
      <c r="W48" s="161">
        <v>200</v>
      </c>
      <c r="X48" s="161">
        <v>0</v>
      </c>
      <c r="Y48" s="161">
        <v>850</v>
      </c>
      <c r="Z48" s="161">
        <v>26500</v>
      </c>
      <c r="AA48" s="161" t="s">
        <v>357</v>
      </c>
      <c r="AB48" s="161">
        <v>26500</v>
      </c>
      <c r="AC48" s="161" t="s">
        <v>357</v>
      </c>
      <c r="AD48" s="161" t="s">
        <v>357</v>
      </c>
      <c r="AE48" s="161" t="s">
        <v>357</v>
      </c>
      <c r="AF48" s="161">
        <v>26500</v>
      </c>
      <c r="AG48" s="161">
        <v>0</v>
      </c>
      <c r="AH48" s="161" t="s">
        <v>357</v>
      </c>
      <c r="AI48" s="161" t="s">
        <v>357</v>
      </c>
      <c r="AJ48" s="161" t="s">
        <v>357</v>
      </c>
      <c r="AK48" s="161" t="s">
        <v>357</v>
      </c>
      <c r="AL48" s="161">
        <v>7820</v>
      </c>
      <c r="AM48" s="161">
        <v>7750</v>
      </c>
      <c r="AN48" s="161">
        <v>0</v>
      </c>
      <c r="AO48" s="161">
        <v>0</v>
      </c>
      <c r="AP48" s="161">
        <v>0</v>
      </c>
      <c r="AQ48" s="161">
        <v>0</v>
      </c>
      <c r="AR48" s="161">
        <v>50</v>
      </c>
      <c r="AS48" s="161">
        <v>20</v>
      </c>
      <c r="AT48" s="161" t="s">
        <v>357</v>
      </c>
      <c r="AU48" s="161" t="s">
        <v>357</v>
      </c>
      <c r="AV48" s="161" t="s">
        <v>357</v>
      </c>
      <c r="AW48" s="161">
        <v>500</v>
      </c>
      <c r="AX48" s="161">
        <v>500</v>
      </c>
      <c r="AY48" s="161">
        <v>0</v>
      </c>
      <c r="AZ48" s="161">
        <v>0</v>
      </c>
      <c r="BA48" s="161">
        <v>0</v>
      </c>
      <c r="BB48" s="161">
        <v>0</v>
      </c>
      <c r="BC48" s="161">
        <v>0</v>
      </c>
      <c r="BD48" s="161">
        <v>0</v>
      </c>
      <c r="BE48" s="161" t="s">
        <v>357</v>
      </c>
      <c r="BF48" s="161">
        <v>0</v>
      </c>
      <c r="BG48" s="161">
        <v>8</v>
      </c>
      <c r="BH48" s="161">
        <v>8993</v>
      </c>
      <c r="BI48" s="161">
        <v>1695</v>
      </c>
      <c r="BJ48" s="161">
        <v>1049</v>
      </c>
      <c r="BK48" s="161" t="s">
        <v>357</v>
      </c>
      <c r="BL48" s="161">
        <v>0</v>
      </c>
      <c r="BM48" s="161">
        <v>0</v>
      </c>
      <c r="BN48" s="161">
        <v>0</v>
      </c>
      <c r="BO48" s="161">
        <v>0</v>
      </c>
      <c r="BP48" s="161">
        <v>0</v>
      </c>
      <c r="BQ48" s="161" t="s">
        <v>357</v>
      </c>
      <c r="BR48" s="161">
        <v>360</v>
      </c>
      <c r="BS48" s="161" t="s">
        <v>357</v>
      </c>
      <c r="BT48" s="161" t="s">
        <v>357</v>
      </c>
      <c r="BU48" s="161" t="s">
        <v>357</v>
      </c>
    </row>
    <row r="49" spans="1:73" s="134" customFormat="1" ht="12.75" customHeight="1" x14ac:dyDescent="0.2">
      <c r="A49" s="175" t="s">
        <v>358</v>
      </c>
      <c r="B49" s="156" t="s">
        <v>408</v>
      </c>
      <c r="C49" s="157"/>
      <c r="D49" s="176">
        <v>926</v>
      </c>
      <c r="E49" s="176" t="s">
        <v>357</v>
      </c>
      <c r="F49" s="158">
        <v>2</v>
      </c>
      <c r="G49" s="158" t="s">
        <v>357</v>
      </c>
      <c r="H49" s="158" t="s">
        <v>357</v>
      </c>
      <c r="I49" s="158" t="s">
        <v>357</v>
      </c>
      <c r="J49" s="159">
        <v>1.2</v>
      </c>
      <c r="K49" s="160">
        <v>1.2</v>
      </c>
      <c r="L49" s="160">
        <v>0</v>
      </c>
      <c r="M49" s="160">
        <v>0</v>
      </c>
      <c r="N49" s="161">
        <v>1</v>
      </c>
      <c r="O49" s="161">
        <v>200</v>
      </c>
      <c r="P49" s="161">
        <v>190</v>
      </c>
      <c r="Q49" s="161">
        <v>22</v>
      </c>
      <c r="R49" s="161">
        <v>4</v>
      </c>
      <c r="S49" s="161">
        <v>0</v>
      </c>
      <c r="T49" s="160">
        <v>230</v>
      </c>
      <c r="U49" s="160">
        <v>40</v>
      </c>
      <c r="V49" s="161">
        <v>12954</v>
      </c>
      <c r="W49" s="161" t="s">
        <v>357</v>
      </c>
      <c r="X49" s="161" t="s">
        <v>357</v>
      </c>
      <c r="Y49" s="161" t="s">
        <v>357</v>
      </c>
      <c r="Z49" s="161">
        <v>30000</v>
      </c>
      <c r="AA49" s="161" t="s">
        <v>357</v>
      </c>
      <c r="AB49" s="161">
        <v>30000</v>
      </c>
      <c r="AC49" s="161" t="s">
        <v>357</v>
      </c>
      <c r="AD49" s="161" t="s">
        <v>357</v>
      </c>
      <c r="AE49" s="161" t="s">
        <v>357</v>
      </c>
      <c r="AF49" s="161">
        <v>30000</v>
      </c>
      <c r="AG49" s="161" t="s">
        <v>357</v>
      </c>
      <c r="AH49" s="161" t="s">
        <v>357</v>
      </c>
      <c r="AI49" s="161" t="s">
        <v>357</v>
      </c>
      <c r="AJ49" s="161" t="s">
        <v>357</v>
      </c>
      <c r="AK49" s="161" t="s">
        <v>357</v>
      </c>
      <c r="AL49" s="161">
        <v>11217</v>
      </c>
      <c r="AM49" s="161">
        <v>10644</v>
      </c>
      <c r="AN49" s="161">
        <v>0</v>
      </c>
      <c r="AO49" s="161">
        <v>1</v>
      </c>
      <c r="AP49" s="161">
        <v>0</v>
      </c>
      <c r="AQ49" s="161">
        <v>0</v>
      </c>
      <c r="AR49" s="161">
        <v>227</v>
      </c>
      <c r="AS49" s="161">
        <v>345</v>
      </c>
      <c r="AT49" s="161" t="s">
        <v>357</v>
      </c>
      <c r="AU49" s="161" t="s">
        <v>357</v>
      </c>
      <c r="AV49" s="161" t="s">
        <v>357</v>
      </c>
      <c r="AW49" s="161">
        <v>973</v>
      </c>
      <c r="AX49" s="161">
        <v>922</v>
      </c>
      <c r="AY49" s="161">
        <v>0</v>
      </c>
      <c r="AZ49" s="161">
        <v>0</v>
      </c>
      <c r="BA49" s="161">
        <v>0</v>
      </c>
      <c r="BB49" s="161">
        <v>0</v>
      </c>
      <c r="BC49" s="161">
        <v>40</v>
      </c>
      <c r="BD49" s="161">
        <v>11</v>
      </c>
      <c r="BE49" s="161" t="s">
        <v>357</v>
      </c>
      <c r="BF49" s="161" t="s">
        <v>357</v>
      </c>
      <c r="BG49" s="161" t="s">
        <v>357</v>
      </c>
      <c r="BH49" s="161">
        <v>21000</v>
      </c>
      <c r="BI49" s="161">
        <v>6353</v>
      </c>
      <c r="BJ49" s="161">
        <v>2181</v>
      </c>
      <c r="BK49" s="161" t="s">
        <v>357</v>
      </c>
      <c r="BL49" s="161">
        <v>0</v>
      </c>
      <c r="BM49" s="161">
        <v>0</v>
      </c>
      <c r="BN49" s="161">
        <v>0</v>
      </c>
      <c r="BO49" s="161">
        <v>0</v>
      </c>
      <c r="BP49" s="161">
        <v>0</v>
      </c>
      <c r="BQ49" s="161">
        <v>0</v>
      </c>
      <c r="BR49" s="161" t="s">
        <v>357</v>
      </c>
      <c r="BS49" s="161" t="s">
        <v>357</v>
      </c>
      <c r="BT49" s="161" t="s">
        <v>357</v>
      </c>
      <c r="BU49" s="161" t="s">
        <v>357</v>
      </c>
    </row>
    <row r="50" spans="1:73" s="134" customFormat="1" ht="12.75" customHeight="1" x14ac:dyDescent="0.2">
      <c r="A50" s="175" t="s">
        <v>325</v>
      </c>
      <c r="B50" s="156" t="s">
        <v>409</v>
      </c>
      <c r="C50" s="157"/>
      <c r="D50" s="176">
        <v>1820</v>
      </c>
      <c r="E50" s="176" t="s">
        <v>357</v>
      </c>
      <c r="F50" s="158">
        <v>2</v>
      </c>
      <c r="G50" s="158">
        <v>1</v>
      </c>
      <c r="H50" s="158">
        <v>1</v>
      </c>
      <c r="I50" s="158">
        <v>0</v>
      </c>
      <c r="J50" s="159">
        <v>1.7</v>
      </c>
      <c r="K50" s="160">
        <v>1.7</v>
      </c>
      <c r="L50" s="160">
        <v>0</v>
      </c>
      <c r="M50" s="160">
        <v>0</v>
      </c>
      <c r="N50" s="161">
        <v>1</v>
      </c>
      <c r="O50" s="161">
        <v>470</v>
      </c>
      <c r="P50" s="161">
        <v>419</v>
      </c>
      <c r="Q50" s="161">
        <v>34</v>
      </c>
      <c r="R50" s="161">
        <v>2</v>
      </c>
      <c r="S50" s="161">
        <v>0</v>
      </c>
      <c r="T50" s="160">
        <v>250</v>
      </c>
      <c r="U50" s="160">
        <v>40</v>
      </c>
      <c r="V50" s="161">
        <v>26000</v>
      </c>
      <c r="W50" s="161">
        <v>1500</v>
      </c>
      <c r="X50" s="161">
        <v>0</v>
      </c>
      <c r="Y50" s="161">
        <v>0</v>
      </c>
      <c r="Z50" s="161">
        <v>62500</v>
      </c>
      <c r="AA50" s="161" t="s">
        <v>357</v>
      </c>
      <c r="AB50" s="161">
        <v>62500</v>
      </c>
      <c r="AC50" s="161">
        <v>2500</v>
      </c>
      <c r="AD50" s="161" t="s">
        <v>357</v>
      </c>
      <c r="AE50" s="161" t="s">
        <v>357</v>
      </c>
      <c r="AF50" s="161">
        <v>60000</v>
      </c>
      <c r="AG50" s="161" t="s">
        <v>357</v>
      </c>
      <c r="AH50" s="161">
        <v>0</v>
      </c>
      <c r="AI50" s="161">
        <v>0</v>
      </c>
      <c r="AJ50" s="161">
        <v>0</v>
      </c>
      <c r="AK50" s="161">
        <v>0</v>
      </c>
      <c r="AL50" s="161">
        <v>27516</v>
      </c>
      <c r="AM50" s="161">
        <v>25540</v>
      </c>
      <c r="AN50" s="161">
        <v>0</v>
      </c>
      <c r="AO50" s="161">
        <v>95</v>
      </c>
      <c r="AP50" s="161">
        <v>0</v>
      </c>
      <c r="AQ50" s="161">
        <v>2</v>
      </c>
      <c r="AR50" s="161">
        <v>1591</v>
      </c>
      <c r="AS50" s="161">
        <v>288</v>
      </c>
      <c r="AT50" s="161" t="s">
        <v>357</v>
      </c>
      <c r="AU50" s="161" t="s">
        <v>357</v>
      </c>
      <c r="AV50" s="161" t="s">
        <v>357</v>
      </c>
      <c r="AW50" s="161">
        <v>1833</v>
      </c>
      <c r="AX50" s="161">
        <v>1800</v>
      </c>
      <c r="AY50" s="161">
        <v>0</v>
      </c>
      <c r="AZ50" s="161">
        <v>0</v>
      </c>
      <c r="BA50" s="161">
        <v>0</v>
      </c>
      <c r="BB50" s="161">
        <v>0</v>
      </c>
      <c r="BC50" s="161">
        <v>32</v>
      </c>
      <c r="BD50" s="161">
        <v>1</v>
      </c>
      <c r="BE50" s="161">
        <v>1000</v>
      </c>
      <c r="BF50" s="161">
        <v>4</v>
      </c>
      <c r="BG50" s="161">
        <v>12</v>
      </c>
      <c r="BH50" s="161">
        <v>23925</v>
      </c>
      <c r="BI50" s="161" t="s">
        <v>357</v>
      </c>
      <c r="BJ50" s="161" t="s">
        <v>357</v>
      </c>
      <c r="BK50" s="161">
        <v>0</v>
      </c>
      <c r="BL50" s="161">
        <v>0</v>
      </c>
      <c r="BM50" s="161">
        <v>0</v>
      </c>
      <c r="BN50" s="161">
        <v>0</v>
      </c>
      <c r="BO50" s="161">
        <v>0</v>
      </c>
      <c r="BP50" s="161">
        <v>0</v>
      </c>
      <c r="BQ50" s="161">
        <v>0</v>
      </c>
      <c r="BR50" s="161">
        <v>1200</v>
      </c>
      <c r="BS50" s="161" t="s">
        <v>357</v>
      </c>
      <c r="BT50" s="161" t="s">
        <v>357</v>
      </c>
      <c r="BU50" s="161" t="s">
        <v>357</v>
      </c>
    </row>
    <row r="51" spans="1:73" s="134" customFormat="1" ht="12.75" customHeight="1" x14ac:dyDescent="0.2">
      <c r="A51" s="175" t="s">
        <v>326</v>
      </c>
      <c r="B51" s="156" t="s">
        <v>410</v>
      </c>
      <c r="C51" s="157"/>
      <c r="D51" s="176">
        <v>2294</v>
      </c>
      <c r="E51" s="176" t="s">
        <v>357</v>
      </c>
      <c r="F51" s="158">
        <v>9</v>
      </c>
      <c r="G51" s="158">
        <v>3</v>
      </c>
      <c r="H51" s="158">
        <v>1</v>
      </c>
      <c r="I51" s="158">
        <v>5</v>
      </c>
      <c r="J51" s="159">
        <v>4.9000000000000004</v>
      </c>
      <c r="K51" s="160">
        <v>3.7</v>
      </c>
      <c r="L51" s="160">
        <v>0.2</v>
      </c>
      <c r="M51" s="160">
        <v>1</v>
      </c>
      <c r="N51" s="161">
        <v>1</v>
      </c>
      <c r="O51" s="161">
        <v>648</v>
      </c>
      <c r="P51" s="161">
        <v>589</v>
      </c>
      <c r="Q51" s="161">
        <v>52</v>
      </c>
      <c r="R51" s="161">
        <v>9</v>
      </c>
      <c r="S51" s="161">
        <v>4</v>
      </c>
      <c r="T51" s="160">
        <v>283</v>
      </c>
      <c r="U51" s="160">
        <v>48.5</v>
      </c>
      <c r="V51" s="161">
        <v>39857</v>
      </c>
      <c r="W51" s="161">
        <v>2664</v>
      </c>
      <c r="X51" s="161">
        <v>0</v>
      </c>
      <c r="Y51" s="161">
        <v>4700</v>
      </c>
      <c r="Z51" s="161">
        <v>80900</v>
      </c>
      <c r="AA51" s="161" t="s">
        <v>357</v>
      </c>
      <c r="AB51" s="161">
        <v>80900</v>
      </c>
      <c r="AC51" s="161">
        <v>3900</v>
      </c>
      <c r="AD51" s="161"/>
      <c r="AE51" s="161" t="s">
        <v>357</v>
      </c>
      <c r="AF51" s="161">
        <v>77000</v>
      </c>
      <c r="AG51" s="161">
        <v>7700</v>
      </c>
      <c r="AH51" s="161" t="s">
        <v>357</v>
      </c>
      <c r="AI51" s="161" t="s">
        <v>357</v>
      </c>
      <c r="AJ51" s="161" t="s">
        <v>357</v>
      </c>
      <c r="AK51" s="161" t="s">
        <v>357</v>
      </c>
      <c r="AL51" s="161">
        <v>47221</v>
      </c>
      <c r="AM51" s="161">
        <v>43509</v>
      </c>
      <c r="AN51" s="161">
        <v>0</v>
      </c>
      <c r="AO51" s="161">
        <v>92</v>
      </c>
      <c r="AP51" s="161">
        <v>200</v>
      </c>
      <c r="AQ51" s="161">
        <v>0</v>
      </c>
      <c r="AR51" s="161">
        <v>2575</v>
      </c>
      <c r="AS51" s="161">
        <v>845</v>
      </c>
      <c r="AT51" s="161">
        <v>0</v>
      </c>
      <c r="AU51" s="161">
        <v>0</v>
      </c>
      <c r="AV51" s="161">
        <v>0</v>
      </c>
      <c r="AW51" s="161">
        <v>4283</v>
      </c>
      <c r="AX51" s="161">
        <v>3950</v>
      </c>
      <c r="AY51" s="161">
        <v>0</v>
      </c>
      <c r="AZ51" s="161">
        <v>4</v>
      </c>
      <c r="BA51" s="161">
        <v>100</v>
      </c>
      <c r="BB51" s="161">
        <v>0</v>
      </c>
      <c r="BC51" s="161">
        <v>172</v>
      </c>
      <c r="BD51" s="161">
        <v>57</v>
      </c>
      <c r="BE51" s="161" t="s">
        <v>357</v>
      </c>
      <c r="BF51" s="161">
        <v>13</v>
      </c>
      <c r="BG51" s="161">
        <v>6</v>
      </c>
      <c r="BH51" s="161">
        <v>34958</v>
      </c>
      <c r="BI51" s="161">
        <v>6375</v>
      </c>
      <c r="BJ51" s="161">
        <v>4929</v>
      </c>
      <c r="BK51" s="161">
        <v>27</v>
      </c>
      <c r="BL51" s="161">
        <v>40</v>
      </c>
      <c r="BM51" s="161">
        <v>0</v>
      </c>
      <c r="BN51" s="161">
        <v>10</v>
      </c>
      <c r="BO51" s="161" t="s">
        <v>357</v>
      </c>
      <c r="BP51" s="161">
        <v>30</v>
      </c>
      <c r="BQ51" s="161">
        <v>27</v>
      </c>
      <c r="BR51" s="161" t="s">
        <v>357</v>
      </c>
      <c r="BS51" s="161" t="s">
        <v>357</v>
      </c>
      <c r="BT51" s="161" t="s">
        <v>357</v>
      </c>
      <c r="BU51" s="161" t="s">
        <v>357</v>
      </c>
    </row>
    <row r="52" spans="1:73" s="134" customFormat="1" ht="12.75" customHeight="1" x14ac:dyDescent="0.2">
      <c r="A52" s="175" t="s">
        <v>359</v>
      </c>
      <c r="B52" s="156" t="s">
        <v>411</v>
      </c>
      <c r="C52" s="157"/>
      <c r="D52" s="176">
        <v>871</v>
      </c>
      <c r="E52" s="176" t="s">
        <v>357</v>
      </c>
      <c r="F52" s="158">
        <v>4</v>
      </c>
      <c r="G52" s="158">
        <v>1</v>
      </c>
      <c r="H52" s="158">
        <v>2</v>
      </c>
      <c r="I52" s="158">
        <v>1</v>
      </c>
      <c r="J52" s="159">
        <v>2.2999999999999998</v>
      </c>
      <c r="K52" s="160">
        <v>2</v>
      </c>
      <c r="L52" s="160">
        <v>0.25</v>
      </c>
      <c r="M52" s="160">
        <v>0</v>
      </c>
      <c r="N52" s="161">
        <v>1</v>
      </c>
      <c r="O52" s="161">
        <v>6000</v>
      </c>
      <c r="P52" s="161">
        <v>4000</v>
      </c>
      <c r="Q52" s="161">
        <v>80</v>
      </c>
      <c r="R52" s="161">
        <v>8</v>
      </c>
      <c r="S52" s="161">
        <v>7</v>
      </c>
      <c r="T52" s="160">
        <v>225</v>
      </c>
      <c r="U52" s="160">
        <v>45</v>
      </c>
      <c r="V52" s="161">
        <v>37221</v>
      </c>
      <c r="W52" s="161">
        <v>1966</v>
      </c>
      <c r="X52" s="161">
        <v>0</v>
      </c>
      <c r="Y52" s="161">
        <v>50</v>
      </c>
      <c r="Z52" s="161">
        <v>232379</v>
      </c>
      <c r="AA52" s="161">
        <v>182000</v>
      </c>
      <c r="AB52" s="161">
        <v>50379</v>
      </c>
      <c r="AC52" s="161">
        <v>14090</v>
      </c>
      <c r="AD52" s="161" t="s">
        <v>357</v>
      </c>
      <c r="AE52" s="161">
        <v>3489</v>
      </c>
      <c r="AF52" s="161">
        <v>32800</v>
      </c>
      <c r="AG52" s="161">
        <v>0</v>
      </c>
      <c r="AH52" s="161">
        <v>250630</v>
      </c>
      <c r="AI52" s="161">
        <v>0</v>
      </c>
      <c r="AJ52" s="161">
        <v>0</v>
      </c>
      <c r="AK52" s="161">
        <v>1522</v>
      </c>
      <c r="AL52" s="161">
        <v>37221</v>
      </c>
      <c r="AM52" s="161">
        <v>32813</v>
      </c>
      <c r="AN52" s="161">
        <v>0</v>
      </c>
      <c r="AO52" s="161">
        <v>389</v>
      </c>
      <c r="AP52" s="161">
        <v>77</v>
      </c>
      <c r="AQ52" s="161">
        <v>0</v>
      </c>
      <c r="AR52" s="161">
        <v>3342</v>
      </c>
      <c r="AS52" s="161">
        <v>600</v>
      </c>
      <c r="AT52" s="161">
        <v>0</v>
      </c>
      <c r="AU52" s="161">
        <v>0</v>
      </c>
      <c r="AV52" s="161">
        <v>88</v>
      </c>
      <c r="AW52" s="161">
        <v>1540</v>
      </c>
      <c r="AX52" s="161">
        <v>1244</v>
      </c>
      <c r="AY52" s="161">
        <v>0</v>
      </c>
      <c r="AZ52" s="161">
        <v>0</v>
      </c>
      <c r="BA52" s="161">
        <v>76</v>
      </c>
      <c r="BB52" s="161">
        <v>0</v>
      </c>
      <c r="BC52" s="161">
        <v>183</v>
      </c>
      <c r="BD52" s="161">
        <v>37</v>
      </c>
      <c r="BE52" s="161">
        <v>1533</v>
      </c>
      <c r="BF52" s="161">
        <v>1</v>
      </c>
      <c r="BG52" s="161">
        <v>35</v>
      </c>
      <c r="BH52" s="161">
        <v>9571</v>
      </c>
      <c r="BI52" s="161">
        <v>5</v>
      </c>
      <c r="BJ52" s="161">
        <v>10</v>
      </c>
      <c r="BK52" s="161">
        <v>0</v>
      </c>
      <c r="BL52" s="161">
        <v>0</v>
      </c>
      <c r="BM52" s="161">
        <v>0</v>
      </c>
      <c r="BN52" s="161">
        <v>0</v>
      </c>
      <c r="BO52" s="161">
        <v>0</v>
      </c>
      <c r="BP52" s="161">
        <v>0</v>
      </c>
      <c r="BQ52" s="161">
        <v>0</v>
      </c>
      <c r="BR52" s="161">
        <v>1000</v>
      </c>
      <c r="BS52" s="161" t="s">
        <v>357</v>
      </c>
      <c r="BT52" s="161">
        <v>0</v>
      </c>
      <c r="BU52" s="161">
        <v>0</v>
      </c>
    </row>
    <row r="53" spans="1:73" s="134" customFormat="1" ht="12.75" customHeight="1" x14ac:dyDescent="0.2">
      <c r="A53" s="175" t="s">
        <v>327</v>
      </c>
      <c r="B53" s="156" t="s">
        <v>412</v>
      </c>
      <c r="C53" s="157"/>
      <c r="D53" s="176">
        <v>1178</v>
      </c>
      <c r="E53" s="176" t="s">
        <v>357</v>
      </c>
      <c r="F53" s="158">
        <v>1</v>
      </c>
      <c r="G53" s="158">
        <v>0</v>
      </c>
      <c r="H53" s="158">
        <v>1</v>
      </c>
      <c r="I53" s="158">
        <v>0</v>
      </c>
      <c r="J53" s="159">
        <v>0.5</v>
      </c>
      <c r="K53" s="160">
        <v>0.5</v>
      </c>
      <c r="L53" s="160">
        <v>0</v>
      </c>
      <c r="M53" s="160">
        <v>0</v>
      </c>
      <c r="N53" s="161">
        <v>1</v>
      </c>
      <c r="O53" s="161">
        <v>70</v>
      </c>
      <c r="P53" s="161">
        <v>70</v>
      </c>
      <c r="Q53" s="161">
        <v>1</v>
      </c>
      <c r="R53" s="161">
        <v>1</v>
      </c>
      <c r="S53" s="161">
        <v>0</v>
      </c>
      <c r="T53" s="160">
        <v>220</v>
      </c>
      <c r="U53" s="160">
        <v>35</v>
      </c>
      <c r="V53" s="161">
        <v>20032</v>
      </c>
      <c r="W53" s="161">
        <v>16214</v>
      </c>
      <c r="X53" s="161">
        <v>0</v>
      </c>
      <c r="Y53" s="161">
        <v>3818</v>
      </c>
      <c r="Z53" s="161">
        <v>40000</v>
      </c>
      <c r="AA53" s="161" t="s">
        <v>357</v>
      </c>
      <c r="AB53" s="161">
        <v>40000</v>
      </c>
      <c r="AC53" s="161" t="s">
        <v>357</v>
      </c>
      <c r="AD53" s="161" t="s">
        <v>357</v>
      </c>
      <c r="AE53" s="161" t="s">
        <v>357</v>
      </c>
      <c r="AF53" s="161">
        <v>40000</v>
      </c>
      <c r="AG53" s="161" t="s">
        <v>357</v>
      </c>
      <c r="AH53" s="161" t="s">
        <v>357</v>
      </c>
      <c r="AI53" s="161" t="s">
        <v>357</v>
      </c>
      <c r="AJ53" s="161" t="s">
        <v>357</v>
      </c>
      <c r="AK53" s="161" t="s">
        <v>357</v>
      </c>
      <c r="AL53" s="161">
        <v>20032</v>
      </c>
      <c r="AM53" s="161">
        <v>19827</v>
      </c>
      <c r="AN53" s="161">
        <v>0</v>
      </c>
      <c r="AO53" s="161">
        <v>0</v>
      </c>
      <c r="AP53" s="161">
        <v>0</v>
      </c>
      <c r="AQ53" s="161">
        <v>0</v>
      </c>
      <c r="AR53" s="161">
        <v>196</v>
      </c>
      <c r="AS53" s="161">
        <v>9</v>
      </c>
      <c r="AT53" s="161">
        <v>10000</v>
      </c>
      <c r="AU53" s="161">
        <v>0</v>
      </c>
      <c r="AV53" s="161">
        <v>23</v>
      </c>
      <c r="AW53" s="161">
        <v>793</v>
      </c>
      <c r="AX53" s="161">
        <v>768</v>
      </c>
      <c r="AY53" s="161">
        <v>0</v>
      </c>
      <c r="AZ53" s="161">
        <v>0</v>
      </c>
      <c r="BA53" s="161">
        <v>0</v>
      </c>
      <c r="BB53" s="161">
        <v>0</v>
      </c>
      <c r="BC53" s="161">
        <v>25</v>
      </c>
      <c r="BD53" s="161">
        <v>0</v>
      </c>
      <c r="BE53" s="161">
        <v>30</v>
      </c>
      <c r="BF53" s="161">
        <v>0</v>
      </c>
      <c r="BG53" s="161">
        <v>2</v>
      </c>
      <c r="BH53" s="161">
        <v>12983</v>
      </c>
      <c r="BI53" s="161">
        <v>28</v>
      </c>
      <c r="BJ53" s="161" t="s">
        <v>357</v>
      </c>
      <c r="BK53" s="161" t="s">
        <v>357</v>
      </c>
      <c r="BL53" s="161">
        <v>0</v>
      </c>
      <c r="BM53" s="161">
        <v>0</v>
      </c>
      <c r="BN53" s="161">
        <v>0</v>
      </c>
      <c r="BO53" s="161">
        <v>0</v>
      </c>
      <c r="BP53" s="161">
        <v>0</v>
      </c>
      <c r="BQ53" s="161">
        <v>0</v>
      </c>
      <c r="BR53" s="161" t="s">
        <v>357</v>
      </c>
      <c r="BS53" s="161" t="s">
        <v>357</v>
      </c>
      <c r="BT53" s="161" t="s">
        <v>357</v>
      </c>
      <c r="BU53" s="161" t="s">
        <v>357</v>
      </c>
    </row>
    <row r="54" spans="1:73" s="134" customFormat="1" ht="12.75" customHeight="1" x14ac:dyDescent="0.2">
      <c r="A54" s="175" t="s">
        <v>360</v>
      </c>
      <c r="B54" s="156" t="s">
        <v>413</v>
      </c>
      <c r="C54" s="157"/>
      <c r="D54" s="176">
        <v>3716</v>
      </c>
      <c r="E54" s="176" t="s">
        <v>357</v>
      </c>
      <c r="F54" s="158">
        <v>3</v>
      </c>
      <c r="G54" s="158">
        <v>1</v>
      </c>
      <c r="H54" s="158">
        <v>1</v>
      </c>
      <c r="I54" s="158">
        <v>1</v>
      </c>
      <c r="J54" s="159">
        <v>2.1</v>
      </c>
      <c r="K54" s="160">
        <v>2.1</v>
      </c>
      <c r="L54" s="160">
        <v>0</v>
      </c>
      <c r="M54" s="160">
        <v>0</v>
      </c>
      <c r="N54" s="161">
        <v>1</v>
      </c>
      <c r="O54" s="161">
        <v>400</v>
      </c>
      <c r="P54" s="161">
        <v>320</v>
      </c>
      <c r="Q54" s="161">
        <v>30</v>
      </c>
      <c r="R54" s="161">
        <v>7</v>
      </c>
      <c r="S54" s="161">
        <v>1</v>
      </c>
      <c r="T54" s="160">
        <v>254</v>
      </c>
      <c r="U54" s="160">
        <v>40</v>
      </c>
      <c r="V54" s="161">
        <v>24923</v>
      </c>
      <c r="W54" s="161">
        <v>645</v>
      </c>
      <c r="X54" s="161">
        <v>0</v>
      </c>
      <c r="Y54" s="161">
        <v>2469</v>
      </c>
      <c r="Z54" s="161">
        <v>175500</v>
      </c>
      <c r="AA54" s="161" t="s">
        <v>357</v>
      </c>
      <c r="AB54" s="161">
        <v>175500</v>
      </c>
      <c r="AC54" s="161">
        <v>2000</v>
      </c>
      <c r="AD54" s="161" t="s">
        <v>357</v>
      </c>
      <c r="AE54" s="161">
        <v>3500</v>
      </c>
      <c r="AF54" s="161">
        <v>170000</v>
      </c>
      <c r="AG54" s="161" t="s">
        <v>357</v>
      </c>
      <c r="AH54" s="161">
        <v>170000</v>
      </c>
      <c r="AI54" s="161" t="s">
        <v>357</v>
      </c>
      <c r="AJ54" s="161" t="s">
        <v>357</v>
      </c>
      <c r="AK54" s="161">
        <v>17000</v>
      </c>
      <c r="AL54" s="161">
        <v>28037</v>
      </c>
      <c r="AM54" s="161">
        <v>26464</v>
      </c>
      <c r="AN54" s="161">
        <v>0</v>
      </c>
      <c r="AO54" s="161">
        <v>267</v>
      </c>
      <c r="AP54" s="161">
        <v>0</v>
      </c>
      <c r="AQ54" s="161">
        <v>0</v>
      </c>
      <c r="AR54" s="161">
        <v>1306</v>
      </c>
      <c r="AS54" s="161">
        <v>0</v>
      </c>
      <c r="AT54" s="161">
        <v>10000</v>
      </c>
      <c r="AU54" s="161">
        <v>0</v>
      </c>
      <c r="AV54" s="161">
        <v>60</v>
      </c>
      <c r="AW54" s="161">
        <v>1765</v>
      </c>
      <c r="AX54" s="161">
        <v>1713</v>
      </c>
      <c r="AY54" s="161">
        <v>0</v>
      </c>
      <c r="AZ54" s="161">
        <v>0</v>
      </c>
      <c r="BA54" s="161">
        <v>0</v>
      </c>
      <c r="BB54" s="161">
        <v>0</v>
      </c>
      <c r="BC54" s="161">
        <v>52</v>
      </c>
      <c r="BD54" s="161">
        <v>0</v>
      </c>
      <c r="BE54" s="161">
        <v>2086</v>
      </c>
      <c r="BF54" s="161">
        <v>0</v>
      </c>
      <c r="BG54" s="161">
        <v>19</v>
      </c>
      <c r="BH54" s="161">
        <v>34398</v>
      </c>
      <c r="BI54" s="161">
        <v>6386</v>
      </c>
      <c r="BJ54" s="161">
        <v>5243</v>
      </c>
      <c r="BK54" s="161">
        <v>0</v>
      </c>
      <c r="BL54" s="161">
        <v>0</v>
      </c>
      <c r="BM54" s="161">
        <v>0</v>
      </c>
      <c r="BN54" s="161">
        <v>0</v>
      </c>
      <c r="BO54" s="161" t="s">
        <v>357</v>
      </c>
      <c r="BP54" s="161" t="s">
        <v>357</v>
      </c>
      <c r="BQ54" s="161" t="s">
        <v>357</v>
      </c>
      <c r="BR54" s="161">
        <v>137</v>
      </c>
      <c r="BS54" s="161" t="s">
        <v>357</v>
      </c>
      <c r="BT54" s="161" t="s">
        <v>357</v>
      </c>
      <c r="BU54" s="161" t="s">
        <v>357</v>
      </c>
    </row>
    <row r="55" spans="1:73" s="134" customFormat="1" ht="12.75" customHeight="1" x14ac:dyDescent="0.2">
      <c r="A55" s="175" t="s">
        <v>328</v>
      </c>
      <c r="B55" s="156" t="s">
        <v>414</v>
      </c>
      <c r="C55" s="157"/>
      <c r="D55" s="176">
        <v>1540</v>
      </c>
      <c r="E55" s="176"/>
      <c r="F55" s="158">
        <v>2</v>
      </c>
      <c r="G55" s="158">
        <v>0</v>
      </c>
      <c r="H55" s="158">
        <v>0</v>
      </c>
      <c r="I55" s="158">
        <v>2</v>
      </c>
      <c r="J55" s="159">
        <v>0.6</v>
      </c>
      <c r="K55" s="160">
        <v>0.6</v>
      </c>
      <c r="L55" s="160">
        <v>0</v>
      </c>
      <c r="M55" s="160">
        <v>0</v>
      </c>
      <c r="N55" s="161">
        <v>1</v>
      </c>
      <c r="O55" s="161">
        <v>50</v>
      </c>
      <c r="P55" s="161">
        <v>50</v>
      </c>
      <c r="Q55" s="161">
        <v>2</v>
      </c>
      <c r="R55" s="161">
        <v>2</v>
      </c>
      <c r="S55" s="161">
        <v>0</v>
      </c>
      <c r="T55" s="160">
        <v>230</v>
      </c>
      <c r="U55" s="160">
        <v>20</v>
      </c>
      <c r="V55" s="161">
        <v>7460</v>
      </c>
      <c r="W55" s="161">
        <v>0</v>
      </c>
      <c r="X55" s="161">
        <v>0</v>
      </c>
      <c r="Y55" s="161">
        <v>2100</v>
      </c>
      <c r="Z55" s="161">
        <v>53000</v>
      </c>
      <c r="AA55" s="161"/>
      <c r="AB55" s="161">
        <v>53000</v>
      </c>
      <c r="AC55" s="161" t="s">
        <v>357</v>
      </c>
      <c r="AD55" s="161"/>
      <c r="AE55" s="161"/>
      <c r="AF55" s="161">
        <v>53000</v>
      </c>
      <c r="AG55" s="161">
        <v>0</v>
      </c>
      <c r="AH55" s="161"/>
      <c r="AI55" s="161" t="s">
        <v>357</v>
      </c>
      <c r="AJ55" s="161" t="s">
        <v>357</v>
      </c>
      <c r="AK55" s="161" t="s">
        <v>357</v>
      </c>
      <c r="AL55" s="161">
        <v>9560</v>
      </c>
      <c r="AM55" s="161">
        <v>9315</v>
      </c>
      <c r="AN55" s="161">
        <v>0</v>
      </c>
      <c r="AO55" s="161">
        <v>0</v>
      </c>
      <c r="AP55" s="161">
        <v>0</v>
      </c>
      <c r="AQ55" s="161">
        <v>0</v>
      </c>
      <c r="AR55" s="161">
        <v>215</v>
      </c>
      <c r="AS55" s="161">
        <v>30</v>
      </c>
      <c r="AT55" s="161" t="s">
        <v>357</v>
      </c>
      <c r="AU55" s="161" t="s">
        <v>357</v>
      </c>
      <c r="AV55" s="161"/>
      <c r="AW55" s="161">
        <v>920</v>
      </c>
      <c r="AX55" s="161">
        <v>900</v>
      </c>
      <c r="AY55" s="161">
        <v>0</v>
      </c>
      <c r="AZ55" s="161">
        <v>0</v>
      </c>
      <c r="BA55" s="161">
        <v>0</v>
      </c>
      <c r="BB55" s="161">
        <v>0</v>
      </c>
      <c r="BC55" s="161">
        <v>20</v>
      </c>
      <c r="BD55" s="161">
        <v>0</v>
      </c>
      <c r="BE55" s="161"/>
      <c r="BF55" s="161">
        <v>0</v>
      </c>
      <c r="BG55" s="161">
        <v>6</v>
      </c>
      <c r="BH55" s="161">
        <v>12452</v>
      </c>
      <c r="BI55" s="161">
        <v>1709</v>
      </c>
      <c r="BJ55" s="161">
        <v>3926</v>
      </c>
      <c r="BK55" s="161" t="s">
        <v>357</v>
      </c>
      <c r="BL55" s="161">
        <v>0</v>
      </c>
      <c r="BM55" s="161">
        <v>0</v>
      </c>
      <c r="BN55" s="161">
        <v>0</v>
      </c>
      <c r="BO55" s="161">
        <v>0</v>
      </c>
      <c r="BP55" s="161">
        <v>0</v>
      </c>
      <c r="BQ55" s="161" t="s">
        <v>357</v>
      </c>
      <c r="BR55" s="161">
        <v>860</v>
      </c>
      <c r="BS55" s="161" t="s">
        <v>357</v>
      </c>
      <c r="BT55" s="161" t="s">
        <v>357</v>
      </c>
      <c r="BU55" s="161" t="s">
        <v>357</v>
      </c>
    </row>
    <row r="56" spans="1:73" s="134" customFormat="1" ht="12.75" customHeight="1" x14ac:dyDescent="0.2">
      <c r="A56" s="122"/>
      <c r="B56" s="169" t="s">
        <v>158</v>
      </c>
      <c r="C56" s="170"/>
      <c r="D56" s="171">
        <v>23390</v>
      </c>
      <c r="E56" s="171">
        <v>0</v>
      </c>
      <c r="F56" s="171">
        <v>45</v>
      </c>
      <c r="G56" s="171">
        <v>10</v>
      </c>
      <c r="H56" s="171">
        <v>18</v>
      </c>
      <c r="I56" s="171">
        <v>15</v>
      </c>
      <c r="J56" s="172">
        <v>26.600000000000005</v>
      </c>
      <c r="K56" s="172">
        <v>24.300000000000004</v>
      </c>
      <c r="L56" s="172">
        <v>1.25</v>
      </c>
      <c r="M56" s="172">
        <v>1</v>
      </c>
      <c r="N56" s="171">
        <v>13</v>
      </c>
      <c r="O56" s="171">
        <v>9255</v>
      </c>
      <c r="P56" s="171">
        <v>6783</v>
      </c>
      <c r="Q56" s="171">
        <v>314</v>
      </c>
      <c r="R56" s="171">
        <v>64</v>
      </c>
      <c r="S56" s="171">
        <v>13</v>
      </c>
      <c r="T56" s="172">
        <v>2865</v>
      </c>
      <c r="U56" s="172">
        <v>464</v>
      </c>
      <c r="V56" s="171">
        <v>289420</v>
      </c>
      <c r="W56" s="171">
        <v>24953</v>
      </c>
      <c r="X56" s="171">
        <v>5944</v>
      </c>
      <c r="Y56" s="171">
        <v>17862</v>
      </c>
      <c r="Z56" s="171">
        <v>974221</v>
      </c>
      <c r="AA56" s="171">
        <v>182000</v>
      </c>
      <c r="AB56" s="171">
        <v>792221</v>
      </c>
      <c r="AC56" s="171">
        <v>31812</v>
      </c>
      <c r="AD56" s="171">
        <v>0</v>
      </c>
      <c r="AE56" s="171">
        <v>6989</v>
      </c>
      <c r="AF56" s="171">
        <v>753420</v>
      </c>
      <c r="AG56" s="171">
        <v>7700</v>
      </c>
      <c r="AH56" s="171">
        <v>420630</v>
      </c>
      <c r="AI56" s="171">
        <v>0</v>
      </c>
      <c r="AJ56" s="171">
        <v>0</v>
      </c>
      <c r="AK56" s="171">
        <v>47609</v>
      </c>
      <c r="AL56" s="171">
        <v>310054</v>
      </c>
      <c r="AM56" s="171">
        <v>290702</v>
      </c>
      <c r="AN56" s="171">
        <v>0</v>
      </c>
      <c r="AO56" s="171">
        <v>905</v>
      </c>
      <c r="AP56" s="171">
        <v>277</v>
      </c>
      <c r="AQ56" s="171">
        <v>2</v>
      </c>
      <c r="AR56" s="171">
        <v>14480</v>
      </c>
      <c r="AS56" s="171">
        <v>3688</v>
      </c>
      <c r="AT56" s="171">
        <v>20000</v>
      </c>
      <c r="AU56" s="171">
        <v>503</v>
      </c>
      <c r="AV56" s="171">
        <v>172</v>
      </c>
      <c r="AW56" s="171">
        <v>19809</v>
      </c>
      <c r="AX56" s="171">
        <v>18766</v>
      </c>
      <c r="AY56" s="171">
        <v>0</v>
      </c>
      <c r="AZ56" s="171">
        <v>4</v>
      </c>
      <c r="BA56" s="171">
        <v>176</v>
      </c>
      <c r="BB56" s="171">
        <v>0</v>
      </c>
      <c r="BC56" s="171">
        <v>755</v>
      </c>
      <c r="BD56" s="171">
        <v>108</v>
      </c>
      <c r="BE56" s="171">
        <v>9061</v>
      </c>
      <c r="BF56" s="171">
        <v>21</v>
      </c>
      <c r="BG56" s="171">
        <v>217</v>
      </c>
      <c r="BH56" s="171">
        <v>240768</v>
      </c>
      <c r="BI56" s="171">
        <v>42602</v>
      </c>
      <c r="BJ56" s="171">
        <v>35028</v>
      </c>
      <c r="BK56" s="171">
        <v>28</v>
      </c>
      <c r="BL56" s="171">
        <v>80</v>
      </c>
      <c r="BM56" s="171">
        <v>0</v>
      </c>
      <c r="BN56" s="171">
        <v>10</v>
      </c>
      <c r="BO56" s="171">
        <v>0</v>
      </c>
      <c r="BP56" s="171">
        <v>70</v>
      </c>
      <c r="BQ56" s="171">
        <v>27</v>
      </c>
      <c r="BR56" s="171">
        <v>3557</v>
      </c>
      <c r="BS56" s="171">
        <v>0</v>
      </c>
      <c r="BT56" s="171">
        <v>0</v>
      </c>
      <c r="BU56" s="171">
        <v>0</v>
      </c>
    </row>
    <row r="57" spans="1:73" s="134" customFormat="1" ht="12.75" customHeight="1" x14ac:dyDescent="0.2">
      <c r="A57" s="173"/>
      <c r="B57" s="135" t="s">
        <v>150</v>
      </c>
      <c r="C57" s="136">
        <v>12</v>
      </c>
      <c r="D57" s="136">
        <v>12</v>
      </c>
      <c r="E57" s="136">
        <v>12</v>
      </c>
      <c r="F57" s="136">
        <v>12</v>
      </c>
      <c r="G57" s="136">
        <v>12</v>
      </c>
      <c r="H57" s="136">
        <v>12</v>
      </c>
      <c r="I57" s="136">
        <v>12</v>
      </c>
      <c r="J57" s="136">
        <v>12</v>
      </c>
      <c r="K57" s="136">
        <v>12</v>
      </c>
      <c r="L57" s="136">
        <v>12</v>
      </c>
      <c r="M57" s="136">
        <v>12</v>
      </c>
      <c r="N57" s="136">
        <v>12</v>
      </c>
      <c r="O57" s="136">
        <v>12</v>
      </c>
      <c r="P57" s="136">
        <v>12</v>
      </c>
      <c r="Q57" s="136">
        <v>12</v>
      </c>
      <c r="R57" s="136">
        <v>12</v>
      </c>
      <c r="S57" s="136">
        <v>12</v>
      </c>
      <c r="T57" s="136">
        <v>12</v>
      </c>
      <c r="U57" s="136">
        <v>12</v>
      </c>
      <c r="V57" s="136">
        <v>12</v>
      </c>
      <c r="W57" s="136">
        <v>12</v>
      </c>
      <c r="X57" s="136">
        <v>12</v>
      </c>
      <c r="Y57" s="136">
        <v>12</v>
      </c>
      <c r="Z57" s="136">
        <v>12</v>
      </c>
      <c r="AA57" s="136">
        <v>12</v>
      </c>
      <c r="AB57" s="136">
        <v>12</v>
      </c>
      <c r="AC57" s="136">
        <v>12</v>
      </c>
      <c r="AD57" s="136">
        <v>12</v>
      </c>
      <c r="AE57" s="136">
        <v>12</v>
      </c>
      <c r="AF57" s="136">
        <v>12</v>
      </c>
      <c r="AG57" s="136">
        <v>12</v>
      </c>
      <c r="AH57" s="136">
        <v>12</v>
      </c>
      <c r="AI57" s="136">
        <v>12</v>
      </c>
      <c r="AJ57" s="136">
        <v>12</v>
      </c>
      <c r="AK57" s="136">
        <v>12</v>
      </c>
      <c r="AL57" s="136">
        <v>12</v>
      </c>
      <c r="AM57" s="136">
        <v>12</v>
      </c>
      <c r="AN57" s="136">
        <v>12</v>
      </c>
      <c r="AO57" s="136">
        <v>12</v>
      </c>
      <c r="AP57" s="136">
        <v>12</v>
      </c>
      <c r="AQ57" s="136">
        <v>12</v>
      </c>
      <c r="AR57" s="136">
        <v>12</v>
      </c>
      <c r="AS57" s="136">
        <v>12</v>
      </c>
      <c r="AT57" s="136">
        <v>12</v>
      </c>
      <c r="AU57" s="136">
        <v>12</v>
      </c>
      <c r="AV57" s="136">
        <v>12</v>
      </c>
      <c r="AW57" s="136">
        <v>12</v>
      </c>
      <c r="AX57" s="136">
        <v>12</v>
      </c>
      <c r="AY57" s="136">
        <v>12</v>
      </c>
      <c r="AZ57" s="136">
        <v>12</v>
      </c>
      <c r="BA57" s="136">
        <v>12</v>
      </c>
      <c r="BB57" s="136">
        <v>12</v>
      </c>
      <c r="BC57" s="136">
        <v>12</v>
      </c>
      <c r="BD57" s="136">
        <v>12</v>
      </c>
      <c r="BE57" s="136">
        <v>12</v>
      </c>
      <c r="BF57" s="136">
        <v>12</v>
      </c>
      <c r="BG57" s="136">
        <v>12</v>
      </c>
      <c r="BH57" s="136">
        <v>12</v>
      </c>
      <c r="BI57" s="136">
        <v>12</v>
      </c>
      <c r="BJ57" s="136">
        <v>12</v>
      </c>
      <c r="BK57" s="136">
        <v>12</v>
      </c>
      <c r="BL57" s="136">
        <v>12</v>
      </c>
      <c r="BM57" s="136">
        <v>12</v>
      </c>
      <c r="BN57" s="136">
        <v>12</v>
      </c>
      <c r="BO57" s="136">
        <v>12</v>
      </c>
      <c r="BP57" s="136">
        <v>12</v>
      </c>
      <c r="BQ57" s="136">
        <v>12</v>
      </c>
      <c r="BR57" s="136">
        <v>12</v>
      </c>
      <c r="BS57" s="136">
        <v>12</v>
      </c>
      <c r="BT57" s="136">
        <v>12</v>
      </c>
      <c r="BU57" s="136">
        <v>12</v>
      </c>
    </row>
    <row r="58" spans="1:73" s="134" customFormat="1" ht="12.75" customHeight="1" x14ac:dyDescent="0.2">
      <c r="A58" s="173"/>
      <c r="B58" s="135" t="s">
        <v>151</v>
      </c>
      <c r="C58" s="136">
        <v>12</v>
      </c>
      <c r="D58" s="136">
        <v>12</v>
      </c>
      <c r="E58" s="136">
        <v>0</v>
      </c>
      <c r="F58" s="136">
        <v>12</v>
      </c>
      <c r="G58" s="136">
        <v>11</v>
      </c>
      <c r="H58" s="136">
        <v>11</v>
      </c>
      <c r="I58" s="136">
        <v>11</v>
      </c>
      <c r="J58" s="136">
        <v>12</v>
      </c>
      <c r="K58" s="136">
        <v>12</v>
      </c>
      <c r="L58" s="136">
        <v>12</v>
      </c>
      <c r="M58" s="136">
        <v>11</v>
      </c>
      <c r="N58" s="136">
        <v>12</v>
      </c>
      <c r="O58" s="136">
        <v>12</v>
      </c>
      <c r="P58" s="136">
        <v>12</v>
      </c>
      <c r="Q58" s="136">
        <v>12</v>
      </c>
      <c r="R58" s="136">
        <v>12</v>
      </c>
      <c r="S58" s="136">
        <v>11</v>
      </c>
      <c r="T58" s="136">
        <v>12</v>
      </c>
      <c r="U58" s="136">
        <v>12</v>
      </c>
      <c r="V58" s="136">
        <v>12</v>
      </c>
      <c r="W58" s="136">
        <v>9</v>
      </c>
      <c r="X58" s="136">
        <v>10</v>
      </c>
      <c r="Y58" s="136">
        <v>10</v>
      </c>
      <c r="Z58" s="136">
        <v>12</v>
      </c>
      <c r="AA58" s="136">
        <v>1</v>
      </c>
      <c r="AB58" s="136">
        <v>12</v>
      </c>
      <c r="AC58" s="136">
        <v>6</v>
      </c>
      <c r="AD58" s="136">
        <v>0</v>
      </c>
      <c r="AE58" s="136">
        <v>2</v>
      </c>
      <c r="AF58" s="136">
        <v>11</v>
      </c>
      <c r="AG58" s="136">
        <v>4</v>
      </c>
      <c r="AH58" s="136">
        <v>3</v>
      </c>
      <c r="AI58" s="136">
        <v>2</v>
      </c>
      <c r="AJ58" s="136">
        <v>2</v>
      </c>
      <c r="AK58" s="136">
        <v>4</v>
      </c>
      <c r="AL58" s="136">
        <v>12</v>
      </c>
      <c r="AM58" s="136">
        <v>12</v>
      </c>
      <c r="AN58" s="136">
        <v>11</v>
      </c>
      <c r="AO58" s="136">
        <v>11</v>
      </c>
      <c r="AP58" s="136">
        <v>11</v>
      </c>
      <c r="AQ58" s="136">
        <v>11</v>
      </c>
      <c r="AR58" s="136">
        <v>12</v>
      </c>
      <c r="AS58" s="136">
        <v>11</v>
      </c>
      <c r="AT58" s="136">
        <v>5</v>
      </c>
      <c r="AU58" s="136">
        <v>5</v>
      </c>
      <c r="AV58" s="136">
        <v>5</v>
      </c>
      <c r="AW58" s="136">
        <v>12</v>
      </c>
      <c r="AX58" s="136">
        <v>12</v>
      </c>
      <c r="AY58" s="136">
        <v>10</v>
      </c>
      <c r="AZ58" s="136">
        <v>10</v>
      </c>
      <c r="BA58" s="136">
        <v>10</v>
      </c>
      <c r="BB58" s="136">
        <v>10</v>
      </c>
      <c r="BC58" s="136">
        <v>11</v>
      </c>
      <c r="BD58" s="136">
        <v>10</v>
      </c>
      <c r="BE58" s="136">
        <v>7</v>
      </c>
      <c r="BF58" s="136">
        <v>9</v>
      </c>
      <c r="BG58" s="136">
        <v>10</v>
      </c>
      <c r="BH58" s="136">
        <v>12</v>
      </c>
      <c r="BI58" s="136">
        <v>11</v>
      </c>
      <c r="BJ58" s="136">
        <v>10</v>
      </c>
      <c r="BK58" s="136">
        <v>5</v>
      </c>
      <c r="BL58" s="136">
        <v>12</v>
      </c>
      <c r="BM58" s="136">
        <v>10</v>
      </c>
      <c r="BN58" s="136">
        <v>10</v>
      </c>
      <c r="BO58" s="136">
        <v>7</v>
      </c>
      <c r="BP58" s="136">
        <v>8</v>
      </c>
      <c r="BQ58" s="136">
        <v>6</v>
      </c>
      <c r="BR58" s="136">
        <v>5</v>
      </c>
      <c r="BS58" s="136">
        <v>0</v>
      </c>
      <c r="BT58" s="136">
        <v>1</v>
      </c>
      <c r="BU58" s="136">
        <v>1</v>
      </c>
    </row>
    <row r="59" spans="1:73" s="134" customFormat="1" ht="12.75" customHeight="1" x14ac:dyDescent="0.2">
      <c r="A59" s="174"/>
      <c r="B59" s="138" t="s">
        <v>149</v>
      </c>
      <c r="C59" s="139">
        <v>1</v>
      </c>
      <c r="D59" s="139">
        <v>1</v>
      </c>
      <c r="E59" s="139">
        <v>0</v>
      </c>
      <c r="F59" s="139">
        <v>1</v>
      </c>
      <c r="G59" s="139">
        <v>0.91666666666666663</v>
      </c>
      <c r="H59" s="139">
        <v>0.91666666666666663</v>
      </c>
      <c r="I59" s="139">
        <v>0.91666666666666663</v>
      </c>
      <c r="J59" s="139">
        <v>1</v>
      </c>
      <c r="K59" s="139">
        <v>1</v>
      </c>
      <c r="L59" s="139">
        <v>1</v>
      </c>
      <c r="M59" s="139">
        <v>0.91666666666666663</v>
      </c>
      <c r="N59" s="139">
        <v>1</v>
      </c>
      <c r="O59" s="139">
        <v>1</v>
      </c>
      <c r="P59" s="139">
        <v>1</v>
      </c>
      <c r="Q59" s="139">
        <v>1</v>
      </c>
      <c r="R59" s="139">
        <v>1</v>
      </c>
      <c r="S59" s="139">
        <v>0.91666666666666663</v>
      </c>
      <c r="T59" s="139">
        <v>1</v>
      </c>
      <c r="U59" s="139">
        <v>1</v>
      </c>
      <c r="V59" s="139">
        <v>1</v>
      </c>
      <c r="W59" s="139">
        <v>0.75</v>
      </c>
      <c r="X59" s="139">
        <v>0.83333333333333337</v>
      </c>
      <c r="Y59" s="139">
        <v>0.83333333333333337</v>
      </c>
      <c r="Z59" s="139">
        <v>1</v>
      </c>
      <c r="AA59" s="139">
        <v>8.3333333333333329E-2</v>
      </c>
      <c r="AB59" s="139">
        <v>1</v>
      </c>
      <c r="AC59" s="139">
        <v>0.5</v>
      </c>
      <c r="AD59" s="139">
        <v>0</v>
      </c>
      <c r="AE59" s="139">
        <v>0.16666666666666666</v>
      </c>
      <c r="AF59" s="139">
        <v>0.91666666666666663</v>
      </c>
      <c r="AG59" s="139">
        <v>0.33333333333333331</v>
      </c>
      <c r="AH59" s="139">
        <v>0.25</v>
      </c>
      <c r="AI59" s="139">
        <v>0.16666666666666666</v>
      </c>
      <c r="AJ59" s="139">
        <v>0.16666666666666666</v>
      </c>
      <c r="AK59" s="139">
        <v>0.33333333333333331</v>
      </c>
      <c r="AL59" s="139">
        <v>1</v>
      </c>
      <c r="AM59" s="139">
        <v>1</v>
      </c>
      <c r="AN59" s="139">
        <v>0.91666666666666663</v>
      </c>
      <c r="AO59" s="139">
        <v>0.91666666666666663</v>
      </c>
      <c r="AP59" s="139">
        <v>0.91666666666666663</v>
      </c>
      <c r="AQ59" s="139">
        <v>0.91666666666666663</v>
      </c>
      <c r="AR59" s="139">
        <v>1</v>
      </c>
      <c r="AS59" s="139">
        <v>0.91666666666666663</v>
      </c>
      <c r="AT59" s="139">
        <v>0.41666666666666669</v>
      </c>
      <c r="AU59" s="139">
        <v>0.41666666666666669</v>
      </c>
      <c r="AV59" s="139">
        <v>0.41666666666666669</v>
      </c>
      <c r="AW59" s="139">
        <v>1</v>
      </c>
      <c r="AX59" s="139">
        <v>1</v>
      </c>
      <c r="AY59" s="139">
        <v>0.83333333333333337</v>
      </c>
      <c r="AZ59" s="139">
        <v>0.83333333333333337</v>
      </c>
      <c r="BA59" s="139">
        <v>0.83333333333333337</v>
      </c>
      <c r="BB59" s="139">
        <v>0.83333333333333337</v>
      </c>
      <c r="BC59" s="139">
        <v>0.91666666666666663</v>
      </c>
      <c r="BD59" s="139">
        <v>0.83333333333333337</v>
      </c>
      <c r="BE59" s="139">
        <v>0.58333333333333337</v>
      </c>
      <c r="BF59" s="139">
        <v>0.75</v>
      </c>
      <c r="BG59" s="139">
        <v>0.83333333333333337</v>
      </c>
      <c r="BH59" s="139">
        <v>1</v>
      </c>
      <c r="BI59" s="139">
        <v>0.91666666666666663</v>
      </c>
      <c r="BJ59" s="139">
        <v>0.83333333333333337</v>
      </c>
      <c r="BK59" s="139">
        <v>0.41666666666666669</v>
      </c>
      <c r="BL59" s="139">
        <v>1</v>
      </c>
      <c r="BM59" s="139">
        <v>0.83333333333333337</v>
      </c>
      <c r="BN59" s="139">
        <v>0.83333333333333337</v>
      </c>
      <c r="BO59" s="139">
        <v>0.58333333333333337</v>
      </c>
      <c r="BP59" s="139">
        <v>0.66666666666666663</v>
      </c>
      <c r="BQ59" s="139">
        <v>0.5</v>
      </c>
      <c r="BR59" s="139">
        <v>0.41666666666666669</v>
      </c>
      <c r="BS59" s="139">
        <v>0</v>
      </c>
      <c r="BT59" s="139">
        <v>8.3333333333333329E-2</v>
      </c>
      <c r="BU59" s="139">
        <v>8.3333333333333329E-2</v>
      </c>
    </row>
    <row r="60" spans="1:73" s="134" customFormat="1" ht="12.75" customHeight="1" x14ac:dyDescent="0.2">
      <c r="A60" s="155" t="s">
        <v>415</v>
      </c>
      <c r="B60" s="156" t="s">
        <v>416</v>
      </c>
      <c r="C60" s="157"/>
      <c r="D60" s="158"/>
      <c r="E60" s="158"/>
      <c r="F60" s="158"/>
      <c r="G60" s="158"/>
      <c r="H60" s="158"/>
      <c r="I60" s="158"/>
      <c r="J60" s="159"/>
      <c r="K60" s="160"/>
      <c r="L60" s="160"/>
      <c r="M60" s="160"/>
      <c r="N60" s="161"/>
      <c r="O60" s="161"/>
      <c r="P60" s="161"/>
      <c r="Q60" s="161"/>
      <c r="R60" s="161"/>
      <c r="S60" s="161"/>
      <c r="T60" s="160"/>
      <c r="U60" s="160"/>
      <c r="V60" s="161"/>
      <c r="W60" s="161"/>
      <c r="X60" s="161"/>
      <c r="Y60" s="161"/>
      <c r="Z60" s="161">
        <v>7077253</v>
      </c>
      <c r="AA60" s="161">
        <v>5197038</v>
      </c>
      <c r="AB60" s="161">
        <v>1880215</v>
      </c>
      <c r="AC60" s="161"/>
      <c r="AD60" s="161"/>
      <c r="AE60" s="161"/>
      <c r="AF60" s="161"/>
      <c r="AG60" s="161"/>
      <c r="AH60" s="161"/>
      <c r="AI60" s="161"/>
      <c r="AJ60" s="161"/>
      <c r="AK60" s="161"/>
      <c r="AL60" s="161"/>
      <c r="AM60" s="161"/>
      <c r="AN60" s="161"/>
      <c r="AO60" s="161"/>
      <c r="AP60" s="161"/>
      <c r="AQ60" s="161"/>
      <c r="AR60" s="161"/>
      <c r="AS60" s="161"/>
      <c r="AT60" s="161"/>
      <c r="AU60" s="161"/>
      <c r="AV60" s="161"/>
      <c r="AW60" s="161"/>
      <c r="AX60" s="161"/>
      <c r="AY60" s="161"/>
      <c r="AZ60" s="161"/>
      <c r="BA60" s="161"/>
      <c r="BB60" s="161"/>
      <c r="BC60" s="161"/>
      <c r="BD60" s="161"/>
      <c r="BE60" s="161"/>
      <c r="BF60" s="161"/>
      <c r="BG60" s="161"/>
      <c r="BH60" s="161"/>
      <c r="BI60" s="161"/>
      <c r="BJ60" s="161"/>
      <c r="BK60" s="161"/>
      <c r="BL60" s="161"/>
      <c r="BM60" s="161"/>
      <c r="BN60" s="161"/>
      <c r="BO60" s="161"/>
      <c r="BP60" s="161"/>
      <c r="BQ60" s="161"/>
      <c r="BR60" s="161"/>
      <c r="BS60" s="161"/>
      <c r="BT60" s="161"/>
      <c r="BU60" s="161"/>
    </row>
    <row r="61" spans="1:73" s="134" customFormat="1" ht="12.75" customHeight="1" x14ac:dyDescent="0.2">
      <c r="A61" s="155" t="s">
        <v>329</v>
      </c>
      <c r="B61" s="156" t="s">
        <v>194</v>
      </c>
      <c r="C61" s="157"/>
      <c r="D61" s="158">
        <v>769</v>
      </c>
      <c r="E61" s="158" t="s">
        <v>357</v>
      </c>
      <c r="F61" s="158">
        <v>3</v>
      </c>
      <c r="G61" s="158">
        <v>0</v>
      </c>
      <c r="H61" s="158">
        <v>1</v>
      </c>
      <c r="I61" s="158">
        <v>2</v>
      </c>
      <c r="J61" s="159">
        <v>1</v>
      </c>
      <c r="K61" s="160">
        <v>1</v>
      </c>
      <c r="L61" s="160">
        <v>0</v>
      </c>
      <c r="M61" s="160">
        <v>0</v>
      </c>
      <c r="N61" s="161">
        <v>1</v>
      </c>
      <c r="O61" s="161">
        <v>123</v>
      </c>
      <c r="P61" s="161">
        <v>117</v>
      </c>
      <c r="Q61" s="161">
        <v>23</v>
      </c>
      <c r="R61" s="161">
        <v>3</v>
      </c>
      <c r="S61" s="161">
        <v>1</v>
      </c>
      <c r="T61" s="160">
        <v>218</v>
      </c>
      <c r="U61" s="160">
        <v>40</v>
      </c>
      <c r="V61" s="161">
        <v>9787</v>
      </c>
      <c r="W61" s="161">
        <v>354</v>
      </c>
      <c r="X61" s="161">
        <v>0</v>
      </c>
      <c r="Y61" s="161">
        <v>194</v>
      </c>
      <c r="Z61" s="161">
        <v>38000</v>
      </c>
      <c r="AA61" s="161" t="s">
        <v>357</v>
      </c>
      <c r="AB61" s="161">
        <v>38000</v>
      </c>
      <c r="AC61" s="161" t="s">
        <v>357</v>
      </c>
      <c r="AD61" s="161" t="s">
        <v>357</v>
      </c>
      <c r="AE61" s="161" t="s">
        <v>357</v>
      </c>
      <c r="AF61" s="161">
        <v>38000</v>
      </c>
      <c r="AG61" s="161" t="s">
        <v>357</v>
      </c>
      <c r="AH61" s="161">
        <v>0</v>
      </c>
      <c r="AI61" s="161">
        <v>0</v>
      </c>
      <c r="AJ61" s="161">
        <v>0</v>
      </c>
      <c r="AK61" s="161" t="s">
        <v>357</v>
      </c>
      <c r="AL61" s="161">
        <v>9787</v>
      </c>
      <c r="AM61" s="161">
        <v>9400</v>
      </c>
      <c r="AN61" s="161">
        <v>0</v>
      </c>
      <c r="AO61" s="161">
        <v>0</v>
      </c>
      <c r="AP61" s="161">
        <v>0</v>
      </c>
      <c r="AQ61" s="161">
        <v>0</v>
      </c>
      <c r="AR61" s="161">
        <v>387</v>
      </c>
      <c r="AS61" s="161">
        <v>0</v>
      </c>
      <c r="AT61" s="161" t="s">
        <v>357</v>
      </c>
      <c r="AU61" s="161" t="s">
        <v>357</v>
      </c>
      <c r="AV61" s="161">
        <v>1</v>
      </c>
      <c r="AW61" s="161">
        <v>528</v>
      </c>
      <c r="AX61" s="161">
        <v>512</v>
      </c>
      <c r="AY61" s="161">
        <v>0</v>
      </c>
      <c r="AZ61" s="161">
        <v>0</v>
      </c>
      <c r="BA61" s="161">
        <v>0</v>
      </c>
      <c r="BB61" s="161">
        <v>0</v>
      </c>
      <c r="BC61" s="161">
        <v>16</v>
      </c>
      <c r="BD61" s="161">
        <v>0</v>
      </c>
      <c r="BE61" s="161">
        <v>0</v>
      </c>
      <c r="BF61" s="161">
        <v>0</v>
      </c>
      <c r="BG61" s="161">
        <v>12</v>
      </c>
      <c r="BH61" s="161">
        <v>7178</v>
      </c>
      <c r="BI61" s="161">
        <v>196</v>
      </c>
      <c r="BJ61" s="161" t="s">
        <v>357</v>
      </c>
      <c r="BK61" s="161">
        <v>35</v>
      </c>
      <c r="BL61" s="161">
        <v>0</v>
      </c>
      <c r="BM61" s="161">
        <v>0</v>
      </c>
      <c r="BN61" s="161">
        <v>0</v>
      </c>
      <c r="BO61" s="161">
        <v>0</v>
      </c>
      <c r="BP61" s="161">
        <v>0</v>
      </c>
      <c r="BQ61" s="161">
        <v>0</v>
      </c>
      <c r="BR61" s="161">
        <v>50</v>
      </c>
      <c r="BS61" s="161" t="s">
        <v>357</v>
      </c>
      <c r="BT61" s="161" t="s">
        <v>357</v>
      </c>
      <c r="BU61" s="161" t="s">
        <v>357</v>
      </c>
    </row>
    <row r="62" spans="1:73" s="134" customFormat="1" ht="12.75" customHeight="1" x14ac:dyDescent="0.2">
      <c r="A62" s="155" t="s">
        <v>330</v>
      </c>
      <c r="B62" s="156" t="s">
        <v>195</v>
      </c>
      <c r="C62" s="157"/>
      <c r="D62" s="158">
        <v>435</v>
      </c>
      <c r="E62" s="158" t="s">
        <v>357</v>
      </c>
      <c r="F62" s="158">
        <v>5</v>
      </c>
      <c r="G62" s="158">
        <v>0</v>
      </c>
      <c r="H62" s="158">
        <v>1</v>
      </c>
      <c r="I62" s="158">
        <v>4</v>
      </c>
      <c r="J62" s="159">
        <v>1.5</v>
      </c>
      <c r="K62" s="160">
        <v>1.45</v>
      </c>
      <c r="L62" s="160">
        <v>0</v>
      </c>
      <c r="M62" s="160">
        <v>0</v>
      </c>
      <c r="N62" s="161">
        <v>1</v>
      </c>
      <c r="O62" s="161">
        <v>380</v>
      </c>
      <c r="P62" s="161">
        <v>188</v>
      </c>
      <c r="Q62" s="161">
        <v>38</v>
      </c>
      <c r="R62" s="161">
        <v>24</v>
      </c>
      <c r="S62" s="161">
        <v>0</v>
      </c>
      <c r="T62" s="160">
        <v>217</v>
      </c>
      <c r="U62" s="160">
        <v>49.5</v>
      </c>
      <c r="V62" s="161">
        <v>16870</v>
      </c>
      <c r="W62" s="161">
        <v>2155</v>
      </c>
      <c r="X62" s="161">
        <v>0</v>
      </c>
      <c r="Y62" s="161">
        <v>0</v>
      </c>
      <c r="Z62" s="161">
        <v>58280</v>
      </c>
      <c r="AA62" s="161">
        <v>0</v>
      </c>
      <c r="AB62" s="161">
        <v>58280</v>
      </c>
      <c r="AC62" s="161" t="s">
        <v>357</v>
      </c>
      <c r="AD62" s="161" t="s">
        <v>357</v>
      </c>
      <c r="AE62" s="161" t="s">
        <v>357</v>
      </c>
      <c r="AF62" s="161">
        <v>58280</v>
      </c>
      <c r="AG62" s="161">
        <v>4206</v>
      </c>
      <c r="AH62" s="161">
        <v>0</v>
      </c>
      <c r="AI62" s="161">
        <v>0</v>
      </c>
      <c r="AJ62" s="161">
        <v>0</v>
      </c>
      <c r="AK62" s="161">
        <v>0</v>
      </c>
      <c r="AL62" s="161">
        <v>17138</v>
      </c>
      <c r="AM62" s="161">
        <v>16870</v>
      </c>
      <c r="AN62" s="161">
        <v>0</v>
      </c>
      <c r="AO62" s="161">
        <v>0</v>
      </c>
      <c r="AP62" s="161">
        <v>0</v>
      </c>
      <c r="AQ62" s="161">
        <v>0</v>
      </c>
      <c r="AR62" s="161">
        <v>254</v>
      </c>
      <c r="AS62" s="161">
        <v>14</v>
      </c>
      <c r="AT62" s="161" t="s">
        <v>357</v>
      </c>
      <c r="AU62" s="161" t="s">
        <v>357</v>
      </c>
      <c r="AV62" s="161">
        <v>1</v>
      </c>
      <c r="AW62" s="161">
        <v>1965</v>
      </c>
      <c r="AX62" s="161">
        <v>1925</v>
      </c>
      <c r="AY62" s="161">
        <v>0</v>
      </c>
      <c r="AZ62" s="161">
        <v>0</v>
      </c>
      <c r="BA62" s="161">
        <v>0</v>
      </c>
      <c r="BB62" s="161">
        <v>0</v>
      </c>
      <c r="BC62" s="161">
        <v>34</v>
      </c>
      <c r="BD62" s="161">
        <v>6</v>
      </c>
      <c r="BE62" s="161">
        <v>7</v>
      </c>
      <c r="BF62" s="161">
        <v>0</v>
      </c>
      <c r="BG62" s="161">
        <v>12</v>
      </c>
      <c r="BH62" s="161">
        <v>14096</v>
      </c>
      <c r="BI62" s="161">
        <v>390</v>
      </c>
      <c r="BJ62" s="161">
        <v>13</v>
      </c>
      <c r="BK62" s="161">
        <v>45</v>
      </c>
      <c r="BL62" s="161">
        <v>0</v>
      </c>
      <c r="BM62" s="161">
        <v>0</v>
      </c>
      <c r="BN62" s="161">
        <v>0</v>
      </c>
      <c r="BO62" s="161">
        <v>0</v>
      </c>
      <c r="BP62" s="161">
        <v>0</v>
      </c>
      <c r="BQ62" s="161">
        <v>0</v>
      </c>
      <c r="BR62" s="161">
        <v>75</v>
      </c>
      <c r="BS62" s="161" t="s">
        <v>357</v>
      </c>
      <c r="BT62" s="161" t="s">
        <v>357</v>
      </c>
      <c r="BU62" s="161" t="s">
        <v>357</v>
      </c>
    </row>
    <row r="63" spans="1:73" s="134" customFormat="1" ht="12.75" customHeight="1" x14ac:dyDescent="0.2">
      <c r="A63" s="155" t="s">
        <v>331</v>
      </c>
      <c r="B63" s="156" t="s">
        <v>196</v>
      </c>
      <c r="C63" s="157"/>
      <c r="D63" s="158">
        <v>1965</v>
      </c>
      <c r="E63" s="158">
        <v>27974</v>
      </c>
      <c r="F63" s="158">
        <v>6</v>
      </c>
      <c r="G63" s="158">
        <v>1</v>
      </c>
      <c r="H63" s="158">
        <v>5</v>
      </c>
      <c r="I63" s="158">
        <v>0</v>
      </c>
      <c r="J63" s="159">
        <v>4.7</v>
      </c>
      <c r="K63" s="160">
        <v>3.7</v>
      </c>
      <c r="L63" s="160">
        <v>0</v>
      </c>
      <c r="M63" s="160">
        <v>1</v>
      </c>
      <c r="N63" s="161">
        <v>1</v>
      </c>
      <c r="O63" s="161">
        <v>608</v>
      </c>
      <c r="P63" s="161">
        <v>352</v>
      </c>
      <c r="Q63" s="161">
        <v>54</v>
      </c>
      <c r="R63" s="161">
        <v>18</v>
      </c>
      <c r="S63" s="161">
        <v>2</v>
      </c>
      <c r="T63" s="160">
        <v>214</v>
      </c>
      <c r="U63" s="160">
        <v>37.5</v>
      </c>
      <c r="V63" s="161">
        <v>34672</v>
      </c>
      <c r="W63" s="161">
        <v>369</v>
      </c>
      <c r="X63" s="161">
        <v>25513</v>
      </c>
      <c r="Y63" s="161">
        <v>9104</v>
      </c>
      <c r="Z63" s="161">
        <v>0</v>
      </c>
      <c r="AA63" s="161" t="s">
        <v>357</v>
      </c>
      <c r="AB63" s="161">
        <v>0</v>
      </c>
      <c r="AC63" s="161" t="s">
        <v>357</v>
      </c>
      <c r="AD63" s="161" t="s">
        <v>357</v>
      </c>
      <c r="AE63" s="161" t="s">
        <v>357</v>
      </c>
      <c r="AF63" s="161" t="s">
        <v>357</v>
      </c>
      <c r="AG63" s="161" t="s">
        <v>357</v>
      </c>
      <c r="AH63" s="161" t="s">
        <v>357</v>
      </c>
      <c r="AI63" s="161" t="s">
        <v>357</v>
      </c>
      <c r="AJ63" s="161" t="s">
        <v>357</v>
      </c>
      <c r="AK63" s="161">
        <v>6990</v>
      </c>
      <c r="AL63" s="161">
        <v>34692</v>
      </c>
      <c r="AM63" s="161">
        <v>30909</v>
      </c>
      <c r="AN63" s="161">
        <v>0</v>
      </c>
      <c r="AO63" s="161">
        <v>0</v>
      </c>
      <c r="AP63" s="161">
        <v>0</v>
      </c>
      <c r="AQ63" s="161">
        <v>0</v>
      </c>
      <c r="AR63" s="161">
        <v>3763</v>
      </c>
      <c r="AS63" s="161">
        <v>20</v>
      </c>
      <c r="AT63" s="161" t="s">
        <v>357</v>
      </c>
      <c r="AU63" s="161" t="s">
        <v>357</v>
      </c>
      <c r="AV63" s="161" t="s">
        <v>357</v>
      </c>
      <c r="AW63" s="161">
        <v>1468</v>
      </c>
      <c r="AX63" s="161">
        <v>1078</v>
      </c>
      <c r="AY63" s="161">
        <v>0</v>
      </c>
      <c r="AZ63" s="161">
        <v>0</v>
      </c>
      <c r="BA63" s="161">
        <v>0</v>
      </c>
      <c r="BB63" s="161">
        <v>0</v>
      </c>
      <c r="BC63" s="161">
        <v>390</v>
      </c>
      <c r="BD63" s="161">
        <v>0</v>
      </c>
      <c r="BE63" s="161" t="s">
        <v>301</v>
      </c>
      <c r="BF63" s="161">
        <v>0</v>
      </c>
      <c r="BG63" s="161">
        <v>24</v>
      </c>
      <c r="BH63" s="161">
        <v>20527</v>
      </c>
      <c r="BI63" s="161">
        <v>448</v>
      </c>
      <c r="BJ63" s="161">
        <v>62</v>
      </c>
      <c r="BK63" s="161">
        <v>28</v>
      </c>
      <c r="BL63" s="161">
        <v>0</v>
      </c>
      <c r="BM63" s="161">
        <v>0</v>
      </c>
      <c r="BN63" s="161">
        <v>0</v>
      </c>
      <c r="BO63" s="161">
        <v>0</v>
      </c>
      <c r="BP63" s="161">
        <v>0</v>
      </c>
      <c r="BQ63" s="161" t="s">
        <v>357</v>
      </c>
      <c r="BR63" s="161" t="s">
        <v>357</v>
      </c>
      <c r="BS63" s="161" t="s">
        <v>357</v>
      </c>
      <c r="BT63" s="161" t="s">
        <v>357</v>
      </c>
      <c r="BU63" s="161" t="s">
        <v>357</v>
      </c>
    </row>
    <row r="64" spans="1:73" s="134" customFormat="1" ht="12.75" customHeight="1" x14ac:dyDescent="0.2">
      <c r="A64" s="155" t="s">
        <v>332</v>
      </c>
      <c r="B64" s="156" t="s">
        <v>197</v>
      </c>
      <c r="C64" s="157"/>
      <c r="D64" s="158">
        <v>1527</v>
      </c>
      <c r="E64" s="158" t="s">
        <v>357</v>
      </c>
      <c r="F64" s="158">
        <v>10</v>
      </c>
      <c r="G64" s="158">
        <v>0</v>
      </c>
      <c r="H64" s="158">
        <v>5</v>
      </c>
      <c r="I64" s="158">
        <v>5</v>
      </c>
      <c r="J64" s="159">
        <v>3.4</v>
      </c>
      <c r="K64" s="160">
        <v>3.1</v>
      </c>
      <c r="L64" s="160">
        <v>0.2</v>
      </c>
      <c r="M64" s="160">
        <v>0.13</v>
      </c>
      <c r="N64" s="161">
        <v>1</v>
      </c>
      <c r="O64" s="161">
        <v>567</v>
      </c>
      <c r="P64" s="161">
        <v>500</v>
      </c>
      <c r="Q64" s="161">
        <v>113</v>
      </c>
      <c r="R64" s="161">
        <v>40</v>
      </c>
      <c r="S64" s="161">
        <v>2</v>
      </c>
      <c r="T64" s="160">
        <v>225</v>
      </c>
      <c r="U64" s="160">
        <v>77</v>
      </c>
      <c r="V64" s="161">
        <v>14603</v>
      </c>
      <c r="W64" s="161">
        <v>632</v>
      </c>
      <c r="X64" s="161">
        <v>0</v>
      </c>
      <c r="Y64" s="161">
        <v>600</v>
      </c>
      <c r="Z64" s="161">
        <v>0</v>
      </c>
      <c r="AA64" s="161" t="s">
        <v>357</v>
      </c>
      <c r="AB64" s="161">
        <v>0</v>
      </c>
      <c r="AC64" s="161" t="s">
        <v>357</v>
      </c>
      <c r="AD64" s="161" t="s">
        <v>357</v>
      </c>
      <c r="AE64" s="161" t="s">
        <v>357</v>
      </c>
      <c r="AF64" s="161" t="s">
        <v>357</v>
      </c>
      <c r="AG64" s="161" t="s">
        <v>357</v>
      </c>
      <c r="AH64" s="161" t="s">
        <v>357</v>
      </c>
      <c r="AI64" s="161" t="s">
        <v>357</v>
      </c>
      <c r="AJ64" s="161" t="s">
        <v>357</v>
      </c>
      <c r="AK64" s="161">
        <v>4450</v>
      </c>
      <c r="AL64" s="161">
        <v>15271</v>
      </c>
      <c r="AM64" s="161">
        <v>13890</v>
      </c>
      <c r="AN64" s="161">
        <v>0</v>
      </c>
      <c r="AO64" s="161">
        <v>0</v>
      </c>
      <c r="AP64" s="161">
        <v>0</v>
      </c>
      <c r="AQ64" s="161">
        <v>0</v>
      </c>
      <c r="AR64" s="161">
        <v>1381</v>
      </c>
      <c r="AS64" s="161">
        <v>0</v>
      </c>
      <c r="AT64" s="161">
        <v>0</v>
      </c>
      <c r="AU64" s="161">
        <v>0</v>
      </c>
      <c r="AV64" s="161">
        <v>1</v>
      </c>
      <c r="AW64" s="161">
        <v>916</v>
      </c>
      <c r="AX64" s="161">
        <v>841</v>
      </c>
      <c r="AY64" s="161">
        <v>0</v>
      </c>
      <c r="AZ64" s="161">
        <v>0</v>
      </c>
      <c r="BA64" s="161">
        <v>0</v>
      </c>
      <c r="BB64" s="161">
        <v>0</v>
      </c>
      <c r="BC64" s="161">
        <v>75</v>
      </c>
      <c r="BD64" s="161">
        <v>0</v>
      </c>
      <c r="BE64" s="161">
        <v>120</v>
      </c>
      <c r="BF64" s="161">
        <v>15</v>
      </c>
      <c r="BG64" s="161">
        <v>63</v>
      </c>
      <c r="BH64" s="161">
        <v>12197</v>
      </c>
      <c r="BI64" s="161">
        <v>239</v>
      </c>
      <c r="BJ64" s="161">
        <v>66</v>
      </c>
      <c r="BK64" s="161">
        <v>571</v>
      </c>
      <c r="BL64" s="161">
        <v>0</v>
      </c>
      <c r="BM64" s="161">
        <v>0</v>
      </c>
      <c r="BN64" s="161">
        <v>0</v>
      </c>
      <c r="BO64" s="161">
        <v>0</v>
      </c>
      <c r="BP64" s="161">
        <v>0</v>
      </c>
      <c r="BQ64" s="161">
        <v>0</v>
      </c>
      <c r="BR64" s="161">
        <v>350</v>
      </c>
      <c r="BS64" s="161" t="s">
        <v>357</v>
      </c>
      <c r="BT64" s="161" t="s">
        <v>357</v>
      </c>
      <c r="BU64" s="161" t="s">
        <v>357</v>
      </c>
    </row>
    <row r="65" spans="1:73" s="134" customFormat="1" ht="12.75" customHeight="1" x14ac:dyDescent="0.2">
      <c r="A65" s="155" t="s">
        <v>333</v>
      </c>
      <c r="B65" s="156" t="s">
        <v>198</v>
      </c>
      <c r="C65" s="157"/>
      <c r="D65" s="158" t="s">
        <v>357</v>
      </c>
      <c r="E65" s="158" t="s">
        <v>357</v>
      </c>
      <c r="F65" s="158">
        <v>8</v>
      </c>
      <c r="G65" s="158">
        <v>2</v>
      </c>
      <c r="H65" s="158">
        <v>3</v>
      </c>
      <c r="I65" s="158">
        <v>3</v>
      </c>
      <c r="J65" s="159">
        <v>5</v>
      </c>
      <c r="K65" s="160">
        <v>3.45</v>
      </c>
      <c r="L65" s="160">
        <v>0.35</v>
      </c>
      <c r="M65" s="160">
        <v>1.2</v>
      </c>
      <c r="N65" s="161">
        <v>1</v>
      </c>
      <c r="O65" s="161">
        <v>804</v>
      </c>
      <c r="P65" s="161">
        <v>695</v>
      </c>
      <c r="Q65" s="161">
        <v>80</v>
      </c>
      <c r="R65" s="161">
        <v>29</v>
      </c>
      <c r="S65" s="161">
        <v>2</v>
      </c>
      <c r="T65" s="160">
        <v>220</v>
      </c>
      <c r="U65" s="160">
        <v>43</v>
      </c>
      <c r="V65" s="161">
        <v>31929</v>
      </c>
      <c r="W65" s="161">
        <v>805</v>
      </c>
      <c r="X65" s="161">
        <v>0</v>
      </c>
      <c r="Y65" s="161">
        <v>5140</v>
      </c>
      <c r="Z65" s="161">
        <v>82800</v>
      </c>
      <c r="AA65" s="161" t="s">
        <v>357</v>
      </c>
      <c r="AB65" s="161">
        <v>82800</v>
      </c>
      <c r="AC65" s="161" t="s">
        <v>357</v>
      </c>
      <c r="AD65" s="161" t="s">
        <v>357</v>
      </c>
      <c r="AE65" s="161" t="s">
        <v>357</v>
      </c>
      <c r="AF65" s="161">
        <v>82800</v>
      </c>
      <c r="AG65" s="161">
        <v>6500</v>
      </c>
      <c r="AH65" s="161" t="s">
        <v>357</v>
      </c>
      <c r="AI65" s="161" t="s">
        <v>357</v>
      </c>
      <c r="AJ65" s="161" t="s">
        <v>357</v>
      </c>
      <c r="AK65" s="161">
        <v>4000</v>
      </c>
      <c r="AL65" s="161">
        <v>37388</v>
      </c>
      <c r="AM65" s="161">
        <v>34070</v>
      </c>
      <c r="AN65" s="161">
        <v>0</v>
      </c>
      <c r="AO65" s="161">
        <v>0</v>
      </c>
      <c r="AP65" s="161">
        <v>0</v>
      </c>
      <c r="AQ65" s="161">
        <v>0</v>
      </c>
      <c r="AR65" s="161">
        <v>3318</v>
      </c>
      <c r="AS65" s="161">
        <v>0</v>
      </c>
      <c r="AT65" s="161">
        <v>137</v>
      </c>
      <c r="AU65" s="161">
        <v>151</v>
      </c>
      <c r="AV65" s="161">
        <v>5</v>
      </c>
      <c r="AW65" s="161">
        <v>2663</v>
      </c>
      <c r="AX65" s="161">
        <v>1033</v>
      </c>
      <c r="AY65" s="161">
        <v>0</v>
      </c>
      <c r="AZ65" s="161">
        <v>0</v>
      </c>
      <c r="BA65" s="161">
        <v>0</v>
      </c>
      <c r="BB65" s="161">
        <v>0</v>
      </c>
      <c r="BC65" s="161">
        <v>137</v>
      </c>
      <c r="BD65" s="161">
        <v>1493</v>
      </c>
      <c r="BE65" s="161">
        <v>15</v>
      </c>
      <c r="BF65" s="161">
        <v>2</v>
      </c>
      <c r="BG65" s="161">
        <v>58</v>
      </c>
      <c r="BH65" s="161">
        <v>27830</v>
      </c>
      <c r="BI65" s="161">
        <v>154</v>
      </c>
      <c r="BJ65" s="161">
        <v>151</v>
      </c>
      <c r="BK65" s="161">
        <v>149</v>
      </c>
      <c r="BL65" s="161">
        <v>0</v>
      </c>
      <c r="BM65" s="161">
        <v>0</v>
      </c>
      <c r="BN65" s="161">
        <v>0</v>
      </c>
      <c r="BO65" s="161">
        <v>0</v>
      </c>
      <c r="BP65" s="161">
        <v>0</v>
      </c>
      <c r="BQ65" s="161" t="s">
        <v>357</v>
      </c>
      <c r="BR65" s="161">
        <v>1070</v>
      </c>
      <c r="BS65" s="161">
        <v>24674</v>
      </c>
      <c r="BT65" s="161">
        <v>4850</v>
      </c>
      <c r="BU65" s="161">
        <v>22000</v>
      </c>
    </row>
    <row r="66" spans="1:73" s="134" customFormat="1" ht="12.75" customHeight="1" x14ac:dyDescent="0.2">
      <c r="A66" s="155" t="s">
        <v>334</v>
      </c>
      <c r="B66" s="156" t="s">
        <v>199</v>
      </c>
      <c r="C66" s="157"/>
      <c r="D66" s="158">
        <v>2243</v>
      </c>
      <c r="E66" s="158" t="s">
        <v>357</v>
      </c>
      <c r="F66" s="158">
        <v>4</v>
      </c>
      <c r="G66" s="158">
        <v>3</v>
      </c>
      <c r="H66" s="158">
        <v>1</v>
      </c>
      <c r="I66" s="158">
        <v>0</v>
      </c>
      <c r="J66" s="159">
        <v>3.8</v>
      </c>
      <c r="K66" s="160">
        <v>3.5</v>
      </c>
      <c r="L66" s="160">
        <v>0.3</v>
      </c>
      <c r="M66" s="160">
        <v>0</v>
      </c>
      <c r="N66" s="161">
        <v>2</v>
      </c>
      <c r="O66" s="161">
        <v>288</v>
      </c>
      <c r="P66" s="161">
        <v>225</v>
      </c>
      <c r="Q66" s="161">
        <v>76</v>
      </c>
      <c r="R66" s="161">
        <v>34</v>
      </c>
      <c r="S66" s="161">
        <v>1</v>
      </c>
      <c r="T66" s="160">
        <v>234</v>
      </c>
      <c r="U66" s="160">
        <v>61.25</v>
      </c>
      <c r="V66" s="161">
        <v>14658</v>
      </c>
      <c r="W66" s="161">
        <v>1628</v>
      </c>
      <c r="X66" s="161">
        <v>0</v>
      </c>
      <c r="Y66" s="161">
        <v>6794</v>
      </c>
      <c r="Z66" s="161">
        <v>0</v>
      </c>
      <c r="AA66" s="161" t="s">
        <v>357</v>
      </c>
      <c r="AB66" s="161">
        <v>0</v>
      </c>
      <c r="AC66" s="161" t="s">
        <v>357</v>
      </c>
      <c r="AD66" s="161" t="s">
        <v>357</v>
      </c>
      <c r="AE66" s="161" t="s">
        <v>357</v>
      </c>
      <c r="AF66" s="161" t="s">
        <v>357</v>
      </c>
      <c r="AG66" s="161" t="s">
        <v>357</v>
      </c>
      <c r="AH66" s="161" t="s">
        <v>357</v>
      </c>
      <c r="AI66" s="161" t="s">
        <v>357</v>
      </c>
      <c r="AJ66" s="161" t="s">
        <v>357</v>
      </c>
      <c r="AK66" s="161" t="s">
        <v>357</v>
      </c>
      <c r="AL66" s="161">
        <v>21452</v>
      </c>
      <c r="AM66" s="161">
        <v>17837</v>
      </c>
      <c r="AN66" s="161">
        <v>2542</v>
      </c>
      <c r="AO66" s="161">
        <v>0</v>
      </c>
      <c r="AP66" s="161">
        <v>0</v>
      </c>
      <c r="AQ66" s="161">
        <v>0</v>
      </c>
      <c r="AR66" s="161">
        <v>1036</v>
      </c>
      <c r="AS66" s="161">
        <v>37</v>
      </c>
      <c r="AT66" s="161">
        <v>602</v>
      </c>
      <c r="AU66" s="161">
        <v>0</v>
      </c>
      <c r="AV66" s="161">
        <v>716</v>
      </c>
      <c r="AW66" s="161">
        <v>1408</v>
      </c>
      <c r="AX66" s="161">
        <v>1187</v>
      </c>
      <c r="AY66" s="161">
        <v>99</v>
      </c>
      <c r="AZ66" s="161">
        <v>0</v>
      </c>
      <c r="BA66" s="161">
        <v>0</v>
      </c>
      <c r="BB66" s="161">
        <v>0</v>
      </c>
      <c r="BC66" s="161">
        <v>122</v>
      </c>
      <c r="BD66" s="161">
        <v>0</v>
      </c>
      <c r="BE66" s="161">
        <v>1015</v>
      </c>
      <c r="BF66" s="161">
        <v>1</v>
      </c>
      <c r="BG66" s="161">
        <v>215</v>
      </c>
      <c r="BH66" s="161">
        <v>15065</v>
      </c>
      <c r="BI66" s="161">
        <v>163</v>
      </c>
      <c r="BJ66" s="161">
        <v>37</v>
      </c>
      <c r="BK66" s="161">
        <v>222</v>
      </c>
      <c r="BL66" s="161">
        <v>0</v>
      </c>
      <c r="BM66" s="161">
        <v>0</v>
      </c>
      <c r="BN66" s="161">
        <v>0</v>
      </c>
      <c r="BO66" s="161">
        <v>0</v>
      </c>
      <c r="BP66" s="161">
        <v>0</v>
      </c>
      <c r="BQ66" s="161" t="s">
        <v>357</v>
      </c>
      <c r="BR66" s="161" t="s">
        <v>357</v>
      </c>
      <c r="BS66" s="161">
        <v>31864</v>
      </c>
      <c r="BT66" s="161" t="s">
        <v>357</v>
      </c>
      <c r="BU66" s="161" t="s">
        <v>357</v>
      </c>
    </row>
    <row r="67" spans="1:73" s="134" customFormat="1" ht="12.75" customHeight="1" x14ac:dyDescent="0.2">
      <c r="A67" s="155" t="s">
        <v>335</v>
      </c>
      <c r="B67" s="156" t="s">
        <v>200</v>
      </c>
      <c r="C67" s="157"/>
      <c r="D67" s="158">
        <v>788</v>
      </c>
      <c r="E67" s="158" t="s">
        <v>357</v>
      </c>
      <c r="F67" s="158">
        <v>4</v>
      </c>
      <c r="G67" s="158">
        <v>1</v>
      </c>
      <c r="H67" s="158">
        <v>3</v>
      </c>
      <c r="I67" s="158">
        <v>0</v>
      </c>
      <c r="J67" s="159">
        <v>3.2</v>
      </c>
      <c r="K67" s="160">
        <v>3.15</v>
      </c>
      <c r="L67" s="160">
        <v>0</v>
      </c>
      <c r="M67" s="160">
        <v>0</v>
      </c>
      <c r="N67" s="161">
        <v>1</v>
      </c>
      <c r="O67" s="161">
        <v>155</v>
      </c>
      <c r="P67" s="161">
        <v>140</v>
      </c>
      <c r="Q67" s="161">
        <v>38</v>
      </c>
      <c r="R67" s="161">
        <v>13</v>
      </c>
      <c r="S67" s="161">
        <v>0</v>
      </c>
      <c r="T67" s="160">
        <v>240</v>
      </c>
      <c r="U67" s="160">
        <v>50</v>
      </c>
      <c r="V67" s="161">
        <v>8884</v>
      </c>
      <c r="W67" s="161">
        <v>378</v>
      </c>
      <c r="X67" s="161">
        <v>0</v>
      </c>
      <c r="Y67" s="161">
        <v>634</v>
      </c>
      <c r="Z67" s="161">
        <v>0</v>
      </c>
      <c r="AA67" s="161">
        <v>0</v>
      </c>
      <c r="AB67" s="161">
        <v>0</v>
      </c>
      <c r="AC67" s="161">
        <v>0</v>
      </c>
      <c r="AD67" s="161" t="s">
        <v>357</v>
      </c>
      <c r="AE67" s="161" t="s">
        <v>357</v>
      </c>
      <c r="AF67" s="161" t="s">
        <v>357</v>
      </c>
      <c r="AG67" s="161" t="s">
        <v>357</v>
      </c>
      <c r="AH67" s="161" t="s">
        <v>357</v>
      </c>
      <c r="AI67" s="161" t="s">
        <v>357</v>
      </c>
      <c r="AJ67" s="161" t="s">
        <v>357</v>
      </c>
      <c r="AK67" s="161">
        <v>496</v>
      </c>
      <c r="AL67" s="161">
        <v>9335</v>
      </c>
      <c r="AM67" s="161">
        <v>8148</v>
      </c>
      <c r="AN67" s="161">
        <v>0</v>
      </c>
      <c r="AO67" s="161">
        <v>0</v>
      </c>
      <c r="AP67" s="161">
        <v>0</v>
      </c>
      <c r="AQ67" s="161">
        <v>0</v>
      </c>
      <c r="AR67" s="161">
        <v>1187</v>
      </c>
      <c r="AS67" s="161">
        <v>0</v>
      </c>
      <c r="AT67" s="161">
        <v>84</v>
      </c>
      <c r="AU67" s="161">
        <v>0</v>
      </c>
      <c r="AV67" s="161">
        <v>0</v>
      </c>
      <c r="AW67" s="161">
        <v>712</v>
      </c>
      <c r="AX67" s="161">
        <v>631</v>
      </c>
      <c r="AY67" s="161">
        <v>0</v>
      </c>
      <c r="AZ67" s="161">
        <v>0</v>
      </c>
      <c r="BA67" s="161">
        <v>0</v>
      </c>
      <c r="BB67" s="161">
        <v>0</v>
      </c>
      <c r="BC67" s="161">
        <v>81</v>
      </c>
      <c r="BD67" s="161">
        <v>0</v>
      </c>
      <c r="BE67" s="161">
        <v>208</v>
      </c>
      <c r="BF67" s="161">
        <v>0</v>
      </c>
      <c r="BG67" s="161">
        <v>55</v>
      </c>
      <c r="BH67" s="161">
        <v>10574</v>
      </c>
      <c r="BI67" s="161">
        <v>74</v>
      </c>
      <c r="BJ67" s="161">
        <v>63</v>
      </c>
      <c r="BK67" s="161">
        <v>292</v>
      </c>
      <c r="BL67" s="161">
        <v>0</v>
      </c>
      <c r="BM67" s="161">
        <v>0</v>
      </c>
      <c r="BN67" s="161">
        <v>0</v>
      </c>
      <c r="BO67" s="161">
        <v>0</v>
      </c>
      <c r="BP67" s="161">
        <v>0</v>
      </c>
      <c r="BQ67" s="161">
        <v>0</v>
      </c>
      <c r="BR67" s="161">
        <v>48</v>
      </c>
      <c r="BS67" s="161">
        <v>1485</v>
      </c>
      <c r="BT67" s="161" t="s">
        <v>357</v>
      </c>
      <c r="BU67" s="161">
        <v>1412</v>
      </c>
    </row>
    <row r="68" spans="1:73" s="134" customFormat="1" ht="12.75" customHeight="1" x14ac:dyDescent="0.2">
      <c r="A68" s="155" t="s">
        <v>336</v>
      </c>
      <c r="B68" s="156" t="s">
        <v>201</v>
      </c>
      <c r="C68" s="157"/>
      <c r="D68" s="158" t="s">
        <v>357</v>
      </c>
      <c r="E68" s="158" t="s">
        <v>357</v>
      </c>
      <c r="F68" s="158">
        <v>4</v>
      </c>
      <c r="G68" s="158">
        <v>0</v>
      </c>
      <c r="H68" s="158">
        <v>1</v>
      </c>
      <c r="I68" s="158">
        <v>3</v>
      </c>
      <c r="J68" s="159">
        <v>1.5</v>
      </c>
      <c r="K68" s="160">
        <v>1.28</v>
      </c>
      <c r="L68" s="160">
        <v>0.22</v>
      </c>
      <c r="M68" s="160">
        <v>0</v>
      </c>
      <c r="N68" s="161">
        <v>2</v>
      </c>
      <c r="O68" s="161">
        <v>232</v>
      </c>
      <c r="P68" s="161">
        <v>226</v>
      </c>
      <c r="Q68" s="161">
        <v>26</v>
      </c>
      <c r="R68" s="161">
        <v>11</v>
      </c>
      <c r="S68" s="161">
        <v>0</v>
      </c>
      <c r="T68" s="160">
        <v>222</v>
      </c>
      <c r="U68" s="160">
        <v>43.3</v>
      </c>
      <c r="V68" s="161">
        <v>17060</v>
      </c>
      <c r="W68" s="161">
        <v>434</v>
      </c>
      <c r="X68" s="161">
        <v>0</v>
      </c>
      <c r="Y68" s="161">
        <v>0</v>
      </c>
      <c r="Z68" s="161">
        <v>0</v>
      </c>
      <c r="AA68" s="161" t="s">
        <v>357</v>
      </c>
      <c r="AB68" s="161">
        <v>0</v>
      </c>
      <c r="AC68" s="161" t="s">
        <v>357</v>
      </c>
      <c r="AD68" s="161" t="s">
        <v>357</v>
      </c>
      <c r="AE68" s="161" t="s">
        <v>357</v>
      </c>
      <c r="AF68" s="161" t="s">
        <v>357</v>
      </c>
      <c r="AG68" s="161" t="s">
        <v>357</v>
      </c>
      <c r="AH68" s="161" t="s">
        <v>357</v>
      </c>
      <c r="AI68" s="161">
        <v>0</v>
      </c>
      <c r="AJ68" s="161">
        <v>0</v>
      </c>
      <c r="AK68" s="161" t="s">
        <v>357</v>
      </c>
      <c r="AL68" s="161">
        <v>17062</v>
      </c>
      <c r="AM68" s="161">
        <v>15616</v>
      </c>
      <c r="AN68" s="161">
        <v>802</v>
      </c>
      <c r="AO68" s="161">
        <v>2</v>
      </c>
      <c r="AP68" s="161">
        <v>0</v>
      </c>
      <c r="AQ68" s="161">
        <v>0</v>
      </c>
      <c r="AR68" s="161">
        <v>642</v>
      </c>
      <c r="AS68" s="161">
        <v>0</v>
      </c>
      <c r="AT68" s="161" t="s">
        <v>357</v>
      </c>
      <c r="AU68" s="161" t="s">
        <v>357</v>
      </c>
      <c r="AV68" s="161">
        <v>67</v>
      </c>
      <c r="AW68" s="161">
        <v>1259</v>
      </c>
      <c r="AX68" s="161">
        <v>1081</v>
      </c>
      <c r="AY68" s="161">
        <v>65</v>
      </c>
      <c r="AZ68" s="161">
        <v>0</v>
      </c>
      <c r="BA68" s="161">
        <v>0</v>
      </c>
      <c r="BB68" s="161">
        <v>0</v>
      </c>
      <c r="BC68" s="161">
        <v>113</v>
      </c>
      <c r="BD68" s="161">
        <v>0</v>
      </c>
      <c r="BE68" s="161">
        <v>57</v>
      </c>
      <c r="BF68" s="161">
        <v>0</v>
      </c>
      <c r="BG68" s="161">
        <v>13</v>
      </c>
      <c r="BH68" s="161">
        <v>9745</v>
      </c>
      <c r="BI68" s="161">
        <v>802</v>
      </c>
      <c r="BJ68" s="161">
        <v>638</v>
      </c>
      <c r="BK68" s="161">
        <v>147</v>
      </c>
      <c r="BL68" s="161">
        <v>0</v>
      </c>
      <c r="BM68" s="161">
        <v>0</v>
      </c>
      <c r="BN68" s="161">
        <v>0</v>
      </c>
      <c r="BO68" s="161">
        <v>0</v>
      </c>
      <c r="BP68" s="161">
        <v>0</v>
      </c>
      <c r="BQ68" s="161">
        <v>75</v>
      </c>
      <c r="BR68" s="161" t="s">
        <v>357</v>
      </c>
      <c r="BS68" s="161" t="s">
        <v>357</v>
      </c>
      <c r="BT68" s="161" t="s">
        <v>357</v>
      </c>
      <c r="BU68" s="161" t="s">
        <v>357</v>
      </c>
    </row>
    <row r="69" spans="1:73" s="134" customFormat="1" ht="12.75" customHeight="1" x14ac:dyDescent="0.2">
      <c r="A69" s="155" t="s">
        <v>337</v>
      </c>
      <c r="B69" s="156" t="s">
        <v>202</v>
      </c>
      <c r="C69" s="157"/>
      <c r="D69" s="158">
        <v>1236</v>
      </c>
      <c r="E69" s="158" t="s">
        <v>357</v>
      </c>
      <c r="F69" s="158">
        <v>3</v>
      </c>
      <c r="G69" s="158">
        <v>1</v>
      </c>
      <c r="H69" s="158">
        <v>2</v>
      </c>
      <c r="I69" s="158">
        <v>0</v>
      </c>
      <c r="J69" s="159">
        <v>2.1</v>
      </c>
      <c r="K69" s="160">
        <v>2.1</v>
      </c>
      <c r="L69" s="160">
        <v>0</v>
      </c>
      <c r="M69" s="160">
        <v>0</v>
      </c>
      <c r="N69" s="161">
        <v>1</v>
      </c>
      <c r="O69" s="161">
        <v>550</v>
      </c>
      <c r="P69" s="161">
        <v>460</v>
      </c>
      <c r="Q69" s="161">
        <v>50</v>
      </c>
      <c r="R69" s="161">
        <v>3</v>
      </c>
      <c r="S69" s="161">
        <v>0</v>
      </c>
      <c r="T69" s="160">
        <v>235</v>
      </c>
      <c r="U69" s="160">
        <v>37</v>
      </c>
      <c r="V69" s="161">
        <v>22200</v>
      </c>
      <c r="W69" s="161">
        <v>620</v>
      </c>
      <c r="X69" s="161" t="s">
        <v>357</v>
      </c>
      <c r="Y69" s="161" t="s">
        <v>357</v>
      </c>
      <c r="Z69" s="161">
        <v>0</v>
      </c>
      <c r="AA69" s="161" t="s">
        <v>301</v>
      </c>
      <c r="AB69" s="161">
        <v>0</v>
      </c>
      <c r="AC69" s="161" t="s">
        <v>357</v>
      </c>
      <c r="AD69" s="161" t="s">
        <v>357</v>
      </c>
      <c r="AE69" s="161" t="s">
        <v>357</v>
      </c>
      <c r="AF69" s="161" t="s">
        <v>301</v>
      </c>
      <c r="AG69" s="161" t="s">
        <v>301</v>
      </c>
      <c r="AH69" s="161" t="s">
        <v>357</v>
      </c>
      <c r="AI69" s="161" t="s">
        <v>357</v>
      </c>
      <c r="AJ69" s="161" t="s">
        <v>357</v>
      </c>
      <c r="AK69" s="161" t="s">
        <v>357</v>
      </c>
      <c r="AL69" s="161">
        <v>26349</v>
      </c>
      <c r="AM69" s="161">
        <v>26306</v>
      </c>
      <c r="AN69" s="161">
        <v>0</v>
      </c>
      <c r="AO69" s="161">
        <v>21</v>
      </c>
      <c r="AP69" s="161">
        <v>0</v>
      </c>
      <c r="AQ69" s="161">
        <v>0</v>
      </c>
      <c r="AR69" s="161">
        <v>22</v>
      </c>
      <c r="AS69" s="161">
        <v>0</v>
      </c>
      <c r="AT69" s="161" t="s">
        <v>357</v>
      </c>
      <c r="AU69" s="161">
        <v>164</v>
      </c>
      <c r="AV69" s="161" t="s">
        <v>357</v>
      </c>
      <c r="AW69" s="161">
        <v>2406</v>
      </c>
      <c r="AX69" s="161">
        <v>2402</v>
      </c>
      <c r="AY69" s="161">
        <v>0</v>
      </c>
      <c r="AZ69" s="161">
        <v>2</v>
      </c>
      <c r="BA69" s="161">
        <v>0</v>
      </c>
      <c r="BB69" s="161">
        <v>0</v>
      </c>
      <c r="BC69" s="161">
        <v>2</v>
      </c>
      <c r="BD69" s="161" t="s">
        <v>301</v>
      </c>
      <c r="BE69" s="161" t="s">
        <v>301</v>
      </c>
      <c r="BF69" s="161">
        <v>2</v>
      </c>
      <c r="BG69" s="161">
        <v>19</v>
      </c>
      <c r="BH69" s="161">
        <v>6498</v>
      </c>
      <c r="BI69" s="161">
        <v>1222</v>
      </c>
      <c r="BJ69" s="161">
        <v>2619</v>
      </c>
      <c r="BK69" s="161">
        <v>0</v>
      </c>
      <c r="BL69" s="161">
        <v>0</v>
      </c>
      <c r="BM69" s="161">
        <v>0</v>
      </c>
      <c r="BN69" s="161">
        <v>0</v>
      </c>
      <c r="BO69" s="161">
        <v>0</v>
      </c>
      <c r="BP69" s="161">
        <v>0</v>
      </c>
      <c r="BQ69" s="161">
        <v>0</v>
      </c>
      <c r="BR69" s="161">
        <v>555</v>
      </c>
      <c r="BS69" s="161" t="s">
        <v>357</v>
      </c>
      <c r="BT69" s="161" t="s">
        <v>357</v>
      </c>
      <c r="BU69" s="161" t="s">
        <v>357</v>
      </c>
    </row>
    <row r="70" spans="1:73" s="134" customFormat="1" ht="12.75" customHeight="1" x14ac:dyDescent="0.2">
      <c r="A70" s="155" t="s">
        <v>338</v>
      </c>
      <c r="B70" s="156" t="s">
        <v>203</v>
      </c>
      <c r="C70" s="157"/>
      <c r="D70" s="158">
        <v>500</v>
      </c>
      <c r="E70" s="158" t="s">
        <v>357</v>
      </c>
      <c r="F70" s="158">
        <v>4</v>
      </c>
      <c r="G70" s="158">
        <v>0</v>
      </c>
      <c r="H70" s="158">
        <v>2</v>
      </c>
      <c r="I70" s="158">
        <v>2</v>
      </c>
      <c r="J70" s="159">
        <v>1.9</v>
      </c>
      <c r="K70" s="160">
        <v>0.8</v>
      </c>
      <c r="L70" s="160">
        <v>0.3</v>
      </c>
      <c r="M70" s="160">
        <v>0.8</v>
      </c>
      <c r="N70" s="161">
        <v>1</v>
      </c>
      <c r="O70" s="161">
        <v>600</v>
      </c>
      <c r="P70" s="161">
        <v>540</v>
      </c>
      <c r="Q70" s="161">
        <v>74</v>
      </c>
      <c r="R70" s="161">
        <v>2</v>
      </c>
      <c r="S70" s="161">
        <v>1</v>
      </c>
      <c r="T70" s="160">
        <v>176</v>
      </c>
      <c r="U70" s="160">
        <v>45</v>
      </c>
      <c r="V70" s="161">
        <v>13675</v>
      </c>
      <c r="W70" s="161">
        <v>330</v>
      </c>
      <c r="X70" s="161">
        <v>0</v>
      </c>
      <c r="Y70" s="161" t="s">
        <v>357</v>
      </c>
      <c r="Z70" s="161">
        <v>143410</v>
      </c>
      <c r="AA70" s="161">
        <v>118410</v>
      </c>
      <c r="AB70" s="161">
        <v>25000</v>
      </c>
      <c r="AC70" s="161" t="s">
        <v>357</v>
      </c>
      <c r="AD70" s="161" t="s">
        <v>357</v>
      </c>
      <c r="AE70" s="161" t="s">
        <v>357</v>
      </c>
      <c r="AF70" s="161">
        <v>25000</v>
      </c>
      <c r="AG70" s="161">
        <v>500</v>
      </c>
      <c r="AH70" s="161" t="s">
        <v>357</v>
      </c>
      <c r="AI70" s="161" t="s">
        <v>357</v>
      </c>
      <c r="AJ70" s="161" t="s">
        <v>357</v>
      </c>
      <c r="AK70" s="161">
        <v>6544</v>
      </c>
      <c r="AL70" s="161">
        <v>13675</v>
      </c>
      <c r="AM70" s="161">
        <v>12954</v>
      </c>
      <c r="AN70" s="161">
        <v>0</v>
      </c>
      <c r="AO70" s="161">
        <v>0</v>
      </c>
      <c r="AP70" s="161">
        <v>0</v>
      </c>
      <c r="AQ70" s="161">
        <v>0</v>
      </c>
      <c r="AR70" s="161">
        <v>721</v>
      </c>
      <c r="AS70" s="161">
        <v>0</v>
      </c>
      <c r="AT70" s="161">
        <v>65</v>
      </c>
      <c r="AU70" s="161">
        <v>200</v>
      </c>
      <c r="AV70" s="161">
        <v>2</v>
      </c>
      <c r="AW70" s="161">
        <v>595</v>
      </c>
      <c r="AX70" s="161">
        <v>545</v>
      </c>
      <c r="AY70" s="161">
        <v>0</v>
      </c>
      <c r="AZ70" s="161">
        <v>0</v>
      </c>
      <c r="BA70" s="161">
        <v>0</v>
      </c>
      <c r="BB70" s="161">
        <v>0</v>
      </c>
      <c r="BC70" s="161">
        <v>50</v>
      </c>
      <c r="BD70" s="161">
        <v>0</v>
      </c>
      <c r="BE70" s="161">
        <v>0</v>
      </c>
      <c r="BF70" s="161">
        <v>1</v>
      </c>
      <c r="BG70" s="161">
        <v>22</v>
      </c>
      <c r="BH70" s="161" t="s">
        <v>301</v>
      </c>
      <c r="BI70" s="161">
        <v>0</v>
      </c>
      <c r="BJ70" s="161">
        <v>45</v>
      </c>
      <c r="BK70" s="161">
        <v>1</v>
      </c>
      <c r="BL70" s="161">
        <v>0</v>
      </c>
      <c r="BM70" s="161">
        <v>0</v>
      </c>
      <c r="BN70" s="161">
        <v>0</v>
      </c>
      <c r="BO70" s="161">
        <v>0</v>
      </c>
      <c r="BP70" s="161">
        <v>0</v>
      </c>
      <c r="BQ70" s="161">
        <v>57750</v>
      </c>
      <c r="BR70" s="161" t="s">
        <v>357</v>
      </c>
      <c r="BS70" s="161" t="s">
        <v>357</v>
      </c>
      <c r="BT70" s="161" t="s">
        <v>357</v>
      </c>
      <c r="BU70" s="161" t="s">
        <v>357</v>
      </c>
    </row>
    <row r="71" spans="1:73" s="134" customFormat="1" ht="12.75" customHeight="1" x14ac:dyDescent="0.2">
      <c r="A71" s="155" t="s">
        <v>361</v>
      </c>
      <c r="B71" s="156" t="s">
        <v>204</v>
      </c>
      <c r="C71" s="157"/>
      <c r="D71" s="158">
        <v>130</v>
      </c>
      <c r="E71" s="158" t="s">
        <v>301</v>
      </c>
      <c r="F71" s="158">
        <v>2</v>
      </c>
      <c r="G71" s="158">
        <v>0</v>
      </c>
      <c r="H71" s="158">
        <v>1</v>
      </c>
      <c r="I71" s="158">
        <v>1</v>
      </c>
      <c r="J71" s="159">
        <v>1</v>
      </c>
      <c r="K71" s="160">
        <v>1</v>
      </c>
      <c r="L71" s="160">
        <v>0</v>
      </c>
      <c r="M71" s="160">
        <v>0</v>
      </c>
      <c r="N71" s="161">
        <v>5</v>
      </c>
      <c r="O71" s="161">
        <v>400</v>
      </c>
      <c r="P71" s="161">
        <v>360</v>
      </c>
      <c r="Q71" s="161">
        <v>10</v>
      </c>
      <c r="R71" s="161">
        <v>2</v>
      </c>
      <c r="S71" s="161">
        <v>0</v>
      </c>
      <c r="T71" s="160">
        <v>200</v>
      </c>
      <c r="U71" s="160">
        <v>26</v>
      </c>
      <c r="V71" s="161">
        <v>1</v>
      </c>
      <c r="W71" s="161">
        <v>2</v>
      </c>
      <c r="X71" s="161">
        <v>0</v>
      </c>
      <c r="Y71" s="161">
        <v>0</v>
      </c>
      <c r="Z71" s="161">
        <v>0</v>
      </c>
      <c r="AA71" s="161" t="s">
        <v>301</v>
      </c>
      <c r="AB71" s="161">
        <v>0</v>
      </c>
      <c r="AC71" s="161" t="s">
        <v>301</v>
      </c>
      <c r="AD71" s="161" t="s">
        <v>301</v>
      </c>
      <c r="AE71" s="161" t="s">
        <v>301</v>
      </c>
      <c r="AF71" s="161" t="s">
        <v>301</v>
      </c>
      <c r="AG71" s="161" t="s">
        <v>301</v>
      </c>
      <c r="AH71" s="161" t="s">
        <v>301</v>
      </c>
      <c r="AI71" s="161" t="s">
        <v>301</v>
      </c>
      <c r="AJ71" s="161" t="s">
        <v>301</v>
      </c>
      <c r="AK71" s="161" t="s">
        <v>301</v>
      </c>
      <c r="AL71" s="161">
        <v>0</v>
      </c>
      <c r="AM71" s="161" t="s">
        <v>301</v>
      </c>
      <c r="AN71" s="161" t="s">
        <v>301</v>
      </c>
      <c r="AO71" s="161" t="s">
        <v>301</v>
      </c>
      <c r="AP71" s="161" t="s">
        <v>301</v>
      </c>
      <c r="AQ71" s="161" t="s">
        <v>301</v>
      </c>
      <c r="AR71" s="161" t="s">
        <v>301</v>
      </c>
      <c r="AS71" s="161" t="s">
        <v>301</v>
      </c>
      <c r="AT71" s="161">
        <v>3218</v>
      </c>
      <c r="AU71" s="161">
        <v>0</v>
      </c>
      <c r="AV71" s="161">
        <v>2</v>
      </c>
      <c r="AW71" s="161">
        <v>0</v>
      </c>
      <c r="AX71" s="161" t="s">
        <v>301</v>
      </c>
      <c r="AY71" s="161" t="s">
        <v>301</v>
      </c>
      <c r="AZ71" s="161" t="s">
        <v>301</v>
      </c>
      <c r="BA71" s="161" t="s">
        <v>301</v>
      </c>
      <c r="BB71" s="161" t="s">
        <v>301</v>
      </c>
      <c r="BC71" s="161" t="s">
        <v>301</v>
      </c>
      <c r="BD71" s="161" t="s">
        <v>301</v>
      </c>
      <c r="BE71" s="161">
        <v>0</v>
      </c>
      <c r="BF71" s="161">
        <v>0</v>
      </c>
      <c r="BG71" s="161">
        <v>5</v>
      </c>
      <c r="BH71" s="161">
        <v>174</v>
      </c>
      <c r="BI71" s="161">
        <v>0</v>
      </c>
      <c r="BJ71" s="161">
        <v>71</v>
      </c>
      <c r="BK71" s="161">
        <v>2023</v>
      </c>
      <c r="BL71" s="161">
        <v>0</v>
      </c>
      <c r="BM71" s="161" t="s">
        <v>301</v>
      </c>
      <c r="BN71" s="161" t="s">
        <v>301</v>
      </c>
      <c r="BO71" s="161" t="s">
        <v>301</v>
      </c>
      <c r="BP71" s="161" t="s">
        <v>301</v>
      </c>
      <c r="BQ71" s="161" t="s">
        <v>301</v>
      </c>
      <c r="BR71" s="161" t="s">
        <v>301</v>
      </c>
      <c r="BS71" s="161">
        <v>2849</v>
      </c>
      <c r="BT71" s="161" t="s">
        <v>301</v>
      </c>
      <c r="BU71" s="161">
        <v>1475</v>
      </c>
    </row>
    <row r="72" spans="1:73" s="134" customFormat="1" ht="12.75" customHeight="1" x14ac:dyDescent="0.2">
      <c r="A72" s="155" t="s">
        <v>339</v>
      </c>
      <c r="B72" s="156" t="s">
        <v>205</v>
      </c>
      <c r="C72" s="157"/>
      <c r="D72" s="158">
        <v>1287</v>
      </c>
      <c r="E72" s="158" t="s">
        <v>357</v>
      </c>
      <c r="F72" s="158">
        <v>4</v>
      </c>
      <c r="G72" s="158">
        <v>1</v>
      </c>
      <c r="H72" s="158">
        <v>2</v>
      </c>
      <c r="I72" s="158">
        <v>1</v>
      </c>
      <c r="J72" s="159">
        <v>2.6</v>
      </c>
      <c r="K72" s="160">
        <v>2.5</v>
      </c>
      <c r="L72" s="160">
        <v>0</v>
      </c>
      <c r="M72" s="160">
        <v>0.08</v>
      </c>
      <c r="N72" s="161">
        <v>1</v>
      </c>
      <c r="O72" s="161">
        <v>300</v>
      </c>
      <c r="P72" s="161">
        <v>270</v>
      </c>
      <c r="Q72" s="161">
        <v>40</v>
      </c>
      <c r="R72" s="161">
        <v>8</v>
      </c>
      <c r="S72" s="161">
        <v>8</v>
      </c>
      <c r="T72" s="160">
        <v>215</v>
      </c>
      <c r="U72" s="160">
        <v>43</v>
      </c>
      <c r="V72" s="161">
        <v>16935</v>
      </c>
      <c r="W72" s="161" t="s">
        <v>357</v>
      </c>
      <c r="X72" s="161" t="s">
        <v>357</v>
      </c>
      <c r="Y72" s="161">
        <v>602</v>
      </c>
      <c r="Z72" s="161">
        <v>59343</v>
      </c>
      <c r="AA72" s="161" t="s">
        <v>357</v>
      </c>
      <c r="AB72" s="161">
        <v>59343</v>
      </c>
      <c r="AC72" s="161">
        <v>1797</v>
      </c>
      <c r="AD72" s="161" t="s">
        <v>357</v>
      </c>
      <c r="AE72" s="161">
        <v>20690</v>
      </c>
      <c r="AF72" s="161">
        <v>36856</v>
      </c>
      <c r="AG72" s="161" t="s">
        <v>357</v>
      </c>
      <c r="AH72" s="161">
        <v>56583</v>
      </c>
      <c r="AI72" s="161">
        <v>0</v>
      </c>
      <c r="AJ72" s="161">
        <v>0</v>
      </c>
      <c r="AK72" s="161">
        <v>2759</v>
      </c>
      <c r="AL72" s="161">
        <v>17537</v>
      </c>
      <c r="AM72" s="161">
        <v>16935</v>
      </c>
      <c r="AN72" s="161">
        <v>0</v>
      </c>
      <c r="AO72" s="161" t="s">
        <v>357</v>
      </c>
      <c r="AP72" s="161" t="s">
        <v>357</v>
      </c>
      <c r="AQ72" s="161">
        <v>0</v>
      </c>
      <c r="AR72" s="161">
        <v>602</v>
      </c>
      <c r="AS72" s="161">
        <v>0</v>
      </c>
      <c r="AT72" s="161" t="s">
        <v>357</v>
      </c>
      <c r="AU72" s="161">
        <v>602</v>
      </c>
      <c r="AV72" s="161">
        <v>1</v>
      </c>
      <c r="AW72" s="161">
        <v>637</v>
      </c>
      <c r="AX72" s="161">
        <v>593</v>
      </c>
      <c r="AY72" s="161">
        <v>0</v>
      </c>
      <c r="AZ72" s="161">
        <v>0</v>
      </c>
      <c r="BA72" s="161">
        <v>0</v>
      </c>
      <c r="BB72" s="161">
        <v>0</v>
      </c>
      <c r="BC72" s="161">
        <v>44</v>
      </c>
      <c r="BD72" s="161">
        <v>0</v>
      </c>
      <c r="BE72" s="161">
        <v>150</v>
      </c>
      <c r="BF72" s="161">
        <v>1</v>
      </c>
      <c r="BG72" s="161">
        <v>3</v>
      </c>
      <c r="BH72" s="161">
        <v>10832</v>
      </c>
      <c r="BI72" s="161">
        <v>1201</v>
      </c>
      <c r="BJ72" s="161">
        <v>2360</v>
      </c>
      <c r="BK72" s="161">
        <v>0</v>
      </c>
      <c r="BL72" s="161">
        <v>0</v>
      </c>
      <c r="BM72" s="161" t="s">
        <v>357</v>
      </c>
      <c r="BN72" s="161" t="s">
        <v>357</v>
      </c>
      <c r="BO72" s="161" t="s">
        <v>357</v>
      </c>
      <c r="BP72" s="161" t="s">
        <v>357</v>
      </c>
      <c r="BQ72" s="161" t="s">
        <v>301</v>
      </c>
      <c r="BR72" s="161">
        <v>517</v>
      </c>
      <c r="BS72" s="161" t="s">
        <v>357</v>
      </c>
      <c r="BT72" s="161" t="s">
        <v>357</v>
      </c>
      <c r="BU72" s="161" t="s">
        <v>357</v>
      </c>
    </row>
    <row r="73" spans="1:73" s="134" customFormat="1" ht="12.75" customHeight="1" x14ac:dyDescent="0.2">
      <c r="A73" s="155" t="s">
        <v>340</v>
      </c>
      <c r="B73" s="156" t="s">
        <v>206</v>
      </c>
      <c r="C73" s="157"/>
      <c r="D73" s="158">
        <v>1155</v>
      </c>
      <c r="E73" s="158" t="s">
        <v>357</v>
      </c>
      <c r="F73" s="158">
        <v>5</v>
      </c>
      <c r="G73" s="158">
        <v>0</v>
      </c>
      <c r="H73" s="158">
        <v>4</v>
      </c>
      <c r="I73" s="158">
        <v>1</v>
      </c>
      <c r="J73" s="159">
        <v>2.9</v>
      </c>
      <c r="K73" s="160">
        <v>2.9</v>
      </c>
      <c r="L73" s="160">
        <v>0</v>
      </c>
      <c r="M73" s="160">
        <v>0</v>
      </c>
      <c r="N73" s="161">
        <v>1</v>
      </c>
      <c r="O73" s="161">
        <v>383</v>
      </c>
      <c r="P73" s="161">
        <v>329</v>
      </c>
      <c r="Q73" s="161">
        <v>56</v>
      </c>
      <c r="R73" s="161">
        <v>4</v>
      </c>
      <c r="S73" s="161">
        <v>0</v>
      </c>
      <c r="T73" s="160">
        <v>250</v>
      </c>
      <c r="U73" s="160">
        <v>47</v>
      </c>
      <c r="V73" s="161">
        <v>21505</v>
      </c>
      <c r="W73" s="161">
        <v>305</v>
      </c>
      <c r="X73" s="161">
        <v>0</v>
      </c>
      <c r="Y73" s="161">
        <v>3369</v>
      </c>
      <c r="Z73" s="161">
        <v>0</v>
      </c>
      <c r="AA73" s="161" t="s">
        <v>357</v>
      </c>
      <c r="AB73" s="161">
        <v>0</v>
      </c>
      <c r="AC73" s="161" t="s">
        <v>357</v>
      </c>
      <c r="AD73" s="161" t="s">
        <v>357</v>
      </c>
      <c r="AE73" s="161" t="s">
        <v>357</v>
      </c>
      <c r="AF73" s="161" t="s">
        <v>357</v>
      </c>
      <c r="AG73" s="161" t="s">
        <v>357</v>
      </c>
      <c r="AH73" s="161" t="s">
        <v>357</v>
      </c>
      <c r="AI73" s="161" t="s">
        <v>357</v>
      </c>
      <c r="AJ73" s="161" t="s">
        <v>357</v>
      </c>
      <c r="AK73" s="161" t="s">
        <v>357</v>
      </c>
      <c r="AL73" s="161">
        <v>24874</v>
      </c>
      <c r="AM73" s="161">
        <v>22316</v>
      </c>
      <c r="AN73" s="161">
        <v>0</v>
      </c>
      <c r="AO73" s="161">
        <v>49</v>
      </c>
      <c r="AP73" s="161">
        <v>0</v>
      </c>
      <c r="AQ73" s="161">
        <v>0</v>
      </c>
      <c r="AR73" s="161">
        <v>2509</v>
      </c>
      <c r="AS73" s="161">
        <v>0</v>
      </c>
      <c r="AT73" s="161" t="s">
        <v>357</v>
      </c>
      <c r="AU73" s="161" t="s">
        <v>357</v>
      </c>
      <c r="AV73" s="161">
        <v>157</v>
      </c>
      <c r="AW73" s="161">
        <v>1071</v>
      </c>
      <c r="AX73" s="161">
        <v>732</v>
      </c>
      <c r="AY73" s="161">
        <v>0</v>
      </c>
      <c r="AZ73" s="161">
        <v>0</v>
      </c>
      <c r="BA73" s="161">
        <v>0</v>
      </c>
      <c r="BB73" s="161">
        <v>0</v>
      </c>
      <c r="BC73" s="161">
        <v>339</v>
      </c>
      <c r="BD73" s="161">
        <v>0</v>
      </c>
      <c r="BE73" s="161">
        <v>180</v>
      </c>
      <c r="BF73" s="161">
        <v>1</v>
      </c>
      <c r="BG73" s="161">
        <v>31</v>
      </c>
      <c r="BH73" s="161">
        <v>9531</v>
      </c>
      <c r="BI73" s="161">
        <v>839</v>
      </c>
      <c r="BJ73" s="161">
        <v>1553</v>
      </c>
      <c r="BK73" s="161">
        <v>205</v>
      </c>
      <c r="BL73" s="161">
        <v>0</v>
      </c>
      <c r="BM73" s="161">
        <v>0</v>
      </c>
      <c r="BN73" s="161">
        <v>0</v>
      </c>
      <c r="BO73" s="161">
        <v>0</v>
      </c>
      <c r="BP73" s="161">
        <v>0</v>
      </c>
      <c r="BQ73" s="161">
        <v>0</v>
      </c>
      <c r="BR73" s="161">
        <v>471</v>
      </c>
      <c r="BS73" s="161">
        <v>10097</v>
      </c>
      <c r="BT73" s="161" t="s">
        <v>357</v>
      </c>
      <c r="BU73" s="161" t="s">
        <v>357</v>
      </c>
    </row>
    <row r="74" spans="1:73" s="134" customFormat="1" ht="12.75" customHeight="1" x14ac:dyDescent="0.2">
      <c r="A74" s="155" t="s">
        <v>341</v>
      </c>
      <c r="B74" s="156" t="s">
        <v>207</v>
      </c>
      <c r="C74" s="157"/>
      <c r="D74" s="158">
        <v>382</v>
      </c>
      <c r="E74" s="158">
        <v>3857</v>
      </c>
      <c r="F74" s="158">
        <v>3</v>
      </c>
      <c r="G74" s="158">
        <v>0</v>
      </c>
      <c r="H74" s="158">
        <v>3</v>
      </c>
      <c r="I74" s="158">
        <v>0</v>
      </c>
      <c r="J74" s="159">
        <v>1.5</v>
      </c>
      <c r="K74" s="160">
        <v>1.5</v>
      </c>
      <c r="L74" s="160">
        <v>0</v>
      </c>
      <c r="M74" s="160">
        <v>0</v>
      </c>
      <c r="N74" s="161">
        <v>1</v>
      </c>
      <c r="O74" s="161">
        <v>215</v>
      </c>
      <c r="P74" s="161">
        <v>139</v>
      </c>
      <c r="Q74" s="161">
        <v>19</v>
      </c>
      <c r="R74" s="161">
        <v>3</v>
      </c>
      <c r="S74" s="161">
        <v>1</v>
      </c>
      <c r="T74" s="160">
        <v>227</v>
      </c>
      <c r="U74" s="160">
        <v>33.450000000000003</v>
      </c>
      <c r="V74" s="161">
        <v>9196</v>
      </c>
      <c r="W74" s="161">
        <v>1446</v>
      </c>
      <c r="X74" s="161">
        <v>0</v>
      </c>
      <c r="Y74" s="161">
        <v>5353</v>
      </c>
      <c r="Z74" s="161">
        <v>0</v>
      </c>
      <c r="AA74" s="161" t="s">
        <v>357</v>
      </c>
      <c r="AB74" s="161">
        <v>0</v>
      </c>
      <c r="AC74" s="161" t="s">
        <v>357</v>
      </c>
      <c r="AD74" s="161" t="s">
        <v>357</v>
      </c>
      <c r="AE74" s="161" t="s">
        <v>357</v>
      </c>
      <c r="AF74" s="161" t="s">
        <v>357</v>
      </c>
      <c r="AG74" s="161" t="s">
        <v>357</v>
      </c>
      <c r="AH74" s="161">
        <v>70000</v>
      </c>
      <c r="AI74" s="161">
        <v>0</v>
      </c>
      <c r="AJ74" s="161">
        <v>0</v>
      </c>
      <c r="AK74" s="161" t="s">
        <v>357</v>
      </c>
      <c r="AL74" s="161">
        <v>14549</v>
      </c>
      <c r="AM74" s="161">
        <v>14154</v>
      </c>
      <c r="AN74" s="161">
        <v>0</v>
      </c>
      <c r="AO74" s="161">
        <v>0</v>
      </c>
      <c r="AP74" s="161">
        <v>0</v>
      </c>
      <c r="AQ74" s="161">
        <v>0</v>
      </c>
      <c r="AR74" s="161">
        <v>395</v>
      </c>
      <c r="AS74" s="161">
        <v>0</v>
      </c>
      <c r="AT74" s="161" t="s">
        <v>357</v>
      </c>
      <c r="AU74" s="161" t="s">
        <v>357</v>
      </c>
      <c r="AV74" s="161" t="s">
        <v>301</v>
      </c>
      <c r="AW74" s="161">
        <v>744</v>
      </c>
      <c r="AX74" s="161">
        <v>736</v>
      </c>
      <c r="AY74" s="161">
        <v>0</v>
      </c>
      <c r="AZ74" s="161">
        <v>0</v>
      </c>
      <c r="BA74" s="161">
        <v>0</v>
      </c>
      <c r="BB74" s="161">
        <v>0</v>
      </c>
      <c r="BC74" s="161">
        <v>8</v>
      </c>
      <c r="BD74" s="161">
        <v>0</v>
      </c>
      <c r="BE74" s="161" t="s">
        <v>301</v>
      </c>
      <c r="BF74" s="161">
        <v>0</v>
      </c>
      <c r="BG74" s="161">
        <v>25</v>
      </c>
      <c r="BH74" s="161">
        <v>2709</v>
      </c>
      <c r="BI74" s="161">
        <v>310</v>
      </c>
      <c r="BJ74" s="161">
        <v>604</v>
      </c>
      <c r="BK74" s="161">
        <v>10</v>
      </c>
      <c r="BL74" s="161">
        <v>0</v>
      </c>
      <c r="BM74" s="161">
        <v>0</v>
      </c>
      <c r="BN74" s="161">
        <v>0</v>
      </c>
      <c r="BO74" s="161">
        <v>0</v>
      </c>
      <c r="BP74" s="161">
        <v>0</v>
      </c>
      <c r="BQ74" s="161" t="s">
        <v>301</v>
      </c>
      <c r="BR74" s="161">
        <v>96</v>
      </c>
      <c r="BS74" s="161" t="s">
        <v>357</v>
      </c>
      <c r="BT74" s="161" t="s">
        <v>357</v>
      </c>
      <c r="BU74" s="161" t="s">
        <v>357</v>
      </c>
    </row>
    <row r="75" spans="1:73" s="134" customFormat="1" ht="12.75" customHeight="1" x14ac:dyDescent="0.2">
      <c r="A75" s="155" t="s">
        <v>342</v>
      </c>
      <c r="B75" s="156" t="s">
        <v>208</v>
      </c>
      <c r="C75" s="157"/>
      <c r="D75" s="158">
        <v>575</v>
      </c>
      <c r="E75" s="158">
        <v>800</v>
      </c>
      <c r="F75" s="158">
        <v>5</v>
      </c>
      <c r="G75" s="158">
        <v>0</v>
      </c>
      <c r="H75" s="158">
        <v>2</v>
      </c>
      <c r="I75" s="158">
        <v>3</v>
      </c>
      <c r="J75" s="159">
        <v>1.7</v>
      </c>
      <c r="K75" s="160">
        <v>1.3</v>
      </c>
      <c r="L75" s="160">
        <v>0.1</v>
      </c>
      <c r="M75" s="160">
        <v>0.3</v>
      </c>
      <c r="N75" s="161">
        <v>2</v>
      </c>
      <c r="O75" s="161">
        <v>350</v>
      </c>
      <c r="P75" s="161">
        <v>350</v>
      </c>
      <c r="Q75" s="161">
        <v>40</v>
      </c>
      <c r="R75" s="161">
        <v>5</v>
      </c>
      <c r="S75" s="161">
        <v>1</v>
      </c>
      <c r="T75" s="160">
        <v>220</v>
      </c>
      <c r="U75" s="160">
        <v>53.5</v>
      </c>
      <c r="V75" s="161">
        <v>16008</v>
      </c>
      <c r="W75" s="161">
        <v>462</v>
      </c>
      <c r="X75" s="161">
        <v>200</v>
      </c>
      <c r="Y75" s="161">
        <v>1433</v>
      </c>
      <c r="Z75" s="161">
        <v>0</v>
      </c>
      <c r="AA75" s="161" t="s">
        <v>357</v>
      </c>
      <c r="AB75" s="161">
        <v>0</v>
      </c>
      <c r="AC75" s="161" t="s">
        <v>357</v>
      </c>
      <c r="AD75" s="161" t="s">
        <v>357</v>
      </c>
      <c r="AE75" s="161" t="s">
        <v>357</v>
      </c>
      <c r="AF75" s="161" t="s">
        <v>357</v>
      </c>
      <c r="AG75" s="161" t="s">
        <v>357</v>
      </c>
      <c r="AH75" s="161" t="s">
        <v>357</v>
      </c>
      <c r="AI75" s="161" t="s">
        <v>357</v>
      </c>
      <c r="AJ75" s="161" t="s">
        <v>357</v>
      </c>
      <c r="AK75" s="161" t="s">
        <v>357</v>
      </c>
      <c r="AL75" s="161">
        <v>17751</v>
      </c>
      <c r="AM75" s="161">
        <v>17608</v>
      </c>
      <c r="AN75" s="161">
        <v>0</v>
      </c>
      <c r="AO75" s="161">
        <v>0</v>
      </c>
      <c r="AP75" s="161">
        <v>0</v>
      </c>
      <c r="AQ75" s="161">
        <v>0</v>
      </c>
      <c r="AR75" s="161">
        <v>143</v>
      </c>
      <c r="AS75" s="161">
        <v>0</v>
      </c>
      <c r="AT75" s="161">
        <v>36</v>
      </c>
      <c r="AU75" s="161">
        <v>2</v>
      </c>
      <c r="AV75" s="161">
        <v>6</v>
      </c>
      <c r="AW75" s="161">
        <v>162</v>
      </c>
      <c r="AX75" s="161">
        <v>146</v>
      </c>
      <c r="AY75" s="161">
        <v>0</v>
      </c>
      <c r="AZ75" s="161">
        <v>0</v>
      </c>
      <c r="BA75" s="161">
        <v>0</v>
      </c>
      <c r="BB75" s="161">
        <v>0</v>
      </c>
      <c r="BC75" s="161">
        <v>0</v>
      </c>
      <c r="BD75" s="161">
        <v>16</v>
      </c>
      <c r="BE75" s="161">
        <v>120</v>
      </c>
      <c r="BF75" s="161">
        <v>2</v>
      </c>
      <c r="BG75" s="161">
        <v>20</v>
      </c>
      <c r="BH75" s="161">
        <v>3814</v>
      </c>
      <c r="BI75" s="161">
        <v>348</v>
      </c>
      <c r="BJ75" s="161">
        <v>656</v>
      </c>
      <c r="BK75" s="161">
        <v>120</v>
      </c>
      <c r="BL75" s="161">
        <v>20</v>
      </c>
      <c r="BM75" s="161">
        <v>10</v>
      </c>
      <c r="BN75" s="161">
        <v>0</v>
      </c>
      <c r="BO75" s="161">
        <v>0</v>
      </c>
      <c r="BP75" s="161">
        <v>10</v>
      </c>
      <c r="BQ75" s="161">
        <v>30</v>
      </c>
      <c r="BR75" s="161">
        <v>146</v>
      </c>
      <c r="BS75" s="161">
        <v>2000</v>
      </c>
      <c r="BT75" s="161">
        <v>400</v>
      </c>
      <c r="BU75" s="161">
        <v>400</v>
      </c>
    </row>
    <row r="76" spans="1:73" s="134" customFormat="1" ht="12.75" customHeight="1" x14ac:dyDescent="0.2">
      <c r="A76" s="155" t="s">
        <v>343</v>
      </c>
      <c r="B76" s="156" t="s">
        <v>209</v>
      </c>
      <c r="C76" s="157"/>
      <c r="D76" s="158">
        <v>786</v>
      </c>
      <c r="E76" s="158" t="s">
        <v>357</v>
      </c>
      <c r="F76" s="158">
        <v>4</v>
      </c>
      <c r="G76" s="158">
        <v>0</v>
      </c>
      <c r="H76" s="158">
        <v>0</v>
      </c>
      <c r="I76" s="158">
        <v>4</v>
      </c>
      <c r="J76" s="159">
        <v>1.5</v>
      </c>
      <c r="K76" s="160">
        <v>1.2</v>
      </c>
      <c r="L76" s="160">
        <v>0.3</v>
      </c>
      <c r="M76" s="160">
        <v>0</v>
      </c>
      <c r="N76" s="161">
        <v>1</v>
      </c>
      <c r="O76" s="161">
        <v>377</v>
      </c>
      <c r="P76" s="161">
        <v>368</v>
      </c>
      <c r="Q76" s="161">
        <v>43</v>
      </c>
      <c r="R76" s="161">
        <v>4</v>
      </c>
      <c r="S76" s="161">
        <v>0</v>
      </c>
      <c r="T76" s="160">
        <v>225</v>
      </c>
      <c r="U76" s="160">
        <v>38.5</v>
      </c>
      <c r="V76" s="161">
        <v>6276</v>
      </c>
      <c r="W76" s="161">
        <v>311</v>
      </c>
      <c r="X76" s="161">
        <v>0</v>
      </c>
      <c r="Y76" s="161">
        <v>186</v>
      </c>
      <c r="Z76" s="161">
        <v>0</v>
      </c>
      <c r="AA76" s="161">
        <v>0</v>
      </c>
      <c r="AB76" s="161">
        <v>0</v>
      </c>
      <c r="AC76" s="161" t="s">
        <v>357</v>
      </c>
      <c r="AD76" s="161" t="s">
        <v>357</v>
      </c>
      <c r="AE76" s="161" t="s">
        <v>357</v>
      </c>
      <c r="AF76" s="161" t="s">
        <v>357</v>
      </c>
      <c r="AG76" s="161" t="s">
        <v>357</v>
      </c>
      <c r="AH76" s="161">
        <v>40000</v>
      </c>
      <c r="AI76" s="161">
        <v>0</v>
      </c>
      <c r="AJ76" s="161">
        <v>0</v>
      </c>
      <c r="AK76" s="161">
        <v>0</v>
      </c>
      <c r="AL76" s="161">
        <v>6819</v>
      </c>
      <c r="AM76" s="161">
        <v>6291</v>
      </c>
      <c r="AN76" s="161">
        <v>0</v>
      </c>
      <c r="AO76" s="161">
        <v>0</v>
      </c>
      <c r="AP76" s="161">
        <v>0</v>
      </c>
      <c r="AQ76" s="161">
        <v>0</v>
      </c>
      <c r="AR76" s="161">
        <v>528</v>
      </c>
      <c r="AS76" s="161">
        <v>0</v>
      </c>
      <c r="AT76" s="161">
        <v>0</v>
      </c>
      <c r="AU76" s="161">
        <v>0</v>
      </c>
      <c r="AV76" s="161">
        <v>1</v>
      </c>
      <c r="AW76" s="161">
        <v>409</v>
      </c>
      <c r="AX76" s="161">
        <v>405</v>
      </c>
      <c r="AY76" s="161">
        <v>0</v>
      </c>
      <c r="AZ76" s="161">
        <v>0</v>
      </c>
      <c r="BA76" s="161">
        <v>0</v>
      </c>
      <c r="BB76" s="161">
        <v>0</v>
      </c>
      <c r="BC76" s="161">
        <v>4</v>
      </c>
      <c r="BD76" s="161">
        <v>0</v>
      </c>
      <c r="BE76" s="161">
        <v>5</v>
      </c>
      <c r="BF76" s="161">
        <v>0</v>
      </c>
      <c r="BG76" s="161">
        <v>15</v>
      </c>
      <c r="BH76" s="161">
        <v>6807</v>
      </c>
      <c r="BI76" s="161">
        <v>496</v>
      </c>
      <c r="BJ76" s="161">
        <v>874</v>
      </c>
      <c r="BK76" s="161">
        <v>407</v>
      </c>
      <c r="BL76" s="161">
        <v>0</v>
      </c>
      <c r="BM76" s="161">
        <v>0</v>
      </c>
      <c r="BN76" s="161">
        <v>0</v>
      </c>
      <c r="BO76" s="161">
        <v>0</v>
      </c>
      <c r="BP76" s="161">
        <v>0</v>
      </c>
      <c r="BQ76" s="161" t="s">
        <v>357</v>
      </c>
      <c r="BR76" s="161">
        <v>102</v>
      </c>
      <c r="BS76" s="161">
        <v>0</v>
      </c>
      <c r="BT76" s="161" t="s">
        <v>357</v>
      </c>
      <c r="BU76" s="161" t="s">
        <v>357</v>
      </c>
    </row>
    <row r="77" spans="1:73" s="134" customFormat="1" ht="12.75" customHeight="1" x14ac:dyDescent="0.2">
      <c r="A77" s="155" t="s">
        <v>362</v>
      </c>
      <c r="B77" s="156" t="s">
        <v>210</v>
      </c>
      <c r="C77" s="157"/>
      <c r="D77" s="158">
        <v>1519</v>
      </c>
      <c r="E77" s="158" t="s">
        <v>357</v>
      </c>
      <c r="F77" s="158">
        <v>8</v>
      </c>
      <c r="G77" s="158">
        <v>4</v>
      </c>
      <c r="H77" s="158">
        <v>2</v>
      </c>
      <c r="I77" s="158">
        <v>2</v>
      </c>
      <c r="J77" s="159">
        <v>6.4</v>
      </c>
      <c r="K77" s="160">
        <v>5.8</v>
      </c>
      <c r="L77" s="160">
        <v>0.6</v>
      </c>
      <c r="M77" s="160">
        <v>0</v>
      </c>
      <c r="N77" s="161">
        <v>1</v>
      </c>
      <c r="O77" s="161">
        <v>1021</v>
      </c>
      <c r="P77" s="161">
        <v>905</v>
      </c>
      <c r="Q77" s="161">
        <v>180</v>
      </c>
      <c r="R77" s="161">
        <v>1</v>
      </c>
      <c r="S77" s="161">
        <v>1</v>
      </c>
      <c r="T77" s="160">
        <v>316</v>
      </c>
      <c r="U77" s="160">
        <v>73.5</v>
      </c>
      <c r="V77" s="161">
        <v>26000</v>
      </c>
      <c r="W77" s="161">
        <v>851</v>
      </c>
      <c r="X77" s="161">
        <v>0</v>
      </c>
      <c r="Y77" s="161">
        <v>2265</v>
      </c>
      <c r="Z77" s="161">
        <v>863169</v>
      </c>
      <c r="AA77" s="161">
        <v>604025</v>
      </c>
      <c r="AB77" s="161">
        <v>259144</v>
      </c>
      <c r="AC77" s="161">
        <v>4511</v>
      </c>
      <c r="AD77" s="161" t="s">
        <v>357</v>
      </c>
      <c r="AE77" s="161" t="s">
        <v>357</v>
      </c>
      <c r="AF77" s="161">
        <v>254633</v>
      </c>
      <c r="AG77" s="161">
        <v>150060</v>
      </c>
      <c r="AH77" s="161" t="s">
        <v>301</v>
      </c>
      <c r="AI77" s="161" t="s">
        <v>301</v>
      </c>
      <c r="AJ77" s="161" t="s">
        <v>301</v>
      </c>
      <c r="AK77" s="161">
        <v>6749</v>
      </c>
      <c r="AL77" s="161">
        <v>28277</v>
      </c>
      <c r="AM77" s="161">
        <v>26822</v>
      </c>
      <c r="AN77" s="161">
        <v>0</v>
      </c>
      <c r="AO77" s="161">
        <v>3</v>
      </c>
      <c r="AP77" s="161">
        <v>0</v>
      </c>
      <c r="AQ77" s="161">
        <v>0</v>
      </c>
      <c r="AR77" s="161">
        <v>877</v>
      </c>
      <c r="AS77" s="161">
        <v>575</v>
      </c>
      <c r="AT77" s="161">
        <v>35</v>
      </c>
      <c r="AU77" s="161" t="s">
        <v>357</v>
      </c>
      <c r="AV77" s="161">
        <v>21</v>
      </c>
      <c r="AW77" s="161">
        <v>1683</v>
      </c>
      <c r="AX77" s="161">
        <v>1659</v>
      </c>
      <c r="AY77" s="161">
        <v>0</v>
      </c>
      <c r="AZ77" s="161">
        <v>0</v>
      </c>
      <c r="BA77" s="161">
        <v>0</v>
      </c>
      <c r="BB77" s="161">
        <v>0</v>
      </c>
      <c r="BC77" s="161">
        <v>19</v>
      </c>
      <c r="BD77" s="161">
        <v>5</v>
      </c>
      <c r="BE77" s="161">
        <v>998</v>
      </c>
      <c r="BF77" s="161">
        <v>0</v>
      </c>
      <c r="BG77" s="161">
        <v>16</v>
      </c>
      <c r="BH77" s="161">
        <v>7131</v>
      </c>
      <c r="BI77" s="161">
        <v>2633</v>
      </c>
      <c r="BJ77" s="161">
        <v>283</v>
      </c>
      <c r="BK77" s="161">
        <v>0</v>
      </c>
      <c r="BL77" s="161">
        <v>0</v>
      </c>
      <c r="BM77" s="161" t="s">
        <v>301</v>
      </c>
      <c r="BN77" s="161" t="s">
        <v>301</v>
      </c>
      <c r="BO77" s="161" t="s">
        <v>301</v>
      </c>
      <c r="BP77" s="161" t="s">
        <v>301</v>
      </c>
      <c r="BQ77" s="161">
        <v>0</v>
      </c>
      <c r="BR77" s="161">
        <v>575</v>
      </c>
      <c r="BS77" s="161" t="s">
        <v>357</v>
      </c>
      <c r="BT77" s="161" t="s">
        <v>357</v>
      </c>
      <c r="BU77" s="161" t="s">
        <v>357</v>
      </c>
    </row>
    <row r="78" spans="1:73" s="134" customFormat="1" ht="12.75" customHeight="1" x14ac:dyDescent="0.2">
      <c r="A78" s="155" t="s">
        <v>344</v>
      </c>
      <c r="B78" s="156" t="s">
        <v>211</v>
      </c>
      <c r="C78" s="157"/>
      <c r="D78" s="158">
        <v>66</v>
      </c>
      <c r="E78" s="158" t="s">
        <v>357</v>
      </c>
      <c r="F78" s="158">
        <v>2</v>
      </c>
      <c r="G78" s="158">
        <v>0</v>
      </c>
      <c r="H78" s="158">
        <v>0</v>
      </c>
      <c r="I78" s="158">
        <v>2</v>
      </c>
      <c r="J78" s="159">
        <v>0.6</v>
      </c>
      <c r="K78" s="160">
        <v>0.25</v>
      </c>
      <c r="L78" s="160">
        <v>0.3</v>
      </c>
      <c r="M78" s="160">
        <v>0</v>
      </c>
      <c r="N78" s="161">
        <v>1</v>
      </c>
      <c r="O78" s="161">
        <v>350</v>
      </c>
      <c r="P78" s="161">
        <v>332</v>
      </c>
      <c r="Q78" s="161">
        <v>55</v>
      </c>
      <c r="R78" s="161">
        <v>3</v>
      </c>
      <c r="S78" s="161">
        <v>3</v>
      </c>
      <c r="T78" s="160">
        <v>230</v>
      </c>
      <c r="U78" s="160">
        <v>52</v>
      </c>
      <c r="V78" s="161">
        <v>1516</v>
      </c>
      <c r="W78" s="161">
        <v>206</v>
      </c>
      <c r="X78" s="161">
        <v>0</v>
      </c>
      <c r="Y78" s="161">
        <v>0</v>
      </c>
      <c r="Z78" s="161">
        <v>3000</v>
      </c>
      <c r="AA78" s="161" t="s">
        <v>357</v>
      </c>
      <c r="AB78" s="161">
        <v>3000</v>
      </c>
      <c r="AC78" s="161">
        <v>0</v>
      </c>
      <c r="AD78" s="161" t="s">
        <v>357</v>
      </c>
      <c r="AE78" s="161">
        <v>0</v>
      </c>
      <c r="AF78" s="161">
        <v>3000</v>
      </c>
      <c r="AG78" s="161">
        <v>0</v>
      </c>
      <c r="AH78" s="161">
        <v>0</v>
      </c>
      <c r="AI78" s="161">
        <v>0</v>
      </c>
      <c r="AJ78" s="161">
        <v>0</v>
      </c>
      <c r="AK78" s="161">
        <v>0</v>
      </c>
      <c r="AL78" s="161">
        <v>1516</v>
      </c>
      <c r="AM78" s="161">
        <v>1474</v>
      </c>
      <c r="AN78" s="161">
        <v>0</v>
      </c>
      <c r="AO78" s="161">
        <v>0</v>
      </c>
      <c r="AP78" s="161">
        <v>0</v>
      </c>
      <c r="AQ78" s="161">
        <v>0</v>
      </c>
      <c r="AR78" s="161">
        <v>42</v>
      </c>
      <c r="AS78" s="161">
        <v>0</v>
      </c>
      <c r="AT78" s="161">
        <v>7</v>
      </c>
      <c r="AU78" s="161">
        <v>0</v>
      </c>
      <c r="AV78" s="161">
        <v>0</v>
      </c>
      <c r="AW78" s="161">
        <v>0</v>
      </c>
      <c r="AX78" s="161">
        <v>0</v>
      </c>
      <c r="AY78" s="161">
        <v>0</v>
      </c>
      <c r="AZ78" s="161">
        <v>0</v>
      </c>
      <c r="BA78" s="161">
        <v>0</v>
      </c>
      <c r="BB78" s="161">
        <v>0</v>
      </c>
      <c r="BC78" s="161">
        <v>0</v>
      </c>
      <c r="BD78" s="161">
        <v>0</v>
      </c>
      <c r="BE78" s="161">
        <v>1</v>
      </c>
      <c r="BF78" s="161">
        <v>1</v>
      </c>
      <c r="BG78" s="161">
        <v>5</v>
      </c>
      <c r="BH78" s="161">
        <v>849</v>
      </c>
      <c r="BI78" s="161">
        <v>0</v>
      </c>
      <c r="BJ78" s="161">
        <v>83</v>
      </c>
      <c r="BK78" s="161">
        <v>15</v>
      </c>
      <c r="BL78" s="161">
        <v>0</v>
      </c>
      <c r="BM78" s="161">
        <v>0</v>
      </c>
      <c r="BN78" s="161">
        <v>0</v>
      </c>
      <c r="BO78" s="161">
        <v>0</v>
      </c>
      <c r="BP78" s="161">
        <v>0</v>
      </c>
      <c r="BQ78" s="161">
        <v>0</v>
      </c>
      <c r="BR78" s="161">
        <v>35</v>
      </c>
      <c r="BS78" s="161" t="s">
        <v>357</v>
      </c>
      <c r="BT78" s="161" t="s">
        <v>357</v>
      </c>
      <c r="BU78" s="161" t="s">
        <v>357</v>
      </c>
    </row>
    <row r="79" spans="1:73" s="134" customFormat="1" ht="12.75" customHeight="1" x14ac:dyDescent="0.2">
      <c r="A79" s="155" t="s">
        <v>345</v>
      </c>
      <c r="B79" s="156" t="s">
        <v>212</v>
      </c>
      <c r="C79" s="157"/>
      <c r="D79" s="158" t="s">
        <v>357</v>
      </c>
      <c r="E79" s="158" t="s">
        <v>357</v>
      </c>
      <c r="F79" s="158">
        <v>6</v>
      </c>
      <c r="G79" s="158">
        <v>0</v>
      </c>
      <c r="H79" s="158">
        <v>2</v>
      </c>
      <c r="I79" s="158">
        <v>4</v>
      </c>
      <c r="J79" s="159">
        <v>2.6</v>
      </c>
      <c r="K79" s="160">
        <v>2.6</v>
      </c>
      <c r="L79" s="160" t="s">
        <v>301</v>
      </c>
      <c r="M79" s="160" t="s">
        <v>301</v>
      </c>
      <c r="N79" s="161">
        <v>1</v>
      </c>
      <c r="O79" s="161">
        <v>339</v>
      </c>
      <c r="P79" s="161">
        <v>321</v>
      </c>
      <c r="Q79" s="161">
        <v>33</v>
      </c>
      <c r="R79" s="161">
        <v>12</v>
      </c>
      <c r="S79" s="161">
        <v>0</v>
      </c>
      <c r="T79" s="160">
        <v>205</v>
      </c>
      <c r="U79" s="160">
        <v>44</v>
      </c>
      <c r="V79" s="161">
        <v>26417</v>
      </c>
      <c r="W79" s="161">
        <v>3127</v>
      </c>
      <c r="X79" s="161">
        <v>0</v>
      </c>
      <c r="Y79" s="161">
        <v>0</v>
      </c>
      <c r="Z79" s="161">
        <v>0</v>
      </c>
      <c r="AA79" s="161" t="s">
        <v>357</v>
      </c>
      <c r="AB79" s="161">
        <v>0</v>
      </c>
      <c r="AC79" s="161" t="s">
        <v>357</v>
      </c>
      <c r="AD79" s="161" t="s">
        <v>357</v>
      </c>
      <c r="AE79" s="161" t="s">
        <v>357</v>
      </c>
      <c r="AF79" s="161" t="s">
        <v>357</v>
      </c>
      <c r="AG79" s="161" t="s">
        <v>357</v>
      </c>
      <c r="AH79" s="161" t="s">
        <v>357</v>
      </c>
      <c r="AI79" s="161" t="s">
        <v>357</v>
      </c>
      <c r="AJ79" s="161" t="s">
        <v>357</v>
      </c>
      <c r="AK79" s="161" t="s">
        <v>357</v>
      </c>
      <c r="AL79" s="161">
        <v>26418</v>
      </c>
      <c r="AM79" s="161">
        <v>23343</v>
      </c>
      <c r="AN79" s="161">
        <v>2634</v>
      </c>
      <c r="AO79" s="161">
        <v>0</v>
      </c>
      <c r="AP79" s="161">
        <v>0</v>
      </c>
      <c r="AQ79" s="161">
        <v>0</v>
      </c>
      <c r="AR79" s="161">
        <v>440</v>
      </c>
      <c r="AS79" s="161">
        <v>1</v>
      </c>
      <c r="AT79" s="161">
        <v>6</v>
      </c>
      <c r="AU79" s="161">
        <v>0</v>
      </c>
      <c r="AV79" s="161">
        <v>807</v>
      </c>
      <c r="AW79" s="161">
        <v>1373</v>
      </c>
      <c r="AX79" s="161">
        <v>1193</v>
      </c>
      <c r="AY79" s="161">
        <v>111</v>
      </c>
      <c r="AZ79" s="161">
        <v>0</v>
      </c>
      <c r="BA79" s="161">
        <v>0</v>
      </c>
      <c r="BB79" s="161">
        <v>0</v>
      </c>
      <c r="BC79" s="161">
        <v>69</v>
      </c>
      <c r="BD79" s="161">
        <v>0</v>
      </c>
      <c r="BE79" s="161">
        <v>430</v>
      </c>
      <c r="BF79" s="161">
        <v>4</v>
      </c>
      <c r="BG79" s="161">
        <v>18</v>
      </c>
      <c r="BH79" s="161">
        <v>16851</v>
      </c>
      <c r="BI79" s="161">
        <v>2322</v>
      </c>
      <c r="BJ79" s="161">
        <v>3258</v>
      </c>
      <c r="BK79" s="161">
        <v>17</v>
      </c>
      <c r="BL79" s="161">
        <v>0</v>
      </c>
      <c r="BM79" s="161">
        <v>0</v>
      </c>
      <c r="BN79" s="161">
        <v>0</v>
      </c>
      <c r="BO79" s="161">
        <v>0</v>
      </c>
      <c r="BP79" s="161">
        <v>0</v>
      </c>
      <c r="BQ79" s="161">
        <v>0</v>
      </c>
      <c r="BR79" s="161">
        <v>0</v>
      </c>
      <c r="BS79" s="161">
        <v>0</v>
      </c>
      <c r="BT79" s="161">
        <v>0</v>
      </c>
      <c r="BU79" s="161">
        <v>0</v>
      </c>
    </row>
    <row r="80" spans="1:73" s="134" customFormat="1" ht="12.75" customHeight="1" x14ac:dyDescent="0.2">
      <c r="A80" s="155" t="s">
        <v>346</v>
      </c>
      <c r="B80" s="156" t="s">
        <v>213</v>
      </c>
      <c r="C80" s="157"/>
      <c r="D80" s="158">
        <v>1129</v>
      </c>
      <c r="E80" s="158">
        <v>25276</v>
      </c>
      <c r="F80" s="158">
        <v>4</v>
      </c>
      <c r="G80" s="158">
        <v>0</v>
      </c>
      <c r="H80" s="158">
        <v>3</v>
      </c>
      <c r="I80" s="158">
        <v>1</v>
      </c>
      <c r="J80" s="159">
        <v>1.6</v>
      </c>
      <c r="K80" s="160">
        <v>1.5</v>
      </c>
      <c r="L80" s="160">
        <v>0.1</v>
      </c>
      <c r="M80" s="160">
        <v>0</v>
      </c>
      <c r="N80" s="161">
        <v>1</v>
      </c>
      <c r="O80" s="161">
        <v>330</v>
      </c>
      <c r="P80" s="161">
        <v>330</v>
      </c>
      <c r="Q80" s="161">
        <v>19</v>
      </c>
      <c r="R80" s="161">
        <v>4</v>
      </c>
      <c r="S80" s="161">
        <v>1</v>
      </c>
      <c r="T80" s="160">
        <v>257</v>
      </c>
      <c r="U80" s="160">
        <v>42.3</v>
      </c>
      <c r="V80" s="161">
        <v>28089</v>
      </c>
      <c r="W80" s="161" t="s">
        <v>357</v>
      </c>
      <c r="X80" s="161">
        <v>0</v>
      </c>
      <c r="Y80" s="161">
        <v>2835</v>
      </c>
      <c r="Z80" s="161">
        <v>0</v>
      </c>
      <c r="AA80" s="161" t="s">
        <v>357</v>
      </c>
      <c r="AB80" s="161">
        <v>0</v>
      </c>
      <c r="AC80" s="161" t="s">
        <v>357</v>
      </c>
      <c r="AD80" s="161" t="s">
        <v>357</v>
      </c>
      <c r="AE80" s="161" t="s">
        <v>357</v>
      </c>
      <c r="AF80" s="161" t="s">
        <v>301</v>
      </c>
      <c r="AG80" s="161" t="s">
        <v>357</v>
      </c>
      <c r="AH80" s="161" t="s">
        <v>357</v>
      </c>
      <c r="AI80" s="161" t="s">
        <v>357</v>
      </c>
      <c r="AJ80" s="161" t="s">
        <v>357</v>
      </c>
      <c r="AK80" s="161">
        <v>7210</v>
      </c>
      <c r="AL80" s="161">
        <v>30966</v>
      </c>
      <c r="AM80" s="161">
        <v>28089</v>
      </c>
      <c r="AN80" s="161">
        <v>0</v>
      </c>
      <c r="AO80" s="161">
        <v>0</v>
      </c>
      <c r="AP80" s="161">
        <v>0</v>
      </c>
      <c r="AQ80" s="161">
        <v>0</v>
      </c>
      <c r="AR80" s="161">
        <v>2877</v>
      </c>
      <c r="AS80" s="161">
        <v>0</v>
      </c>
      <c r="AT80" s="161" t="s">
        <v>301</v>
      </c>
      <c r="AU80" s="161" t="s">
        <v>301</v>
      </c>
      <c r="AV80" s="161" t="s">
        <v>301</v>
      </c>
      <c r="AW80" s="161">
        <v>2696</v>
      </c>
      <c r="AX80" s="161">
        <v>2379</v>
      </c>
      <c r="AY80" s="161">
        <v>0</v>
      </c>
      <c r="AZ80" s="161">
        <v>0</v>
      </c>
      <c r="BA80" s="161">
        <v>0</v>
      </c>
      <c r="BB80" s="161">
        <v>0</v>
      </c>
      <c r="BC80" s="161">
        <v>317</v>
      </c>
      <c r="BD80" s="161">
        <v>0</v>
      </c>
      <c r="BE80" s="161">
        <v>0</v>
      </c>
      <c r="BF80" s="161">
        <v>0</v>
      </c>
      <c r="BG80" s="161">
        <v>8</v>
      </c>
      <c r="BH80" s="161">
        <v>16751</v>
      </c>
      <c r="BI80" s="161">
        <v>0</v>
      </c>
      <c r="BJ80" s="161">
        <v>0</v>
      </c>
      <c r="BK80" s="161" t="s">
        <v>357</v>
      </c>
      <c r="BL80" s="161">
        <v>0</v>
      </c>
      <c r="BM80" s="161">
        <v>0</v>
      </c>
      <c r="BN80" s="161">
        <v>0</v>
      </c>
      <c r="BO80" s="161">
        <v>0</v>
      </c>
      <c r="BP80" s="161">
        <v>0</v>
      </c>
      <c r="BQ80" s="161">
        <v>0</v>
      </c>
      <c r="BR80" s="161">
        <v>286</v>
      </c>
      <c r="BS80" s="161" t="s">
        <v>357</v>
      </c>
      <c r="BT80" s="161" t="s">
        <v>357</v>
      </c>
      <c r="BU80" s="161" t="s">
        <v>357</v>
      </c>
    </row>
    <row r="81" spans="1:73" s="134" customFormat="1" ht="12.75" customHeight="1" x14ac:dyDescent="0.2">
      <c r="A81" s="155" t="s">
        <v>347</v>
      </c>
      <c r="B81" s="156" t="s">
        <v>214</v>
      </c>
      <c r="C81" s="157"/>
      <c r="D81" s="158">
        <v>702</v>
      </c>
      <c r="E81" s="158">
        <v>47760</v>
      </c>
      <c r="F81" s="158">
        <v>6</v>
      </c>
      <c r="G81" s="158">
        <v>2</v>
      </c>
      <c r="H81" s="158">
        <v>3</v>
      </c>
      <c r="I81" s="158">
        <v>1</v>
      </c>
      <c r="J81" s="159">
        <v>4.0999999999999996</v>
      </c>
      <c r="K81" s="160">
        <v>3.1</v>
      </c>
      <c r="L81" s="160" t="s">
        <v>301</v>
      </c>
      <c r="M81" s="160">
        <v>1</v>
      </c>
      <c r="N81" s="161">
        <v>1</v>
      </c>
      <c r="O81" s="161">
        <v>670</v>
      </c>
      <c r="P81" s="161">
        <v>620</v>
      </c>
      <c r="Q81" s="161">
        <v>137</v>
      </c>
      <c r="R81" s="161">
        <v>28</v>
      </c>
      <c r="S81" s="161">
        <v>16</v>
      </c>
      <c r="T81" s="160">
        <v>220</v>
      </c>
      <c r="U81" s="160">
        <v>44</v>
      </c>
      <c r="V81" s="161">
        <v>16279</v>
      </c>
      <c r="W81" s="161">
        <v>595</v>
      </c>
      <c r="X81" s="161" t="s">
        <v>301</v>
      </c>
      <c r="Y81" s="161">
        <v>11890</v>
      </c>
      <c r="Z81" s="161">
        <v>261877</v>
      </c>
      <c r="AA81" s="161" t="s">
        <v>357</v>
      </c>
      <c r="AB81" s="161">
        <v>261877</v>
      </c>
      <c r="AC81" s="161" t="s">
        <v>357</v>
      </c>
      <c r="AD81" s="161" t="s">
        <v>357</v>
      </c>
      <c r="AE81" s="161" t="s">
        <v>357</v>
      </c>
      <c r="AF81" s="161">
        <v>261877</v>
      </c>
      <c r="AG81" s="161">
        <v>46859</v>
      </c>
      <c r="AH81" s="161" t="s">
        <v>357</v>
      </c>
      <c r="AI81" s="161" t="s">
        <v>357</v>
      </c>
      <c r="AJ81" s="161" t="s">
        <v>357</v>
      </c>
      <c r="AK81" s="161">
        <v>850</v>
      </c>
      <c r="AL81" s="161">
        <v>29011</v>
      </c>
      <c r="AM81" s="161">
        <v>28906</v>
      </c>
      <c r="AN81" s="161" t="s">
        <v>357</v>
      </c>
      <c r="AO81" s="161" t="s">
        <v>357</v>
      </c>
      <c r="AP81" s="161" t="s">
        <v>357</v>
      </c>
      <c r="AQ81" s="161" t="s">
        <v>357</v>
      </c>
      <c r="AR81" s="161">
        <v>105</v>
      </c>
      <c r="AS81" s="161" t="s">
        <v>357</v>
      </c>
      <c r="AT81" s="161">
        <v>93000</v>
      </c>
      <c r="AU81" s="161" t="s">
        <v>301</v>
      </c>
      <c r="AV81" s="161">
        <v>73</v>
      </c>
      <c r="AW81" s="161">
        <v>1180</v>
      </c>
      <c r="AX81" s="161">
        <v>1177</v>
      </c>
      <c r="AY81" s="161" t="s">
        <v>357</v>
      </c>
      <c r="AZ81" s="161" t="s">
        <v>357</v>
      </c>
      <c r="BA81" s="161" t="s">
        <v>357</v>
      </c>
      <c r="BB81" s="161" t="s">
        <v>357</v>
      </c>
      <c r="BC81" s="161">
        <v>3</v>
      </c>
      <c r="BD81" s="161" t="s">
        <v>301</v>
      </c>
      <c r="BE81" s="161">
        <v>70</v>
      </c>
      <c r="BF81" s="161">
        <v>2</v>
      </c>
      <c r="BG81" s="161">
        <v>60</v>
      </c>
      <c r="BH81" s="161">
        <v>14974</v>
      </c>
      <c r="BI81" s="161">
        <v>420</v>
      </c>
      <c r="BJ81" s="161">
        <v>95</v>
      </c>
      <c r="BK81" s="161">
        <v>12</v>
      </c>
      <c r="BL81" s="161">
        <v>0</v>
      </c>
      <c r="BM81" s="161" t="s">
        <v>357</v>
      </c>
      <c r="BN81" s="161" t="s">
        <v>357</v>
      </c>
      <c r="BO81" s="161" t="s">
        <v>357</v>
      </c>
      <c r="BP81" s="161" t="s">
        <v>357</v>
      </c>
      <c r="BQ81" s="161" t="s">
        <v>357</v>
      </c>
      <c r="BR81" s="161">
        <v>382</v>
      </c>
      <c r="BS81" s="161" t="s">
        <v>357</v>
      </c>
      <c r="BT81" s="161" t="s">
        <v>357</v>
      </c>
      <c r="BU81" s="161" t="s">
        <v>357</v>
      </c>
    </row>
    <row r="82" spans="1:73" s="134" customFormat="1" ht="12.75" customHeight="1" x14ac:dyDescent="0.2">
      <c r="A82" s="155" t="s">
        <v>348</v>
      </c>
      <c r="B82" s="156" t="s">
        <v>215</v>
      </c>
      <c r="C82" s="157"/>
      <c r="D82" s="158">
        <v>80</v>
      </c>
      <c r="E82" s="158">
        <v>80</v>
      </c>
      <c r="F82" s="158">
        <v>2</v>
      </c>
      <c r="G82" s="158">
        <v>0</v>
      </c>
      <c r="H82" s="158">
        <v>0</v>
      </c>
      <c r="I82" s="158">
        <v>2</v>
      </c>
      <c r="J82" s="159">
        <v>0.6</v>
      </c>
      <c r="K82" s="160">
        <v>0.4</v>
      </c>
      <c r="L82" s="160">
        <v>0.2</v>
      </c>
      <c r="M82" s="160">
        <v>0</v>
      </c>
      <c r="N82" s="161">
        <v>1</v>
      </c>
      <c r="O82" s="161">
        <v>70</v>
      </c>
      <c r="P82" s="161">
        <v>60</v>
      </c>
      <c r="Q82" s="161">
        <v>4</v>
      </c>
      <c r="R82" s="161">
        <v>3</v>
      </c>
      <c r="S82" s="161">
        <v>1</v>
      </c>
      <c r="T82" s="160">
        <v>180</v>
      </c>
      <c r="U82" s="160">
        <v>19.5</v>
      </c>
      <c r="V82" s="161">
        <v>12000</v>
      </c>
      <c r="W82" s="161">
        <v>200</v>
      </c>
      <c r="X82" s="161">
        <v>0</v>
      </c>
      <c r="Y82" s="161">
        <v>0</v>
      </c>
      <c r="Z82" s="161">
        <v>73362</v>
      </c>
      <c r="AA82" s="161">
        <v>56380</v>
      </c>
      <c r="AB82" s="161">
        <v>16982</v>
      </c>
      <c r="AC82" s="161">
        <v>0</v>
      </c>
      <c r="AD82" s="161" t="s">
        <v>301</v>
      </c>
      <c r="AE82" s="161">
        <v>6351</v>
      </c>
      <c r="AF82" s="161">
        <v>10631</v>
      </c>
      <c r="AG82" s="161">
        <v>0</v>
      </c>
      <c r="AH82" s="161">
        <v>0</v>
      </c>
      <c r="AI82" s="161">
        <v>0</v>
      </c>
      <c r="AJ82" s="161">
        <v>0</v>
      </c>
      <c r="AK82" s="161">
        <v>1200</v>
      </c>
      <c r="AL82" s="161">
        <v>12079</v>
      </c>
      <c r="AM82" s="161">
        <v>12000</v>
      </c>
      <c r="AN82" s="161">
        <v>0</v>
      </c>
      <c r="AO82" s="161">
        <v>0</v>
      </c>
      <c r="AP82" s="161">
        <v>0</v>
      </c>
      <c r="AQ82" s="161">
        <v>0</v>
      </c>
      <c r="AR82" s="161">
        <v>79</v>
      </c>
      <c r="AS82" s="161">
        <v>0</v>
      </c>
      <c r="AT82" s="161">
        <v>0</v>
      </c>
      <c r="AU82" s="161">
        <v>0</v>
      </c>
      <c r="AV82" s="161">
        <v>1</v>
      </c>
      <c r="AW82" s="161">
        <v>2013</v>
      </c>
      <c r="AX82" s="161">
        <v>2000</v>
      </c>
      <c r="AY82" s="161">
        <v>0</v>
      </c>
      <c r="AZ82" s="161">
        <v>0</v>
      </c>
      <c r="BA82" s="161">
        <v>0</v>
      </c>
      <c r="BB82" s="161">
        <v>0</v>
      </c>
      <c r="BC82" s="161">
        <v>13</v>
      </c>
      <c r="BD82" s="161">
        <v>0</v>
      </c>
      <c r="BE82" s="161">
        <v>20</v>
      </c>
      <c r="BF82" s="161">
        <v>0</v>
      </c>
      <c r="BG82" s="161">
        <v>1</v>
      </c>
      <c r="BH82" s="161">
        <v>4000</v>
      </c>
      <c r="BI82" s="161">
        <v>50</v>
      </c>
      <c r="BJ82" s="161">
        <v>60</v>
      </c>
      <c r="BK82" s="161">
        <v>0</v>
      </c>
      <c r="BL82" s="161">
        <v>0</v>
      </c>
      <c r="BM82" s="161">
        <v>0</v>
      </c>
      <c r="BN82" s="161">
        <v>0</v>
      </c>
      <c r="BO82" s="161">
        <v>0</v>
      </c>
      <c r="BP82" s="161">
        <v>0</v>
      </c>
      <c r="BQ82" s="161">
        <v>0</v>
      </c>
      <c r="BR82" s="161" t="s">
        <v>301</v>
      </c>
      <c r="BS82" s="161" t="s">
        <v>301</v>
      </c>
      <c r="BT82" s="161" t="s">
        <v>301</v>
      </c>
      <c r="BU82" s="161">
        <v>0</v>
      </c>
    </row>
    <row r="83" spans="1:73" s="134" customFormat="1" ht="12.75" customHeight="1" x14ac:dyDescent="0.2">
      <c r="A83" s="155" t="s">
        <v>349</v>
      </c>
      <c r="B83" s="156" t="s">
        <v>216</v>
      </c>
      <c r="C83" s="157"/>
      <c r="D83" s="158">
        <v>3380</v>
      </c>
      <c r="E83" s="158">
        <v>57117</v>
      </c>
      <c r="F83" s="158">
        <v>12</v>
      </c>
      <c r="G83" s="158">
        <v>2</v>
      </c>
      <c r="H83" s="158">
        <v>0</v>
      </c>
      <c r="I83" s="158">
        <v>10</v>
      </c>
      <c r="J83" s="159">
        <v>3.9</v>
      </c>
      <c r="K83" s="160">
        <v>1.9</v>
      </c>
      <c r="L83" s="160">
        <v>2</v>
      </c>
      <c r="M83" s="160">
        <v>0</v>
      </c>
      <c r="N83" s="161">
        <v>1</v>
      </c>
      <c r="O83" s="161">
        <v>270</v>
      </c>
      <c r="P83" s="161">
        <v>230</v>
      </c>
      <c r="Q83" s="161">
        <v>22</v>
      </c>
      <c r="R83" s="161">
        <v>9</v>
      </c>
      <c r="S83" s="161">
        <v>2</v>
      </c>
      <c r="T83" s="160">
        <v>250</v>
      </c>
      <c r="U83" s="160">
        <v>59</v>
      </c>
      <c r="V83" s="161">
        <v>26548</v>
      </c>
      <c r="W83" s="161">
        <v>1428</v>
      </c>
      <c r="X83" s="161">
        <v>0</v>
      </c>
      <c r="Y83" s="161">
        <v>14441</v>
      </c>
      <c r="Z83" s="161">
        <v>0</v>
      </c>
      <c r="AA83" s="161" t="s">
        <v>357</v>
      </c>
      <c r="AB83" s="161">
        <v>0</v>
      </c>
      <c r="AC83" s="161" t="s">
        <v>357</v>
      </c>
      <c r="AD83" s="161" t="s">
        <v>357</v>
      </c>
      <c r="AE83" s="161" t="s">
        <v>357</v>
      </c>
      <c r="AF83" s="161" t="s">
        <v>301</v>
      </c>
      <c r="AG83" s="161" t="s">
        <v>301</v>
      </c>
      <c r="AH83" s="161" t="s">
        <v>357</v>
      </c>
      <c r="AI83" s="161" t="s">
        <v>357</v>
      </c>
      <c r="AJ83" s="161" t="s">
        <v>357</v>
      </c>
      <c r="AK83" s="161" t="s">
        <v>301</v>
      </c>
      <c r="AL83" s="161">
        <v>42381</v>
      </c>
      <c r="AM83" s="161">
        <v>40246</v>
      </c>
      <c r="AN83" s="161">
        <v>14</v>
      </c>
      <c r="AO83" s="161">
        <v>0</v>
      </c>
      <c r="AP83" s="161">
        <v>348</v>
      </c>
      <c r="AQ83" s="161">
        <v>0</v>
      </c>
      <c r="AR83" s="161">
        <v>1773</v>
      </c>
      <c r="AS83" s="161">
        <v>0</v>
      </c>
      <c r="AT83" s="161" t="s">
        <v>357</v>
      </c>
      <c r="AU83" s="161">
        <v>8</v>
      </c>
      <c r="AV83" s="161" t="s">
        <v>357</v>
      </c>
      <c r="AW83" s="161">
        <v>3937</v>
      </c>
      <c r="AX83" s="161">
        <v>3632</v>
      </c>
      <c r="AY83" s="161">
        <v>1</v>
      </c>
      <c r="AZ83" s="161">
        <v>0</v>
      </c>
      <c r="BA83" s="161">
        <v>72</v>
      </c>
      <c r="BB83" s="161">
        <v>0</v>
      </c>
      <c r="BC83" s="161">
        <v>232</v>
      </c>
      <c r="BD83" s="161">
        <v>0</v>
      </c>
      <c r="BE83" s="161">
        <v>460</v>
      </c>
      <c r="BF83" s="161">
        <v>3</v>
      </c>
      <c r="BG83" s="161">
        <v>8</v>
      </c>
      <c r="BH83" s="161">
        <v>13236</v>
      </c>
      <c r="BI83" s="161">
        <v>48</v>
      </c>
      <c r="BJ83" s="161">
        <v>56</v>
      </c>
      <c r="BK83" s="161">
        <v>0</v>
      </c>
      <c r="BL83" s="161">
        <v>114</v>
      </c>
      <c r="BM83" s="161">
        <v>28</v>
      </c>
      <c r="BN83" s="161">
        <v>30</v>
      </c>
      <c r="BO83" s="161">
        <v>0</v>
      </c>
      <c r="BP83" s="161">
        <v>56</v>
      </c>
      <c r="BQ83" s="161">
        <v>58</v>
      </c>
      <c r="BR83" s="161">
        <v>289</v>
      </c>
      <c r="BS83" s="161" t="s">
        <v>357</v>
      </c>
      <c r="BT83" s="161" t="s">
        <v>357</v>
      </c>
      <c r="BU83" s="161" t="s">
        <v>357</v>
      </c>
    </row>
    <row r="84" spans="1:73" s="134" customFormat="1" ht="12.75" customHeight="1" x14ac:dyDescent="0.2">
      <c r="A84" s="155" t="s">
        <v>363</v>
      </c>
      <c r="B84" s="156" t="s">
        <v>417</v>
      </c>
      <c r="C84" s="157"/>
      <c r="D84" s="158">
        <v>300</v>
      </c>
      <c r="E84" s="158">
        <v>800</v>
      </c>
      <c r="F84" s="158">
        <v>1</v>
      </c>
      <c r="G84" s="158">
        <v>0</v>
      </c>
      <c r="H84" s="158">
        <v>0</v>
      </c>
      <c r="I84" s="158">
        <v>1</v>
      </c>
      <c r="J84" s="159">
        <v>0.5</v>
      </c>
      <c r="K84" s="160" t="s">
        <v>301</v>
      </c>
      <c r="L84" s="160" t="s">
        <v>301</v>
      </c>
      <c r="M84" s="160" t="s">
        <v>301</v>
      </c>
      <c r="N84" s="161">
        <v>1</v>
      </c>
      <c r="O84" s="161">
        <v>40</v>
      </c>
      <c r="P84" s="161">
        <v>40</v>
      </c>
      <c r="Q84" s="161">
        <v>10</v>
      </c>
      <c r="R84" s="161">
        <v>2</v>
      </c>
      <c r="S84" s="161">
        <v>2</v>
      </c>
      <c r="T84" s="160">
        <v>120</v>
      </c>
      <c r="U84" s="160">
        <v>16</v>
      </c>
      <c r="V84" s="161">
        <v>7000</v>
      </c>
      <c r="W84" s="161">
        <v>120</v>
      </c>
      <c r="X84" s="161">
        <v>7900</v>
      </c>
      <c r="Y84" s="161">
        <v>0</v>
      </c>
      <c r="Z84" s="161">
        <v>43486</v>
      </c>
      <c r="AA84" s="161">
        <v>36000</v>
      </c>
      <c r="AB84" s="161">
        <v>7486</v>
      </c>
      <c r="AC84" s="161">
        <v>0</v>
      </c>
      <c r="AD84" s="161" t="s">
        <v>301</v>
      </c>
      <c r="AE84" s="161">
        <v>0</v>
      </c>
      <c r="AF84" s="161">
        <v>7486</v>
      </c>
      <c r="AG84" s="161">
        <v>500</v>
      </c>
      <c r="AH84" s="161">
        <v>0</v>
      </c>
      <c r="AI84" s="161">
        <v>0</v>
      </c>
      <c r="AJ84" s="161">
        <v>0</v>
      </c>
      <c r="AK84" s="161">
        <v>0</v>
      </c>
      <c r="AL84" s="161">
        <v>7010</v>
      </c>
      <c r="AM84" s="161">
        <v>6500</v>
      </c>
      <c r="AN84" s="161">
        <v>0</v>
      </c>
      <c r="AO84" s="161">
        <v>0</v>
      </c>
      <c r="AP84" s="161">
        <v>0</v>
      </c>
      <c r="AQ84" s="161">
        <v>0</v>
      </c>
      <c r="AR84" s="161">
        <v>500</v>
      </c>
      <c r="AS84" s="161">
        <v>10</v>
      </c>
      <c r="AT84" s="161">
        <v>5</v>
      </c>
      <c r="AU84" s="161">
        <v>5</v>
      </c>
      <c r="AV84" s="161">
        <v>1000</v>
      </c>
      <c r="AW84" s="161">
        <v>1000</v>
      </c>
      <c r="AX84" s="161">
        <v>1000</v>
      </c>
      <c r="AY84" s="161">
        <v>0</v>
      </c>
      <c r="AZ84" s="161">
        <v>0</v>
      </c>
      <c r="BA84" s="161">
        <v>0</v>
      </c>
      <c r="BB84" s="161">
        <v>0</v>
      </c>
      <c r="BC84" s="161">
        <v>0</v>
      </c>
      <c r="BD84" s="161">
        <v>0</v>
      </c>
      <c r="BE84" s="161">
        <v>0</v>
      </c>
      <c r="BF84" s="161">
        <v>1</v>
      </c>
      <c r="BG84" s="161">
        <v>20</v>
      </c>
      <c r="BH84" s="161">
        <v>1000</v>
      </c>
      <c r="BI84" s="161">
        <v>0</v>
      </c>
      <c r="BJ84" s="161">
        <v>0</v>
      </c>
      <c r="BK84" s="161">
        <v>60</v>
      </c>
      <c r="BL84" s="161">
        <v>100</v>
      </c>
      <c r="BM84" s="161">
        <v>0</v>
      </c>
      <c r="BN84" s="161">
        <v>0</v>
      </c>
      <c r="BO84" s="161">
        <v>0</v>
      </c>
      <c r="BP84" s="161">
        <v>100</v>
      </c>
      <c r="BQ84" s="161">
        <v>5000</v>
      </c>
      <c r="BR84" s="161">
        <v>200</v>
      </c>
      <c r="BS84" s="161">
        <v>1000</v>
      </c>
      <c r="BT84" s="161">
        <v>0</v>
      </c>
      <c r="BU84" s="161">
        <v>0</v>
      </c>
    </row>
    <row r="85" spans="1:73" s="134" customFormat="1" ht="12.75" customHeight="1" x14ac:dyDescent="0.2">
      <c r="A85" s="155" t="s">
        <v>350</v>
      </c>
      <c r="B85" s="156" t="s">
        <v>217</v>
      </c>
      <c r="C85" s="157"/>
      <c r="D85" s="158">
        <v>2000</v>
      </c>
      <c r="E85" s="158">
        <v>2000</v>
      </c>
      <c r="F85" s="158">
        <v>4</v>
      </c>
      <c r="G85" s="158">
        <v>2</v>
      </c>
      <c r="H85" s="158">
        <v>2</v>
      </c>
      <c r="I85" s="158">
        <v>0</v>
      </c>
      <c r="J85" s="159">
        <v>2.2999999999999998</v>
      </c>
      <c r="K85" s="160">
        <v>2.2999999999999998</v>
      </c>
      <c r="L85" s="160">
        <v>0</v>
      </c>
      <c r="M85" s="160">
        <v>0</v>
      </c>
      <c r="N85" s="161">
        <v>1</v>
      </c>
      <c r="O85" s="161">
        <v>205</v>
      </c>
      <c r="P85" s="161">
        <v>56</v>
      </c>
      <c r="Q85" s="161">
        <v>9</v>
      </c>
      <c r="R85" s="161">
        <v>3</v>
      </c>
      <c r="S85" s="161">
        <v>0</v>
      </c>
      <c r="T85" s="160">
        <v>200</v>
      </c>
      <c r="U85" s="160">
        <v>25</v>
      </c>
      <c r="V85" s="161">
        <v>1325</v>
      </c>
      <c r="W85" s="161">
        <v>1325</v>
      </c>
      <c r="X85" s="161">
        <v>1325</v>
      </c>
      <c r="Y85" s="161">
        <v>121325</v>
      </c>
      <c r="Z85" s="161">
        <v>110000</v>
      </c>
      <c r="AA85" s="161" t="s">
        <v>357</v>
      </c>
      <c r="AB85" s="161">
        <v>110000</v>
      </c>
      <c r="AC85" s="161" t="s">
        <v>357</v>
      </c>
      <c r="AD85" s="161" t="s">
        <v>357</v>
      </c>
      <c r="AE85" s="161" t="s">
        <v>357</v>
      </c>
      <c r="AF85" s="161">
        <v>110000</v>
      </c>
      <c r="AG85" s="161">
        <v>0</v>
      </c>
      <c r="AH85" s="161">
        <v>120000</v>
      </c>
      <c r="AI85" s="161">
        <v>0</v>
      </c>
      <c r="AJ85" s="161">
        <v>0</v>
      </c>
      <c r="AK85" s="161">
        <v>0</v>
      </c>
      <c r="AL85" s="161">
        <v>123150</v>
      </c>
      <c r="AM85" s="161">
        <v>120765</v>
      </c>
      <c r="AN85" s="161">
        <v>1500</v>
      </c>
      <c r="AO85" s="161">
        <v>0</v>
      </c>
      <c r="AP85" s="161">
        <v>700</v>
      </c>
      <c r="AQ85" s="161">
        <v>150</v>
      </c>
      <c r="AR85" s="161">
        <v>35</v>
      </c>
      <c r="AS85" s="161">
        <v>0</v>
      </c>
      <c r="AT85" s="161">
        <v>0</v>
      </c>
      <c r="AU85" s="161">
        <v>0</v>
      </c>
      <c r="AV85" s="161">
        <v>0</v>
      </c>
      <c r="AW85" s="161">
        <v>1300</v>
      </c>
      <c r="AX85" s="161">
        <v>1295</v>
      </c>
      <c r="AY85" s="161">
        <v>5</v>
      </c>
      <c r="AZ85" s="161">
        <v>0</v>
      </c>
      <c r="BA85" s="161">
        <v>0</v>
      </c>
      <c r="BB85" s="161">
        <v>0</v>
      </c>
      <c r="BC85" s="161">
        <v>0</v>
      </c>
      <c r="BD85" s="161">
        <v>0</v>
      </c>
      <c r="BE85" s="161">
        <v>10</v>
      </c>
      <c r="BF85" s="161">
        <v>0</v>
      </c>
      <c r="BG85" s="161">
        <v>8</v>
      </c>
      <c r="BH85" s="161">
        <v>4635</v>
      </c>
      <c r="BI85" s="161">
        <v>85</v>
      </c>
      <c r="BJ85" s="161">
        <v>10</v>
      </c>
      <c r="BK85" s="161">
        <v>0</v>
      </c>
      <c r="BL85" s="161">
        <v>120</v>
      </c>
      <c r="BM85" s="161">
        <v>110</v>
      </c>
      <c r="BN85" s="161">
        <v>10</v>
      </c>
      <c r="BO85" s="161">
        <v>0</v>
      </c>
      <c r="BP85" s="161">
        <v>0</v>
      </c>
      <c r="BQ85" s="161">
        <v>30</v>
      </c>
      <c r="BR85" s="161">
        <v>60</v>
      </c>
      <c r="BS85" s="161" t="s">
        <v>301</v>
      </c>
      <c r="BT85" s="161" t="s">
        <v>301</v>
      </c>
      <c r="BU85" s="161">
        <v>0</v>
      </c>
    </row>
    <row r="86" spans="1:73" s="134" customFormat="1" ht="12.75" customHeight="1" x14ac:dyDescent="0.2">
      <c r="A86" s="155" t="s">
        <v>352</v>
      </c>
      <c r="B86" s="156" t="s">
        <v>218</v>
      </c>
      <c r="C86" s="157"/>
      <c r="D86" s="158">
        <v>763</v>
      </c>
      <c r="E86" s="158">
        <v>12239</v>
      </c>
      <c r="F86" s="158">
        <v>3</v>
      </c>
      <c r="G86" s="158">
        <v>1</v>
      </c>
      <c r="H86" s="158">
        <v>1</v>
      </c>
      <c r="I86" s="158">
        <v>1</v>
      </c>
      <c r="J86" s="159">
        <v>1.5</v>
      </c>
      <c r="K86" s="160">
        <v>1.4</v>
      </c>
      <c r="L86" s="160">
        <v>0</v>
      </c>
      <c r="M86" s="160">
        <v>0.08</v>
      </c>
      <c r="N86" s="161">
        <v>1</v>
      </c>
      <c r="O86" s="161">
        <v>199</v>
      </c>
      <c r="P86" s="161">
        <v>180</v>
      </c>
      <c r="Q86" s="161">
        <v>18</v>
      </c>
      <c r="R86" s="161">
        <v>6</v>
      </c>
      <c r="S86" s="161">
        <v>6</v>
      </c>
      <c r="T86" s="160">
        <v>215</v>
      </c>
      <c r="U86" s="160">
        <v>44</v>
      </c>
      <c r="V86" s="161">
        <v>15823</v>
      </c>
      <c r="W86" s="161" t="s">
        <v>357</v>
      </c>
      <c r="X86" s="161" t="s">
        <v>357</v>
      </c>
      <c r="Y86" s="161" t="s">
        <v>357</v>
      </c>
      <c r="Z86" s="161">
        <v>40099</v>
      </c>
      <c r="AA86" s="161" t="s">
        <v>357</v>
      </c>
      <c r="AB86" s="161">
        <v>40099</v>
      </c>
      <c r="AC86" s="161" t="s">
        <v>357</v>
      </c>
      <c r="AD86" s="161" t="s">
        <v>357</v>
      </c>
      <c r="AE86" s="161">
        <v>16910</v>
      </c>
      <c r="AF86" s="161">
        <v>23189</v>
      </c>
      <c r="AG86" s="161" t="s">
        <v>357</v>
      </c>
      <c r="AH86" s="161">
        <v>37079</v>
      </c>
      <c r="AI86" s="161">
        <v>0</v>
      </c>
      <c r="AJ86" s="161">
        <v>0</v>
      </c>
      <c r="AK86" s="161">
        <v>3020</v>
      </c>
      <c r="AL86" s="161">
        <v>16421</v>
      </c>
      <c r="AM86" s="161">
        <v>14875</v>
      </c>
      <c r="AN86" s="161">
        <v>0</v>
      </c>
      <c r="AO86" s="161">
        <v>406</v>
      </c>
      <c r="AP86" s="161">
        <v>0</v>
      </c>
      <c r="AQ86" s="161">
        <v>0</v>
      </c>
      <c r="AR86" s="161">
        <v>960</v>
      </c>
      <c r="AS86" s="161">
        <v>180</v>
      </c>
      <c r="AT86" s="161" t="s">
        <v>357</v>
      </c>
      <c r="AU86" s="161">
        <v>960</v>
      </c>
      <c r="AV86" s="161" t="s">
        <v>357</v>
      </c>
      <c r="AW86" s="161">
        <v>461</v>
      </c>
      <c r="AX86" s="161">
        <v>349</v>
      </c>
      <c r="AY86" s="161">
        <v>0</v>
      </c>
      <c r="AZ86" s="161">
        <v>0</v>
      </c>
      <c r="BA86" s="161" t="s">
        <v>357</v>
      </c>
      <c r="BB86" s="161">
        <v>0</v>
      </c>
      <c r="BC86" s="161">
        <v>112</v>
      </c>
      <c r="BD86" s="161">
        <v>0</v>
      </c>
      <c r="BE86" s="161">
        <v>0</v>
      </c>
      <c r="BF86" s="161">
        <v>3</v>
      </c>
      <c r="BG86" s="161">
        <v>2</v>
      </c>
      <c r="BH86" s="161">
        <v>8969</v>
      </c>
      <c r="BI86" s="161">
        <v>893</v>
      </c>
      <c r="BJ86" s="161">
        <v>602</v>
      </c>
      <c r="BK86" s="161">
        <v>44</v>
      </c>
      <c r="BL86" s="161">
        <v>0</v>
      </c>
      <c r="BM86" s="161">
        <v>0</v>
      </c>
      <c r="BN86" s="161" t="s">
        <v>357</v>
      </c>
      <c r="BO86" s="161" t="s">
        <v>357</v>
      </c>
      <c r="BP86" s="161" t="s">
        <v>357</v>
      </c>
      <c r="BQ86" s="161" t="s">
        <v>357</v>
      </c>
      <c r="BR86" s="161">
        <v>306</v>
      </c>
      <c r="BS86" s="161" t="s">
        <v>357</v>
      </c>
      <c r="BT86" s="161" t="s">
        <v>357</v>
      </c>
      <c r="BU86" s="161" t="s">
        <v>357</v>
      </c>
    </row>
    <row r="87" spans="1:73" s="134" customFormat="1" ht="12.75" customHeight="1" x14ac:dyDescent="0.2">
      <c r="A87" s="122"/>
      <c r="B87" s="169" t="s">
        <v>160</v>
      </c>
      <c r="C87" s="170"/>
      <c r="D87" s="178">
        <v>23717</v>
      </c>
      <c r="E87" s="178">
        <v>177903</v>
      </c>
      <c r="F87" s="178">
        <v>122</v>
      </c>
      <c r="G87" s="178">
        <v>20</v>
      </c>
      <c r="H87" s="178">
        <v>49</v>
      </c>
      <c r="I87" s="178">
        <v>53</v>
      </c>
      <c r="J87" s="179">
        <v>63.400000000000006</v>
      </c>
      <c r="K87" s="179">
        <v>53.179999999999993</v>
      </c>
      <c r="L87" s="179">
        <v>4.9700000000000006</v>
      </c>
      <c r="M87" s="179">
        <v>4.59</v>
      </c>
      <c r="N87" s="178">
        <v>33</v>
      </c>
      <c r="O87" s="178">
        <v>9826</v>
      </c>
      <c r="P87" s="178">
        <v>8333</v>
      </c>
      <c r="Q87" s="178">
        <v>1267</v>
      </c>
      <c r="R87" s="178">
        <v>274</v>
      </c>
      <c r="S87" s="178">
        <v>51</v>
      </c>
      <c r="T87" s="179">
        <v>5731</v>
      </c>
      <c r="U87" s="179">
        <v>1144.3</v>
      </c>
      <c r="V87" s="178">
        <v>415256</v>
      </c>
      <c r="W87" s="178">
        <v>18083</v>
      </c>
      <c r="X87" s="178">
        <v>34938</v>
      </c>
      <c r="Y87" s="178">
        <v>186165</v>
      </c>
      <c r="Z87" s="178">
        <v>8854079</v>
      </c>
      <c r="AA87" s="178">
        <v>6011853</v>
      </c>
      <c r="AB87" s="178">
        <v>2842226</v>
      </c>
      <c r="AC87" s="178">
        <v>6308</v>
      </c>
      <c r="AD87" s="178">
        <v>0</v>
      </c>
      <c r="AE87" s="178">
        <v>43951</v>
      </c>
      <c r="AF87" s="178">
        <v>911752</v>
      </c>
      <c r="AG87" s="178">
        <v>208625</v>
      </c>
      <c r="AH87" s="178">
        <v>323662</v>
      </c>
      <c r="AI87" s="178">
        <v>0</v>
      </c>
      <c r="AJ87" s="178">
        <v>0</v>
      </c>
      <c r="AK87" s="178">
        <v>44268</v>
      </c>
      <c r="AL87" s="178">
        <v>600908</v>
      </c>
      <c r="AM87" s="178">
        <v>566324</v>
      </c>
      <c r="AN87" s="178">
        <v>7492</v>
      </c>
      <c r="AO87" s="178">
        <v>481</v>
      </c>
      <c r="AP87" s="178">
        <v>1048</v>
      </c>
      <c r="AQ87" s="178">
        <v>150</v>
      </c>
      <c r="AR87" s="178">
        <v>24576</v>
      </c>
      <c r="AS87" s="178">
        <v>837</v>
      </c>
      <c r="AT87" s="178">
        <v>97195</v>
      </c>
      <c r="AU87" s="178">
        <v>2092</v>
      </c>
      <c r="AV87" s="178">
        <v>2862</v>
      </c>
      <c r="AW87" s="178">
        <v>32586</v>
      </c>
      <c r="AX87" s="178">
        <v>28531</v>
      </c>
      <c r="AY87" s="178">
        <v>281</v>
      </c>
      <c r="AZ87" s="178">
        <v>2</v>
      </c>
      <c r="BA87" s="178">
        <v>72</v>
      </c>
      <c r="BB87" s="178">
        <v>0</v>
      </c>
      <c r="BC87" s="178">
        <v>2180</v>
      </c>
      <c r="BD87" s="178">
        <v>1520</v>
      </c>
      <c r="BE87" s="178">
        <v>3866</v>
      </c>
      <c r="BF87" s="178">
        <v>39</v>
      </c>
      <c r="BG87" s="178">
        <v>738</v>
      </c>
      <c r="BH87" s="178">
        <v>245973</v>
      </c>
      <c r="BI87" s="171">
        <v>13333</v>
      </c>
      <c r="BJ87" s="171">
        <v>14259</v>
      </c>
      <c r="BK87" s="171">
        <v>4403</v>
      </c>
      <c r="BL87" s="171">
        <v>354</v>
      </c>
      <c r="BM87" s="171">
        <v>148</v>
      </c>
      <c r="BN87" s="171">
        <v>40</v>
      </c>
      <c r="BO87" s="171">
        <v>0</v>
      </c>
      <c r="BP87" s="171">
        <v>166</v>
      </c>
      <c r="BQ87" s="171">
        <v>62943</v>
      </c>
      <c r="BR87" s="171">
        <v>5613</v>
      </c>
      <c r="BS87" s="171">
        <v>73969</v>
      </c>
      <c r="BT87" s="171">
        <v>5250</v>
      </c>
      <c r="BU87" s="171">
        <v>25287</v>
      </c>
    </row>
    <row r="88" spans="1:73" s="134" customFormat="1" ht="12.75" customHeight="1" x14ac:dyDescent="0.2">
      <c r="A88" s="173"/>
      <c r="B88" s="135" t="s">
        <v>150</v>
      </c>
      <c r="C88" s="180">
        <v>29</v>
      </c>
      <c r="D88" s="180">
        <v>29</v>
      </c>
      <c r="E88" s="180">
        <v>29</v>
      </c>
      <c r="F88" s="180">
        <v>29</v>
      </c>
      <c r="G88" s="180">
        <v>29</v>
      </c>
      <c r="H88" s="180">
        <v>29</v>
      </c>
      <c r="I88" s="180">
        <v>29</v>
      </c>
      <c r="J88" s="180">
        <v>29</v>
      </c>
      <c r="K88" s="180">
        <v>29</v>
      </c>
      <c r="L88" s="180">
        <v>29</v>
      </c>
      <c r="M88" s="180">
        <v>29</v>
      </c>
      <c r="N88" s="180">
        <v>29</v>
      </c>
      <c r="O88" s="180">
        <v>29</v>
      </c>
      <c r="P88" s="180">
        <v>29</v>
      </c>
      <c r="Q88" s="180">
        <v>29</v>
      </c>
      <c r="R88" s="180">
        <v>29</v>
      </c>
      <c r="S88" s="180">
        <v>29</v>
      </c>
      <c r="T88" s="180">
        <v>29</v>
      </c>
      <c r="U88" s="180">
        <v>29</v>
      </c>
      <c r="V88" s="180">
        <v>29</v>
      </c>
      <c r="W88" s="180">
        <v>29</v>
      </c>
      <c r="X88" s="180">
        <v>29</v>
      </c>
      <c r="Y88" s="180">
        <v>29</v>
      </c>
      <c r="Z88" s="180">
        <v>29</v>
      </c>
      <c r="AA88" s="180">
        <v>29</v>
      </c>
      <c r="AB88" s="180">
        <v>29</v>
      </c>
      <c r="AC88" s="180">
        <v>29</v>
      </c>
      <c r="AD88" s="180">
        <v>29</v>
      </c>
      <c r="AE88" s="180">
        <v>29</v>
      </c>
      <c r="AF88" s="180">
        <v>29</v>
      </c>
      <c r="AG88" s="180">
        <v>29</v>
      </c>
      <c r="AH88" s="180">
        <v>29</v>
      </c>
      <c r="AI88" s="180">
        <v>29</v>
      </c>
      <c r="AJ88" s="180">
        <v>29</v>
      </c>
      <c r="AK88" s="180">
        <v>29</v>
      </c>
      <c r="AL88" s="180">
        <v>29</v>
      </c>
      <c r="AM88" s="180">
        <v>29</v>
      </c>
      <c r="AN88" s="180">
        <v>29</v>
      </c>
      <c r="AO88" s="180">
        <v>29</v>
      </c>
      <c r="AP88" s="180">
        <v>29</v>
      </c>
      <c r="AQ88" s="180">
        <v>29</v>
      </c>
      <c r="AR88" s="180">
        <v>29</v>
      </c>
      <c r="AS88" s="180">
        <v>29</v>
      </c>
      <c r="AT88" s="180">
        <v>29</v>
      </c>
      <c r="AU88" s="180">
        <v>29</v>
      </c>
      <c r="AV88" s="180">
        <v>29</v>
      </c>
      <c r="AW88" s="180">
        <v>29</v>
      </c>
      <c r="AX88" s="180">
        <v>29</v>
      </c>
      <c r="AY88" s="180">
        <v>29</v>
      </c>
      <c r="AZ88" s="180">
        <v>29</v>
      </c>
      <c r="BA88" s="180">
        <v>29</v>
      </c>
      <c r="BB88" s="180">
        <v>29</v>
      </c>
      <c r="BC88" s="180">
        <v>29</v>
      </c>
      <c r="BD88" s="180">
        <v>29</v>
      </c>
      <c r="BE88" s="180">
        <v>29</v>
      </c>
      <c r="BF88" s="180">
        <v>29</v>
      </c>
      <c r="BG88" s="180">
        <v>29</v>
      </c>
      <c r="BH88" s="180">
        <v>29</v>
      </c>
      <c r="BI88" s="136">
        <v>29</v>
      </c>
      <c r="BJ88" s="136">
        <v>29</v>
      </c>
      <c r="BK88" s="136">
        <v>29</v>
      </c>
      <c r="BL88" s="136">
        <v>29</v>
      </c>
      <c r="BM88" s="136">
        <v>29</v>
      </c>
      <c r="BN88" s="136">
        <v>29</v>
      </c>
      <c r="BO88" s="136">
        <v>29</v>
      </c>
      <c r="BP88" s="136">
        <v>29</v>
      </c>
      <c r="BQ88" s="136">
        <v>29</v>
      </c>
      <c r="BR88" s="136">
        <v>29</v>
      </c>
      <c r="BS88" s="136">
        <v>29</v>
      </c>
      <c r="BT88" s="136">
        <v>29</v>
      </c>
      <c r="BU88" s="136">
        <v>29</v>
      </c>
    </row>
    <row r="89" spans="1:73" s="134" customFormat="1" ht="12.75" customHeight="1" x14ac:dyDescent="0.2">
      <c r="A89" s="173"/>
      <c r="B89" s="135" t="s">
        <v>151</v>
      </c>
      <c r="C89" s="180">
        <v>26</v>
      </c>
      <c r="D89" s="180">
        <v>23</v>
      </c>
      <c r="E89" s="180">
        <v>10</v>
      </c>
      <c r="F89" s="180">
        <v>26</v>
      </c>
      <c r="G89" s="180">
        <v>26</v>
      </c>
      <c r="H89" s="180">
        <v>26</v>
      </c>
      <c r="I89" s="180">
        <v>26</v>
      </c>
      <c r="J89" s="180">
        <v>26</v>
      </c>
      <c r="K89" s="180">
        <v>25</v>
      </c>
      <c r="L89" s="180">
        <v>23</v>
      </c>
      <c r="M89" s="180">
        <v>24</v>
      </c>
      <c r="N89" s="180">
        <v>26</v>
      </c>
      <c r="O89" s="180">
        <v>26</v>
      </c>
      <c r="P89" s="180">
        <v>26</v>
      </c>
      <c r="Q89" s="180">
        <v>26</v>
      </c>
      <c r="R89" s="180">
        <v>26</v>
      </c>
      <c r="S89" s="180">
        <v>26</v>
      </c>
      <c r="T89" s="180">
        <v>26</v>
      </c>
      <c r="U89" s="180">
        <v>26</v>
      </c>
      <c r="V89" s="180">
        <v>26</v>
      </c>
      <c r="W89" s="180">
        <v>23</v>
      </c>
      <c r="X89" s="180">
        <v>22</v>
      </c>
      <c r="Y89" s="180">
        <v>23</v>
      </c>
      <c r="Z89" s="180">
        <v>26</v>
      </c>
      <c r="AA89" s="180">
        <v>7</v>
      </c>
      <c r="AB89" s="180">
        <v>26</v>
      </c>
      <c r="AC89" s="180">
        <v>6</v>
      </c>
      <c r="AD89" s="180">
        <v>0</v>
      </c>
      <c r="AE89" s="180">
        <v>5</v>
      </c>
      <c r="AF89" s="180">
        <v>12</v>
      </c>
      <c r="AG89" s="180">
        <v>9</v>
      </c>
      <c r="AH89" s="180">
        <v>10</v>
      </c>
      <c r="AI89" s="180">
        <v>11</v>
      </c>
      <c r="AJ89" s="180">
        <v>11</v>
      </c>
      <c r="AK89" s="180">
        <v>16</v>
      </c>
      <c r="AL89" s="180">
        <v>26</v>
      </c>
      <c r="AM89" s="180">
        <v>25</v>
      </c>
      <c r="AN89" s="180">
        <v>24</v>
      </c>
      <c r="AO89" s="180">
        <v>23</v>
      </c>
      <c r="AP89" s="180">
        <v>23</v>
      </c>
      <c r="AQ89" s="180">
        <v>24</v>
      </c>
      <c r="AR89" s="180">
        <v>25</v>
      </c>
      <c r="AS89" s="180">
        <v>24</v>
      </c>
      <c r="AT89" s="180">
        <v>15</v>
      </c>
      <c r="AU89" s="180">
        <v>17</v>
      </c>
      <c r="AV89" s="180">
        <v>20</v>
      </c>
      <c r="AW89" s="180">
        <v>26</v>
      </c>
      <c r="AX89" s="180">
        <v>25</v>
      </c>
      <c r="AY89" s="180">
        <v>24</v>
      </c>
      <c r="AZ89" s="180">
        <v>24</v>
      </c>
      <c r="BA89" s="180">
        <v>23</v>
      </c>
      <c r="BB89" s="180">
        <v>24</v>
      </c>
      <c r="BC89" s="180">
        <v>25</v>
      </c>
      <c r="BD89" s="180">
        <v>23</v>
      </c>
      <c r="BE89" s="180">
        <v>23</v>
      </c>
      <c r="BF89" s="180">
        <v>26</v>
      </c>
      <c r="BG89" s="180">
        <v>26</v>
      </c>
      <c r="BH89" s="180">
        <v>25</v>
      </c>
      <c r="BI89" s="136">
        <v>26</v>
      </c>
      <c r="BJ89" s="136">
        <v>25</v>
      </c>
      <c r="BK89" s="136">
        <v>25</v>
      </c>
      <c r="BL89" s="136">
        <v>26</v>
      </c>
      <c r="BM89" s="136">
        <v>22</v>
      </c>
      <c r="BN89" s="136">
        <v>21</v>
      </c>
      <c r="BO89" s="136">
        <v>21</v>
      </c>
      <c r="BP89" s="136">
        <v>21</v>
      </c>
      <c r="BQ89" s="136">
        <v>17</v>
      </c>
      <c r="BR89" s="136">
        <v>20</v>
      </c>
      <c r="BS89" s="136">
        <v>9</v>
      </c>
      <c r="BT89" s="136">
        <v>4</v>
      </c>
      <c r="BU89" s="136">
        <v>8</v>
      </c>
    </row>
    <row r="90" spans="1:73" s="134" customFormat="1" ht="12.75" customHeight="1" x14ac:dyDescent="0.2">
      <c r="A90" s="174"/>
      <c r="B90" s="138" t="s">
        <v>149</v>
      </c>
      <c r="C90" s="181">
        <v>0.89655172413793105</v>
      </c>
      <c r="D90" s="181">
        <v>0.7931034482758621</v>
      </c>
      <c r="E90" s="181">
        <v>0.34482758620689657</v>
      </c>
      <c r="F90" s="181">
        <v>0.89655172413793105</v>
      </c>
      <c r="G90" s="181">
        <v>0.89655172413793105</v>
      </c>
      <c r="H90" s="181">
        <v>0.89655172413793105</v>
      </c>
      <c r="I90" s="181">
        <v>0.89655172413793105</v>
      </c>
      <c r="J90" s="181">
        <v>0.89655172413793105</v>
      </c>
      <c r="K90" s="181">
        <v>0.86206896551724133</v>
      </c>
      <c r="L90" s="181">
        <v>0.7931034482758621</v>
      </c>
      <c r="M90" s="181">
        <v>0.82758620689655171</v>
      </c>
      <c r="N90" s="181">
        <v>0.89655172413793105</v>
      </c>
      <c r="O90" s="181">
        <v>0.89655172413793105</v>
      </c>
      <c r="P90" s="181">
        <v>0.89655172413793105</v>
      </c>
      <c r="Q90" s="181">
        <v>0.89655172413793105</v>
      </c>
      <c r="R90" s="181">
        <v>0.89655172413793105</v>
      </c>
      <c r="S90" s="181">
        <v>0.89655172413793105</v>
      </c>
      <c r="T90" s="181">
        <v>0.89655172413793105</v>
      </c>
      <c r="U90" s="181">
        <v>0.89655172413793105</v>
      </c>
      <c r="V90" s="181">
        <v>0.89655172413793105</v>
      </c>
      <c r="W90" s="181">
        <v>0.7931034482758621</v>
      </c>
      <c r="X90" s="181">
        <v>0.75862068965517238</v>
      </c>
      <c r="Y90" s="181">
        <v>0.7931034482758621</v>
      </c>
      <c r="Z90" s="181">
        <v>0.89655172413793105</v>
      </c>
      <c r="AA90" s="181">
        <v>0.2413793103448276</v>
      </c>
      <c r="AB90" s="181">
        <v>0.89655172413793105</v>
      </c>
      <c r="AC90" s="181">
        <v>0.20689655172413793</v>
      </c>
      <c r="AD90" s="181">
        <v>0</v>
      </c>
      <c r="AE90" s="181">
        <v>0.17241379310344829</v>
      </c>
      <c r="AF90" s="181">
        <v>0.41379310344827586</v>
      </c>
      <c r="AG90" s="181">
        <v>0.31034482758620691</v>
      </c>
      <c r="AH90" s="181">
        <v>0.34482758620689657</v>
      </c>
      <c r="AI90" s="181">
        <v>0.37931034482758619</v>
      </c>
      <c r="AJ90" s="181">
        <v>0.37931034482758619</v>
      </c>
      <c r="AK90" s="181">
        <v>0.55172413793103448</v>
      </c>
      <c r="AL90" s="181">
        <v>0.89655172413793105</v>
      </c>
      <c r="AM90" s="181">
        <v>0.86206896551724133</v>
      </c>
      <c r="AN90" s="181">
        <v>0.82758620689655171</v>
      </c>
      <c r="AO90" s="181">
        <v>0.7931034482758621</v>
      </c>
      <c r="AP90" s="181">
        <v>0.7931034482758621</v>
      </c>
      <c r="AQ90" s="181">
        <v>0.82758620689655171</v>
      </c>
      <c r="AR90" s="181">
        <v>0.86206896551724133</v>
      </c>
      <c r="AS90" s="181">
        <v>0.82758620689655171</v>
      </c>
      <c r="AT90" s="181">
        <v>0.51724137931034486</v>
      </c>
      <c r="AU90" s="181">
        <v>0.58620689655172409</v>
      </c>
      <c r="AV90" s="181">
        <v>0.68965517241379315</v>
      </c>
      <c r="AW90" s="181">
        <v>0.89655172413793105</v>
      </c>
      <c r="AX90" s="181">
        <v>0.86206896551724133</v>
      </c>
      <c r="AY90" s="181">
        <v>0.82758620689655171</v>
      </c>
      <c r="AZ90" s="181">
        <v>0.82758620689655171</v>
      </c>
      <c r="BA90" s="181">
        <v>0.7931034482758621</v>
      </c>
      <c r="BB90" s="181">
        <v>0.82758620689655171</v>
      </c>
      <c r="BC90" s="181">
        <v>0.86206896551724133</v>
      </c>
      <c r="BD90" s="181">
        <v>0.7931034482758621</v>
      </c>
      <c r="BE90" s="181">
        <v>0.7931034482758621</v>
      </c>
      <c r="BF90" s="181">
        <v>0.89655172413793105</v>
      </c>
      <c r="BG90" s="181">
        <v>0.89655172413793105</v>
      </c>
      <c r="BH90" s="181">
        <v>0.86206896551724133</v>
      </c>
      <c r="BI90" s="139">
        <v>0.89655172413793105</v>
      </c>
      <c r="BJ90" s="139">
        <v>0.86206896551724133</v>
      </c>
      <c r="BK90" s="139">
        <v>0.86206896551724133</v>
      </c>
      <c r="BL90" s="139">
        <v>0.89655172413793105</v>
      </c>
      <c r="BM90" s="139">
        <v>0.75862068965517238</v>
      </c>
      <c r="BN90" s="139">
        <v>0.72413793103448276</v>
      </c>
      <c r="BO90" s="139">
        <v>0.72413793103448276</v>
      </c>
      <c r="BP90" s="139">
        <v>0.72413793103448276</v>
      </c>
      <c r="BQ90" s="139">
        <v>0.58620689655172409</v>
      </c>
      <c r="BR90" s="139">
        <v>0.68965517241379315</v>
      </c>
      <c r="BS90" s="139">
        <v>0.31034482758620691</v>
      </c>
      <c r="BT90" s="139">
        <v>0.13793103448275862</v>
      </c>
      <c r="BU90" s="139">
        <v>0.27586206896551724</v>
      </c>
    </row>
    <row r="91" spans="1:73" s="134" customFormat="1" ht="12.75" customHeight="1" x14ac:dyDescent="0.2">
      <c r="A91" s="155" t="s">
        <v>353</v>
      </c>
      <c r="B91" s="156" t="s">
        <v>418</v>
      </c>
      <c r="C91" s="157"/>
      <c r="D91" s="158">
        <v>18405</v>
      </c>
      <c r="E91" s="158" t="s">
        <v>357</v>
      </c>
      <c r="F91" s="158">
        <v>37</v>
      </c>
      <c r="G91" s="158">
        <v>20</v>
      </c>
      <c r="H91" s="158">
        <v>12</v>
      </c>
      <c r="I91" s="158">
        <v>5</v>
      </c>
      <c r="J91" s="159">
        <v>29.2</v>
      </c>
      <c r="K91" s="160">
        <v>28.25</v>
      </c>
      <c r="L91" s="160">
        <v>0</v>
      </c>
      <c r="M91" s="160">
        <v>0.9</v>
      </c>
      <c r="N91" s="161">
        <v>8</v>
      </c>
      <c r="O91" s="161">
        <v>3450</v>
      </c>
      <c r="P91" s="161">
        <v>3066</v>
      </c>
      <c r="Q91" s="161">
        <v>412</v>
      </c>
      <c r="R91" s="161">
        <v>250</v>
      </c>
      <c r="S91" s="161">
        <v>1</v>
      </c>
      <c r="T91" s="160">
        <v>243</v>
      </c>
      <c r="U91" s="160">
        <v>59.5</v>
      </c>
      <c r="V91" s="161">
        <v>174966</v>
      </c>
      <c r="W91" s="161">
        <v>20000</v>
      </c>
      <c r="X91" s="161">
        <v>15000</v>
      </c>
      <c r="Y91" s="161">
        <v>24000</v>
      </c>
      <c r="Z91" s="161">
        <v>5175882</v>
      </c>
      <c r="AA91" s="161">
        <v>3054863</v>
      </c>
      <c r="AB91" s="161">
        <v>2121019</v>
      </c>
      <c r="AC91" s="161">
        <v>59831</v>
      </c>
      <c r="AD91" s="161">
        <v>402519</v>
      </c>
      <c r="AE91" s="161">
        <v>34000</v>
      </c>
      <c r="AF91" s="161">
        <v>1624669</v>
      </c>
      <c r="AG91" s="161">
        <v>753647</v>
      </c>
      <c r="AH91" s="161">
        <v>5379690</v>
      </c>
      <c r="AI91" s="161">
        <v>0</v>
      </c>
      <c r="AJ91" s="161">
        <v>0</v>
      </c>
      <c r="AK91" s="161">
        <v>0</v>
      </c>
      <c r="AL91" s="161">
        <v>511917</v>
      </c>
      <c r="AM91" s="161">
        <v>174966</v>
      </c>
      <c r="AN91" s="161">
        <v>611</v>
      </c>
      <c r="AO91" s="161">
        <v>1116</v>
      </c>
      <c r="AP91" s="161">
        <v>500</v>
      </c>
      <c r="AQ91" s="161">
        <v>1600</v>
      </c>
      <c r="AR91" s="161">
        <v>3075</v>
      </c>
      <c r="AS91" s="161">
        <v>330049</v>
      </c>
      <c r="AT91" s="161">
        <v>15300</v>
      </c>
      <c r="AU91" s="161">
        <v>84</v>
      </c>
      <c r="AV91" s="161">
        <v>160</v>
      </c>
      <c r="AW91" s="161">
        <v>210978</v>
      </c>
      <c r="AX91" s="161">
        <v>10317</v>
      </c>
      <c r="AY91" s="161">
        <v>200</v>
      </c>
      <c r="AZ91" s="161">
        <v>411</v>
      </c>
      <c r="BA91" s="161">
        <v>0</v>
      </c>
      <c r="BB91" s="161">
        <v>0</v>
      </c>
      <c r="BC91" s="161">
        <v>50</v>
      </c>
      <c r="BD91" s="161">
        <v>200000</v>
      </c>
      <c r="BE91" s="161">
        <v>9453</v>
      </c>
      <c r="BF91" s="161">
        <v>27</v>
      </c>
      <c r="BG91" s="161">
        <v>534</v>
      </c>
      <c r="BH91" s="161">
        <v>168973</v>
      </c>
      <c r="BI91" s="161">
        <v>27952</v>
      </c>
      <c r="BJ91" s="161">
        <v>25948</v>
      </c>
      <c r="BK91" s="161">
        <v>82</v>
      </c>
      <c r="BL91" s="161">
        <v>3392</v>
      </c>
      <c r="BM91" s="161">
        <v>0</v>
      </c>
      <c r="BN91" s="161">
        <v>13</v>
      </c>
      <c r="BO91" s="161">
        <v>281</v>
      </c>
      <c r="BP91" s="161">
        <v>3098</v>
      </c>
      <c r="BQ91" s="161">
        <v>0</v>
      </c>
      <c r="BR91" s="161">
        <v>9500</v>
      </c>
      <c r="BS91" s="161">
        <v>865875</v>
      </c>
      <c r="BT91" s="161" t="s">
        <v>357</v>
      </c>
      <c r="BU91" s="161" t="s">
        <v>357</v>
      </c>
    </row>
    <row r="92" spans="1:73" s="134" customFormat="1" ht="12.75" customHeight="1" x14ac:dyDescent="0.2">
      <c r="A92" s="155" t="s">
        <v>354</v>
      </c>
      <c r="B92" s="156" t="s">
        <v>419</v>
      </c>
      <c r="C92" s="157"/>
      <c r="D92" s="158">
        <v>4824</v>
      </c>
      <c r="E92" s="158">
        <v>32645</v>
      </c>
      <c r="F92" s="158">
        <v>33</v>
      </c>
      <c r="G92" s="158">
        <v>4</v>
      </c>
      <c r="H92" s="158">
        <v>16</v>
      </c>
      <c r="I92" s="158">
        <v>13</v>
      </c>
      <c r="J92" s="159">
        <v>16.100000000000001</v>
      </c>
      <c r="K92" s="160">
        <v>12.91</v>
      </c>
      <c r="L92" s="160">
        <v>3.2</v>
      </c>
      <c r="M92" s="160">
        <v>0</v>
      </c>
      <c r="N92" s="161">
        <v>6</v>
      </c>
      <c r="O92" s="161">
        <v>1600</v>
      </c>
      <c r="P92" s="161">
        <v>320</v>
      </c>
      <c r="Q92" s="161">
        <v>46</v>
      </c>
      <c r="R92" s="161">
        <v>14</v>
      </c>
      <c r="S92" s="161">
        <v>0</v>
      </c>
      <c r="T92" s="160">
        <v>246</v>
      </c>
      <c r="U92" s="160">
        <v>40</v>
      </c>
      <c r="V92" s="161">
        <v>23403</v>
      </c>
      <c r="W92" s="161">
        <v>1000</v>
      </c>
      <c r="X92" s="161">
        <v>2000</v>
      </c>
      <c r="Y92" s="161">
        <v>131234</v>
      </c>
      <c r="Z92" s="161">
        <v>2062001</v>
      </c>
      <c r="AA92" s="161">
        <v>1740000</v>
      </c>
      <c r="AB92" s="161">
        <v>322001</v>
      </c>
      <c r="AC92" s="161">
        <v>60000</v>
      </c>
      <c r="AD92" s="161">
        <v>1</v>
      </c>
      <c r="AE92" s="161">
        <v>4000</v>
      </c>
      <c r="AF92" s="161">
        <v>258000</v>
      </c>
      <c r="AG92" s="161">
        <v>55000</v>
      </c>
      <c r="AH92" s="161">
        <v>2180000</v>
      </c>
      <c r="AI92" s="161">
        <v>0</v>
      </c>
      <c r="AJ92" s="161">
        <v>0</v>
      </c>
      <c r="AK92" s="161">
        <v>24000</v>
      </c>
      <c r="AL92" s="161">
        <v>154640</v>
      </c>
      <c r="AM92" s="161">
        <v>122070</v>
      </c>
      <c r="AN92" s="161">
        <v>0</v>
      </c>
      <c r="AO92" s="161">
        <v>3</v>
      </c>
      <c r="AP92" s="161">
        <v>0</v>
      </c>
      <c r="AQ92" s="161">
        <v>0</v>
      </c>
      <c r="AR92" s="161">
        <v>31583</v>
      </c>
      <c r="AS92" s="161">
        <v>984</v>
      </c>
      <c r="AT92" s="161">
        <v>32</v>
      </c>
      <c r="AU92" s="161">
        <v>8</v>
      </c>
      <c r="AV92" s="161">
        <v>5</v>
      </c>
      <c r="AW92" s="161">
        <v>15605</v>
      </c>
      <c r="AX92" s="161">
        <v>3829</v>
      </c>
      <c r="AY92" s="161">
        <v>0</v>
      </c>
      <c r="AZ92" s="161">
        <v>0</v>
      </c>
      <c r="BA92" s="161">
        <v>0</v>
      </c>
      <c r="BB92" s="161">
        <v>0</v>
      </c>
      <c r="BC92" s="161">
        <v>11768</v>
      </c>
      <c r="BD92" s="161">
        <v>8</v>
      </c>
      <c r="BE92" s="161">
        <v>0</v>
      </c>
      <c r="BF92" s="161">
        <v>1</v>
      </c>
      <c r="BG92" s="161">
        <v>58</v>
      </c>
      <c r="BH92" s="161">
        <v>71967</v>
      </c>
      <c r="BI92" s="161">
        <v>7647</v>
      </c>
      <c r="BJ92" s="161">
        <v>6022</v>
      </c>
      <c r="BK92" s="161">
        <v>24</v>
      </c>
      <c r="BL92" s="161">
        <v>134</v>
      </c>
      <c r="BM92" s="161">
        <v>0</v>
      </c>
      <c r="BN92" s="161">
        <v>128</v>
      </c>
      <c r="BO92" s="161">
        <v>0</v>
      </c>
      <c r="BP92" s="161">
        <v>6</v>
      </c>
      <c r="BQ92" s="161">
        <v>30</v>
      </c>
      <c r="BR92" s="161">
        <v>2800</v>
      </c>
      <c r="BS92" s="161">
        <v>63011</v>
      </c>
      <c r="BT92" s="161">
        <v>6000</v>
      </c>
      <c r="BU92" s="161">
        <v>2000</v>
      </c>
    </row>
    <row r="93" spans="1:73" s="134" customFormat="1" ht="12.75" customHeight="1" x14ac:dyDescent="0.2">
      <c r="A93" s="155" t="s">
        <v>355</v>
      </c>
      <c r="B93" s="156" t="s">
        <v>420</v>
      </c>
      <c r="C93" s="157"/>
      <c r="D93" s="158" t="s">
        <v>301</v>
      </c>
      <c r="E93" s="158" t="s">
        <v>301</v>
      </c>
      <c r="F93" s="158">
        <v>3</v>
      </c>
      <c r="G93" s="158" t="s">
        <v>301</v>
      </c>
      <c r="H93" s="158" t="s">
        <v>301</v>
      </c>
      <c r="I93" s="158" t="s">
        <v>301</v>
      </c>
      <c r="J93" s="159">
        <v>2</v>
      </c>
      <c r="K93" s="160" t="s">
        <v>301</v>
      </c>
      <c r="L93" s="160" t="s">
        <v>301</v>
      </c>
      <c r="M93" s="160" t="s">
        <v>301</v>
      </c>
      <c r="N93" s="161">
        <v>1</v>
      </c>
      <c r="O93" s="161">
        <v>222</v>
      </c>
      <c r="P93" s="161">
        <v>198</v>
      </c>
      <c r="Q93" s="161">
        <v>14</v>
      </c>
      <c r="R93" s="161">
        <v>9</v>
      </c>
      <c r="S93" s="161">
        <v>0</v>
      </c>
      <c r="T93" s="160">
        <v>240</v>
      </c>
      <c r="U93" s="160">
        <v>26</v>
      </c>
      <c r="V93" s="161">
        <v>21000</v>
      </c>
      <c r="W93" s="161">
        <v>0</v>
      </c>
      <c r="X93" s="161">
        <v>0</v>
      </c>
      <c r="Y93" s="161">
        <v>0</v>
      </c>
      <c r="Z93" s="161">
        <v>252307</v>
      </c>
      <c r="AA93" s="161">
        <v>204307</v>
      </c>
      <c r="AB93" s="161">
        <v>48000</v>
      </c>
      <c r="AC93" s="161" t="s">
        <v>301</v>
      </c>
      <c r="AD93" s="161" t="s">
        <v>301</v>
      </c>
      <c r="AE93" s="161" t="s">
        <v>301</v>
      </c>
      <c r="AF93" s="161">
        <v>48000</v>
      </c>
      <c r="AG93" s="161" t="s">
        <v>301</v>
      </c>
      <c r="AH93" s="161" t="s">
        <v>301</v>
      </c>
      <c r="AI93" s="161" t="s">
        <v>301</v>
      </c>
      <c r="AJ93" s="161" t="s">
        <v>301</v>
      </c>
      <c r="AK93" s="161" t="s">
        <v>301</v>
      </c>
      <c r="AL93" s="161">
        <v>21747</v>
      </c>
      <c r="AM93" s="161">
        <v>21000</v>
      </c>
      <c r="AN93" s="161">
        <v>0</v>
      </c>
      <c r="AO93" s="161">
        <v>0</v>
      </c>
      <c r="AP93" s="161">
        <v>0</v>
      </c>
      <c r="AQ93" s="161">
        <v>0</v>
      </c>
      <c r="AR93" s="161">
        <v>0</v>
      </c>
      <c r="AS93" s="161">
        <v>747</v>
      </c>
      <c r="AT93" s="161">
        <v>22</v>
      </c>
      <c r="AU93" s="161">
        <v>0</v>
      </c>
      <c r="AV93" s="161">
        <v>6</v>
      </c>
      <c r="AW93" s="161">
        <v>0</v>
      </c>
      <c r="AX93" s="161" t="s">
        <v>301</v>
      </c>
      <c r="AY93" s="161">
        <v>0</v>
      </c>
      <c r="AZ93" s="161">
        <v>0</v>
      </c>
      <c r="BA93" s="161">
        <v>0</v>
      </c>
      <c r="BB93" s="161">
        <v>0</v>
      </c>
      <c r="BC93" s="161" t="s">
        <v>301</v>
      </c>
      <c r="BD93" s="161" t="s">
        <v>301</v>
      </c>
      <c r="BE93" s="161">
        <v>0</v>
      </c>
      <c r="BF93" s="161">
        <v>6</v>
      </c>
      <c r="BG93" s="161">
        <v>180</v>
      </c>
      <c r="BH93" s="161">
        <v>12000</v>
      </c>
      <c r="BI93" s="161" t="s">
        <v>301</v>
      </c>
      <c r="BJ93" s="161" t="s">
        <v>301</v>
      </c>
      <c r="BK93" s="161" t="s">
        <v>301</v>
      </c>
      <c r="BL93" s="161">
        <v>0</v>
      </c>
      <c r="BM93" s="161">
        <v>0</v>
      </c>
      <c r="BN93" s="161">
        <v>0</v>
      </c>
      <c r="BO93" s="161">
        <v>0</v>
      </c>
      <c r="BP93" s="161">
        <v>0</v>
      </c>
      <c r="BQ93" s="161">
        <v>0</v>
      </c>
      <c r="BR93" s="161" t="s">
        <v>301</v>
      </c>
      <c r="BS93" s="161" t="s">
        <v>301</v>
      </c>
      <c r="BT93" s="161" t="s">
        <v>301</v>
      </c>
      <c r="BU93" s="161" t="s">
        <v>301</v>
      </c>
    </row>
    <row r="94" spans="1:73" s="134" customFormat="1" ht="12.75" customHeight="1" x14ac:dyDescent="0.2">
      <c r="A94" s="155" t="s">
        <v>356</v>
      </c>
      <c r="B94" s="156" t="s">
        <v>421</v>
      </c>
      <c r="C94" s="157"/>
      <c r="D94" s="158">
        <v>4200</v>
      </c>
      <c r="E94" s="158">
        <v>139005</v>
      </c>
      <c r="F94" s="158">
        <v>29</v>
      </c>
      <c r="G94" s="158">
        <v>6</v>
      </c>
      <c r="H94" s="158">
        <v>21</v>
      </c>
      <c r="I94" s="158">
        <v>2</v>
      </c>
      <c r="J94" s="159">
        <v>21.6</v>
      </c>
      <c r="K94" s="160">
        <v>17.899999999999999</v>
      </c>
      <c r="L94" s="160">
        <v>2.7</v>
      </c>
      <c r="M94" s="160">
        <v>1</v>
      </c>
      <c r="N94" s="161">
        <v>1</v>
      </c>
      <c r="O94" s="161">
        <v>2008</v>
      </c>
      <c r="P94" s="161">
        <v>1672</v>
      </c>
      <c r="Q94" s="161">
        <v>135</v>
      </c>
      <c r="R94" s="161">
        <v>22</v>
      </c>
      <c r="S94" s="161">
        <v>1</v>
      </c>
      <c r="T94" s="160">
        <v>209</v>
      </c>
      <c r="U94" s="160">
        <v>68</v>
      </c>
      <c r="V94" s="161">
        <v>103248</v>
      </c>
      <c r="W94" s="161">
        <v>13838</v>
      </c>
      <c r="X94" s="161">
        <v>0</v>
      </c>
      <c r="Y94" s="161">
        <v>3202</v>
      </c>
      <c r="Z94" s="161">
        <v>2694607</v>
      </c>
      <c r="AA94" s="161">
        <v>2171293</v>
      </c>
      <c r="AB94" s="161">
        <v>523314</v>
      </c>
      <c r="AC94" s="161">
        <v>207318</v>
      </c>
      <c r="AD94" s="161" t="s">
        <v>357</v>
      </c>
      <c r="AE94" s="161" t="s">
        <v>357</v>
      </c>
      <c r="AF94" s="161">
        <v>315996</v>
      </c>
      <c r="AG94" s="161">
        <v>45000</v>
      </c>
      <c r="AH94" s="161" t="s">
        <v>357</v>
      </c>
      <c r="AI94" s="161" t="s">
        <v>357</v>
      </c>
      <c r="AJ94" s="161" t="s">
        <v>357</v>
      </c>
      <c r="AK94" s="161">
        <v>76513</v>
      </c>
      <c r="AL94" s="161">
        <v>145758</v>
      </c>
      <c r="AM94" s="161">
        <v>145758</v>
      </c>
      <c r="AN94" s="161">
        <v>0</v>
      </c>
      <c r="AO94" s="161" t="s">
        <v>357</v>
      </c>
      <c r="AP94" s="161" t="s">
        <v>357</v>
      </c>
      <c r="AQ94" s="161">
        <v>0</v>
      </c>
      <c r="AR94" s="161" t="s">
        <v>357</v>
      </c>
      <c r="AS94" s="161" t="s">
        <v>301</v>
      </c>
      <c r="AT94" s="161">
        <v>32</v>
      </c>
      <c r="AU94" s="161" t="s">
        <v>357</v>
      </c>
      <c r="AV94" s="161" t="s">
        <v>301</v>
      </c>
      <c r="AW94" s="161">
        <v>6987</v>
      </c>
      <c r="AX94" s="161">
        <v>6987</v>
      </c>
      <c r="AY94" s="161">
        <v>0</v>
      </c>
      <c r="AZ94" s="161" t="s">
        <v>357</v>
      </c>
      <c r="BA94" s="161" t="s">
        <v>357</v>
      </c>
      <c r="BB94" s="161">
        <v>0</v>
      </c>
      <c r="BC94" s="161" t="s">
        <v>357</v>
      </c>
      <c r="BD94" s="161" t="s">
        <v>357</v>
      </c>
      <c r="BE94" s="161">
        <v>5727</v>
      </c>
      <c r="BF94" s="161">
        <v>1</v>
      </c>
      <c r="BG94" s="161">
        <v>86</v>
      </c>
      <c r="BH94" s="161">
        <v>100614</v>
      </c>
      <c r="BI94" s="161">
        <v>16</v>
      </c>
      <c r="BJ94" s="161">
        <v>152</v>
      </c>
      <c r="BK94" s="161">
        <v>184</v>
      </c>
      <c r="BL94" s="161">
        <v>0</v>
      </c>
      <c r="BM94" s="161" t="s">
        <v>357</v>
      </c>
      <c r="BN94" s="161" t="s">
        <v>357</v>
      </c>
      <c r="BO94" s="161" t="s">
        <v>357</v>
      </c>
      <c r="BP94" s="161" t="s">
        <v>357</v>
      </c>
      <c r="BQ94" s="161" t="s">
        <v>357</v>
      </c>
      <c r="BR94" s="161" t="s">
        <v>357</v>
      </c>
      <c r="BS94" s="161">
        <v>187942</v>
      </c>
      <c r="BT94" s="161" t="s">
        <v>357</v>
      </c>
      <c r="BU94" s="161" t="s">
        <v>357</v>
      </c>
    </row>
    <row r="95" spans="1:73" s="134" customFormat="1" ht="12.75" customHeight="1" x14ac:dyDescent="0.2">
      <c r="A95" s="122"/>
      <c r="B95" s="169" t="s">
        <v>159</v>
      </c>
      <c r="C95" s="170"/>
      <c r="D95" s="178">
        <v>27429</v>
      </c>
      <c r="E95" s="178">
        <v>171650</v>
      </c>
      <c r="F95" s="178">
        <v>102</v>
      </c>
      <c r="G95" s="178">
        <v>30</v>
      </c>
      <c r="H95" s="178">
        <v>49</v>
      </c>
      <c r="I95" s="178">
        <v>20</v>
      </c>
      <c r="J95" s="179">
        <v>68.900000000000006</v>
      </c>
      <c r="K95" s="179">
        <v>59.059999999999995</v>
      </c>
      <c r="L95" s="179">
        <v>5.9</v>
      </c>
      <c r="M95" s="179">
        <v>1.9</v>
      </c>
      <c r="N95" s="178">
        <v>16</v>
      </c>
      <c r="O95" s="178">
        <v>7280</v>
      </c>
      <c r="P95" s="178">
        <v>5256</v>
      </c>
      <c r="Q95" s="178">
        <v>607</v>
      </c>
      <c r="R95" s="178">
        <v>295</v>
      </c>
      <c r="S95" s="178">
        <v>2</v>
      </c>
      <c r="T95" s="179">
        <v>938</v>
      </c>
      <c r="U95" s="179">
        <v>193.5</v>
      </c>
      <c r="V95" s="178">
        <v>322617</v>
      </c>
      <c r="W95" s="178">
        <v>34838</v>
      </c>
      <c r="X95" s="178">
        <v>17000</v>
      </c>
      <c r="Y95" s="178">
        <v>158436</v>
      </c>
      <c r="Z95" s="178">
        <v>10184797</v>
      </c>
      <c r="AA95" s="178">
        <v>7170463</v>
      </c>
      <c r="AB95" s="178">
        <v>3014334</v>
      </c>
      <c r="AC95" s="178">
        <v>327149</v>
      </c>
      <c r="AD95" s="178">
        <v>402520</v>
      </c>
      <c r="AE95" s="178">
        <v>38000</v>
      </c>
      <c r="AF95" s="178">
        <v>2246665</v>
      </c>
      <c r="AG95" s="178">
        <v>853647</v>
      </c>
      <c r="AH95" s="178">
        <v>7559690</v>
      </c>
      <c r="AI95" s="178">
        <v>0</v>
      </c>
      <c r="AJ95" s="178">
        <v>0</v>
      </c>
      <c r="AK95" s="178">
        <v>100513</v>
      </c>
      <c r="AL95" s="178">
        <v>834062</v>
      </c>
      <c r="AM95" s="178">
        <v>463794</v>
      </c>
      <c r="AN95" s="178">
        <v>611</v>
      </c>
      <c r="AO95" s="178">
        <v>1119</v>
      </c>
      <c r="AP95" s="178">
        <v>500</v>
      </c>
      <c r="AQ95" s="178">
        <v>1600</v>
      </c>
      <c r="AR95" s="178">
        <v>34658</v>
      </c>
      <c r="AS95" s="178">
        <v>331780</v>
      </c>
      <c r="AT95" s="178">
        <v>15386</v>
      </c>
      <c r="AU95" s="178">
        <v>92</v>
      </c>
      <c r="AV95" s="178">
        <v>171</v>
      </c>
      <c r="AW95" s="178">
        <v>233570</v>
      </c>
      <c r="AX95" s="178">
        <v>21133</v>
      </c>
      <c r="AY95" s="178">
        <v>200</v>
      </c>
      <c r="AZ95" s="178">
        <v>411</v>
      </c>
      <c r="BA95" s="178">
        <v>0</v>
      </c>
      <c r="BB95" s="178">
        <v>0</v>
      </c>
      <c r="BC95" s="178">
        <v>11818</v>
      </c>
      <c r="BD95" s="178">
        <v>200008</v>
      </c>
      <c r="BE95" s="178">
        <v>15180</v>
      </c>
      <c r="BF95" s="178">
        <v>35</v>
      </c>
      <c r="BG95" s="178">
        <v>858</v>
      </c>
      <c r="BH95" s="178">
        <v>353554</v>
      </c>
      <c r="BI95" s="171">
        <v>35615</v>
      </c>
      <c r="BJ95" s="171">
        <v>32122</v>
      </c>
      <c r="BK95" s="171">
        <v>290</v>
      </c>
      <c r="BL95" s="171">
        <v>3526</v>
      </c>
      <c r="BM95" s="171">
        <v>0</v>
      </c>
      <c r="BN95" s="171">
        <v>141</v>
      </c>
      <c r="BO95" s="171">
        <v>281</v>
      </c>
      <c r="BP95" s="171">
        <v>3104</v>
      </c>
      <c r="BQ95" s="171">
        <v>30</v>
      </c>
      <c r="BR95" s="171">
        <v>12300</v>
      </c>
      <c r="BS95" s="171">
        <v>1116828</v>
      </c>
      <c r="BT95" s="171">
        <v>6000</v>
      </c>
      <c r="BU95" s="171">
        <v>2000</v>
      </c>
    </row>
    <row r="96" spans="1:73" s="134" customFormat="1" ht="12.75" customHeight="1" x14ac:dyDescent="0.2">
      <c r="A96" s="173"/>
      <c r="B96" s="135" t="s">
        <v>150</v>
      </c>
      <c r="C96" s="136">
        <v>4</v>
      </c>
      <c r="D96" s="180">
        <v>4</v>
      </c>
      <c r="E96" s="180">
        <v>4</v>
      </c>
      <c r="F96" s="180">
        <v>4</v>
      </c>
      <c r="G96" s="180">
        <v>4</v>
      </c>
      <c r="H96" s="180">
        <v>4</v>
      </c>
      <c r="I96" s="180">
        <v>4</v>
      </c>
      <c r="J96" s="180">
        <v>4</v>
      </c>
      <c r="K96" s="180">
        <v>4</v>
      </c>
      <c r="L96" s="180">
        <v>4</v>
      </c>
      <c r="M96" s="180">
        <v>4</v>
      </c>
      <c r="N96" s="180">
        <v>4</v>
      </c>
      <c r="O96" s="180">
        <v>4</v>
      </c>
      <c r="P96" s="180">
        <v>4</v>
      </c>
      <c r="Q96" s="180">
        <v>4</v>
      </c>
      <c r="R96" s="180">
        <v>4</v>
      </c>
      <c r="S96" s="180">
        <v>4</v>
      </c>
      <c r="T96" s="180">
        <v>4</v>
      </c>
      <c r="U96" s="180">
        <v>4</v>
      </c>
      <c r="V96" s="180">
        <v>4</v>
      </c>
      <c r="W96" s="180">
        <v>4</v>
      </c>
      <c r="X96" s="180">
        <v>4</v>
      </c>
      <c r="Y96" s="180">
        <v>4</v>
      </c>
      <c r="Z96" s="180">
        <v>4</v>
      </c>
      <c r="AA96" s="180">
        <v>4</v>
      </c>
      <c r="AB96" s="180">
        <v>4</v>
      </c>
      <c r="AC96" s="180">
        <v>4</v>
      </c>
      <c r="AD96" s="180">
        <v>4</v>
      </c>
      <c r="AE96" s="180">
        <v>4</v>
      </c>
      <c r="AF96" s="180">
        <v>4</v>
      </c>
      <c r="AG96" s="180">
        <v>4</v>
      </c>
      <c r="AH96" s="180">
        <v>4</v>
      </c>
      <c r="AI96" s="180">
        <v>4</v>
      </c>
      <c r="AJ96" s="180">
        <v>4</v>
      </c>
      <c r="AK96" s="180">
        <v>4</v>
      </c>
      <c r="AL96" s="180">
        <v>4</v>
      </c>
      <c r="AM96" s="180">
        <v>4</v>
      </c>
      <c r="AN96" s="180">
        <v>4</v>
      </c>
      <c r="AO96" s="180">
        <v>4</v>
      </c>
      <c r="AP96" s="180">
        <v>4</v>
      </c>
      <c r="AQ96" s="180">
        <v>4</v>
      </c>
      <c r="AR96" s="180">
        <v>4</v>
      </c>
      <c r="AS96" s="180">
        <v>4</v>
      </c>
      <c r="AT96" s="180">
        <v>4</v>
      </c>
      <c r="AU96" s="180">
        <v>4</v>
      </c>
      <c r="AV96" s="180">
        <v>4</v>
      </c>
      <c r="AW96" s="180">
        <v>4</v>
      </c>
      <c r="AX96" s="180">
        <v>4</v>
      </c>
      <c r="AY96" s="180">
        <v>4</v>
      </c>
      <c r="AZ96" s="180">
        <v>4</v>
      </c>
      <c r="BA96" s="180">
        <v>4</v>
      </c>
      <c r="BB96" s="180">
        <v>4</v>
      </c>
      <c r="BC96" s="180">
        <v>4</v>
      </c>
      <c r="BD96" s="180">
        <v>4</v>
      </c>
      <c r="BE96" s="180">
        <v>4</v>
      </c>
      <c r="BF96" s="180">
        <v>4</v>
      </c>
      <c r="BG96" s="180">
        <v>4</v>
      </c>
      <c r="BH96" s="180">
        <v>4</v>
      </c>
      <c r="BI96" s="136">
        <v>4</v>
      </c>
      <c r="BJ96" s="136">
        <v>4</v>
      </c>
      <c r="BK96" s="136">
        <v>4</v>
      </c>
      <c r="BL96" s="136">
        <v>4</v>
      </c>
      <c r="BM96" s="136">
        <v>4</v>
      </c>
      <c r="BN96" s="136">
        <v>4</v>
      </c>
      <c r="BO96" s="136">
        <v>4</v>
      </c>
      <c r="BP96" s="136">
        <v>4</v>
      </c>
      <c r="BQ96" s="136">
        <v>4</v>
      </c>
      <c r="BR96" s="136">
        <v>4</v>
      </c>
      <c r="BS96" s="136">
        <v>4</v>
      </c>
      <c r="BT96" s="136">
        <v>4</v>
      </c>
      <c r="BU96" s="136">
        <v>4</v>
      </c>
    </row>
    <row r="97" spans="1:73" s="134" customFormat="1" ht="12.75" customHeight="1" x14ac:dyDescent="0.2">
      <c r="A97" s="173"/>
      <c r="B97" s="135" t="s">
        <v>151</v>
      </c>
      <c r="C97" s="136">
        <v>4</v>
      </c>
      <c r="D97" s="180">
        <v>3</v>
      </c>
      <c r="E97" s="180">
        <v>2</v>
      </c>
      <c r="F97" s="180">
        <v>4</v>
      </c>
      <c r="G97" s="180">
        <v>3</v>
      </c>
      <c r="H97" s="180">
        <v>3</v>
      </c>
      <c r="I97" s="180">
        <v>3</v>
      </c>
      <c r="J97" s="180">
        <v>4</v>
      </c>
      <c r="K97" s="180">
        <v>3</v>
      </c>
      <c r="L97" s="180">
        <v>3</v>
      </c>
      <c r="M97" s="180">
        <v>3</v>
      </c>
      <c r="N97" s="180">
        <v>4</v>
      </c>
      <c r="O97" s="180">
        <v>4</v>
      </c>
      <c r="P97" s="180">
        <v>4</v>
      </c>
      <c r="Q97" s="180">
        <v>4</v>
      </c>
      <c r="R97" s="180">
        <v>4</v>
      </c>
      <c r="S97" s="180">
        <v>4</v>
      </c>
      <c r="T97" s="180">
        <v>4</v>
      </c>
      <c r="U97" s="180">
        <v>4</v>
      </c>
      <c r="V97" s="180">
        <v>4</v>
      </c>
      <c r="W97" s="180">
        <v>4</v>
      </c>
      <c r="X97" s="180">
        <v>4</v>
      </c>
      <c r="Y97" s="180">
        <v>4</v>
      </c>
      <c r="Z97" s="180">
        <v>4</v>
      </c>
      <c r="AA97" s="180">
        <v>4</v>
      </c>
      <c r="AB97" s="180">
        <v>4</v>
      </c>
      <c r="AC97" s="180">
        <v>3</v>
      </c>
      <c r="AD97" s="180">
        <v>2</v>
      </c>
      <c r="AE97" s="180">
        <v>2</v>
      </c>
      <c r="AF97" s="180">
        <v>4</v>
      </c>
      <c r="AG97" s="180">
        <v>3</v>
      </c>
      <c r="AH97" s="180">
        <v>2</v>
      </c>
      <c r="AI97" s="180">
        <v>2</v>
      </c>
      <c r="AJ97" s="180">
        <v>2</v>
      </c>
      <c r="AK97" s="180">
        <v>3</v>
      </c>
      <c r="AL97" s="180">
        <v>4</v>
      </c>
      <c r="AM97" s="180">
        <v>4</v>
      </c>
      <c r="AN97" s="180">
        <v>4</v>
      </c>
      <c r="AO97" s="180">
        <v>3</v>
      </c>
      <c r="AP97" s="180">
        <v>3</v>
      </c>
      <c r="AQ97" s="180">
        <v>4</v>
      </c>
      <c r="AR97" s="180">
        <v>3</v>
      </c>
      <c r="AS97" s="180">
        <v>3</v>
      </c>
      <c r="AT97" s="180">
        <v>4</v>
      </c>
      <c r="AU97" s="180">
        <v>3</v>
      </c>
      <c r="AV97" s="180">
        <v>3</v>
      </c>
      <c r="AW97" s="180">
        <v>4</v>
      </c>
      <c r="AX97" s="180">
        <v>3</v>
      </c>
      <c r="AY97" s="180">
        <v>4</v>
      </c>
      <c r="AZ97" s="180">
        <v>3</v>
      </c>
      <c r="BA97" s="180">
        <v>3</v>
      </c>
      <c r="BB97" s="180">
        <v>4</v>
      </c>
      <c r="BC97" s="180">
        <v>2</v>
      </c>
      <c r="BD97" s="180">
        <v>2</v>
      </c>
      <c r="BE97" s="180">
        <v>4</v>
      </c>
      <c r="BF97" s="180">
        <v>4</v>
      </c>
      <c r="BG97" s="180">
        <v>4</v>
      </c>
      <c r="BH97" s="180">
        <v>4</v>
      </c>
      <c r="BI97" s="136">
        <v>3</v>
      </c>
      <c r="BJ97" s="136">
        <v>3</v>
      </c>
      <c r="BK97" s="136">
        <v>3</v>
      </c>
      <c r="BL97" s="136">
        <v>4</v>
      </c>
      <c r="BM97" s="136">
        <v>3</v>
      </c>
      <c r="BN97" s="136">
        <v>3</v>
      </c>
      <c r="BO97" s="136">
        <v>3</v>
      </c>
      <c r="BP97" s="136">
        <v>3</v>
      </c>
      <c r="BQ97" s="136">
        <v>3</v>
      </c>
      <c r="BR97" s="136">
        <v>2</v>
      </c>
      <c r="BS97" s="136">
        <v>3</v>
      </c>
      <c r="BT97" s="136">
        <v>1</v>
      </c>
      <c r="BU97" s="136">
        <v>1</v>
      </c>
    </row>
    <row r="98" spans="1:73" s="134" customFormat="1" ht="12.75" customHeight="1" x14ac:dyDescent="0.2">
      <c r="A98" s="174"/>
      <c r="B98" s="138" t="s">
        <v>149</v>
      </c>
      <c r="C98" s="139">
        <v>1</v>
      </c>
      <c r="D98" s="181">
        <v>0.75</v>
      </c>
      <c r="E98" s="181">
        <v>0.5</v>
      </c>
      <c r="F98" s="181">
        <v>1</v>
      </c>
      <c r="G98" s="181">
        <v>0.75</v>
      </c>
      <c r="H98" s="181">
        <v>0.75</v>
      </c>
      <c r="I98" s="181">
        <v>0.75</v>
      </c>
      <c r="J98" s="181">
        <v>1</v>
      </c>
      <c r="K98" s="181">
        <v>0.75</v>
      </c>
      <c r="L98" s="181">
        <v>0.75</v>
      </c>
      <c r="M98" s="181">
        <v>0.75</v>
      </c>
      <c r="N98" s="181">
        <v>1</v>
      </c>
      <c r="O98" s="181">
        <v>1</v>
      </c>
      <c r="P98" s="181">
        <v>1</v>
      </c>
      <c r="Q98" s="181">
        <v>1</v>
      </c>
      <c r="R98" s="181">
        <v>1</v>
      </c>
      <c r="S98" s="181">
        <v>1</v>
      </c>
      <c r="T98" s="181">
        <v>1</v>
      </c>
      <c r="U98" s="181">
        <v>1</v>
      </c>
      <c r="V98" s="181">
        <v>1</v>
      </c>
      <c r="W98" s="181">
        <v>1</v>
      </c>
      <c r="X98" s="181">
        <v>1</v>
      </c>
      <c r="Y98" s="181">
        <v>1</v>
      </c>
      <c r="Z98" s="181">
        <v>1</v>
      </c>
      <c r="AA98" s="181">
        <v>1</v>
      </c>
      <c r="AB98" s="181">
        <v>1</v>
      </c>
      <c r="AC98" s="181">
        <v>0.75</v>
      </c>
      <c r="AD98" s="181">
        <v>0.5</v>
      </c>
      <c r="AE98" s="181">
        <v>0.5</v>
      </c>
      <c r="AF98" s="181">
        <v>1</v>
      </c>
      <c r="AG98" s="181">
        <v>0.75</v>
      </c>
      <c r="AH98" s="181">
        <v>0.5</v>
      </c>
      <c r="AI98" s="181">
        <v>0.5</v>
      </c>
      <c r="AJ98" s="181">
        <v>0.5</v>
      </c>
      <c r="AK98" s="181">
        <v>0.75</v>
      </c>
      <c r="AL98" s="181">
        <v>1</v>
      </c>
      <c r="AM98" s="181">
        <v>1</v>
      </c>
      <c r="AN98" s="181">
        <v>1</v>
      </c>
      <c r="AO98" s="181">
        <v>0.75</v>
      </c>
      <c r="AP98" s="181">
        <v>0.75</v>
      </c>
      <c r="AQ98" s="181">
        <v>1</v>
      </c>
      <c r="AR98" s="181">
        <v>0.75</v>
      </c>
      <c r="AS98" s="181">
        <v>0.75</v>
      </c>
      <c r="AT98" s="181">
        <v>1</v>
      </c>
      <c r="AU98" s="181">
        <v>0.75</v>
      </c>
      <c r="AV98" s="181">
        <v>0.75</v>
      </c>
      <c r="AW98" s="181">
        <v>1</v>
      </c>
      <c r="AX98" s="181">
        <v>0.75</v>
      </c>
      <c r="AY98" s="181">
        <v>1</v>
      </c>
      <c r="AZ98" s="181">
        <v>0.75</v>
      </c>
      <c r="BA98" s="181">
        <v>0.75</v>
      </c>
      <c r="BB98" s="181">
        <v>1</v>
      </c>
      <c r="BC98" s="181">
        <v>0.5</v>
      </c>
      <c r="BD98" s="181">
        <v>0.5</v>
      </c>
      <c r="BE98" s="181">
        <v>1</v>
      </c>
      <c r="BF98" s="181">
        <v>1</v>
      </c>
      <c r="BG98" s="181">
        <v>1</v>
      </c>
      <c r="BH98" s="181">
        <v>1</v>
      </c>
      <c r="BI98" s="139">
        <v>0.75</v>
      </c>
      <c r="BJ98" s="139">
        <v>0.75</v>
      </c>
      <c r="BK98" s="139">
        <v>0.75</v>
      </c>
      <c r="BL98" s="139">
        <v>1</v>
      </c>
      <c r="BM98" s="139">
        <v>0.75</v>
      </c>
      <c r="BN98" s="139">
        <v>0.75</v>
      </c>
      <c r="BO98" s="139">
        <v>0.75</v>
      </c>
      <c r="BP98" s="139">
        <v>0.75</v>
      </c>
      <c r="BQ98" s="139">
        <v>0.75</v>
      </c>
      <c r="BR98" s="139">
        <v>0.5</v>
      </c>
      <c r="BS98" s="139">
        <v>0.75</v>
      </c>
      <c r="BT98" s="139">
        <v>0.25</v>
      </c>
      <c r="BU98" s="139">
        <v>0.25</v>
      </c>
    </row>
    <row r="100" spans="1:73" ht="12.75" customHeight="1" x14ac:dyDescent="0.25">
      <c r="A100" s="182" t="s">
        <v>143</v>
      </c>
      <c r="C100" s="183"/>
      <c r="D100" s="108"/>
      <c r="E100" s="108"/>
      <c r="F100" s="108"/>
      <c r="G100" s="108"/>
      <c r="H100" s="108"/>
      <c r="I100" s="108"/>
      <c r="J100" s="108"/>
      <c r="K100" s="108"/>
      <c r="L100" s="108"/>
      <c r="M100" s="108"/>
      <c r="N100" s="108"/>
      <c r="O100" s="108"/>
      <c r="P100" s="108"/>
      <c r="Q100" s="108"/>
      <c r="R100" s="108"/>
      <c r="S100" s="108"/>
      <c r="T100" s="108"/>
      <c r="U100" s="108"/>
      <c r="V100" s="108"/>
      <c r="W100" s="108"/>
      <c r="X100" s="108"/>
      <c r="Y100" s="108"/>
      <c r="Z100" s="108"/>
      <c r="AA100" s="108"/>
      <c r="AB100" s="108"/>
      <c r="AC100" s="108"/>
      <c r="AD100" s="108"/>
      <c r="AE100" s="108"/>
      <c r="AF100" s="108"/>
      <c r="AG100" s="108"/>
      <c r="AH100" s="108"/>
      <c r="AI100" s="108"/>
      <c r="AJ100" s="108"/>
      <c r="AK100" s="108"/>
      <c r="AL100" s="108"/>
      <c r="AM100" s="108"/>
      <c r="AN100" s="108"/>
      <c r="AO100" s="108"/>
      <c r="AP100" s="108"/>
      <c r="AQ100" s="108"/>
      <c r="AR100" s="108"/>
      <c r="AS100" s="108"/>
      <c r="AT100" s="108"/>
      <c r="AU100" s="108"/>
      <c r="AV100" s="108"/>
      <c r="AW100" s="108"/>
      <c r="AX100" s="108"/>
      <c r="AY100" s="108"/>
      <c r="AZ100" s="108"/>
      <c r="BA100" s="108"/>
      <c r="BB100" s="108"/>
      <c r="BC100" s="108"/>
      <c r="BD100" s="108"/>
      <c r="BE100" s="108"/>
      <c r="BF100" s="108"/>
      <c r="BG100" s="108"/>
      <c r="BH100" s="108"/>
      <c r="BI100" s="108"/>
      <c r="BJ100" s="108"/>
      <c r="BK100" s="108"/>
      <c r="BL100" s="108"/>
      <c r="BM100" s="108"/>
      <c r="BN100" s="108"/>
      <c r="BO100" s="108"/>
      <c r="BP100" s="108"/>
      <c r="BQ100" s="108"/>
      <c r="BR100" s="108"/>
      <c r="BS100" s="108"/>
      <c r="BT100" s="108"/>
      <c r="BU100" s="108"/>
    </row>
    <row r="101" spans="1:73" ht="12.75" customHeight="1" x14ac:dyDescent="0.25">
      <c r="A101" s="182" t="s">
        <v>144</v>
      </c>
      <c r="C101" s="183"/>
      <c r="D101" s="108"/>
      <c r="E101" s="108"/>
      <c r="F101" s="108"/>
      <c r="G101" s="108"/>
      <c r="H101" s="108"/>
      <c r="I101" s="108"/>
      <c r="J101" s="108"/>
      <c r="K101" s="108"/>
      <c r="L101" s="108"/>
      <c r="M101" s="108"/>
      <c r="N101" s="108"/>
      <c r="O101" s="108"/>
      <c r="P101" s="108"/>
      <c r="Q101" s="108"/>
      <c r="R101" s="108"/>
      <c r="S101" s="108"/>
      <c r="T101" s="108"/>
      <c r="U101" s="108"/>
      <c r="V101" s="108"/>
      <c r="W101" s="108"/>
      <c r="X101" s="108"/>
      <c r="Y101" s="108"/>
      <c r="Z101" s="108"/>
      <c r="AA101" s="108"/>
      <c r="AB101" s="108"/>
      <c r="AC101" s="108"/>
      <c r="AD101" s="108"/>
      <c r="AE101" s="108"/>
      <c r="AF101" s="108"/>
      <c r="AG101" s="108"/>
      <c r="AH101" s="108"/>
      <c r="AI101" s="108"/>
      <c r="AJ101" s="108"/>
      <c r="AK101" s="108"/>
      <c r="AL101" s="108"/>
      <c r="AM101" s="108"/>
      <c r="AN101" s="108"/>
      <c r="AO101" s="108"/>
      <c r="AP101" s="108"/>
      <c r="AQ101" s="108"/>
      <c r="AR101" s="108"/>
      <c r="AS101" s="108"/>
      <c r="AT101" s="108"/>
      <c r="AU101" s="108"/>
      <c r="AV101" s="108"/>
      <c r="AW101" s="108"/>
      <c r="AX101" s="108"/>
      <c r="AY101" s="108"/>
      <c r="AZ101" s="108"/>
      <c r="BA101" s="108"/>
      <c r="BB101" s="108"/>
      <c r="BC101" s="108"/>
      <c r="BD101" s="108"/>
      <c r="BE101" s="108"/>
      <c r="BF101" s="108"/>
      <c r="BG101" s="108"/>
      <c r="BH101" s="108"/>
      <c r="BI101" s="108"/>
      <c r="BJ101" s="108"/>
      <c r="BK101" s="108"/>
      <c r="BL101" s="108"/>
      <c r="BM101" s="108"/>
      <c r="BN101" s="108"/>
      <c r="BO101" s="108"/>
      <c r="BP101" s="108"/>
      <c r="BQ101" s="108"/>
      <c r="BR101" s="108"/>
      <c r="BS101" s="108"/>
      <c r="BT101" s="108"/>
      <c r="BU101" s="108"/>
    </row>
    <row r="102" spans="1:73" ht="12.75" customHeight="1" x14ac:dyDescent="0.25">
      <c r="A102" s="182" t="s">
        <v>145</v>
      </c>
      <c r="C102" s="183"/>
      <c r="E102" s="108"/>
      <c r="F102" s="108"/>
      <c r="G102" s="108"/>
      <c r="H102" s="108"/>
      <c r="I102" s="108"/>
      <c r="J102" s="108"/>
      <c r="K102" s="108"/>
      <c r="L102" s="108"/>
      <c r="M102" s="108"/>
      <c r="N102" s="108"/>
      <c r="O102" s="108"/>
      <c r="P102" s="108"/>
      <c r="Q102" s="108"/>
      <c r="R102" s="108"/>
      <c r="S102" s="108"/>
      <c r="T102" s="108"/>
      <c r="U102" s="108"/>
      <c r="V102" s="108"/>
      <c r="W102" s="108"/>
      <c r="X102" s="108"/>
      <c r="Y102" s="108"/>
      <c r="Z102" s="108"/>
      <c r="AA102" s="108"/>
      <c r="AB102" s="108"/>
      <c r="AC102" s="108"/>
      <c r="AD102" s="108"/>
      <c r="AE102" s="108"/>
      <c r="AF102" s="108"/>
      <c r="AG102" s="108"/>
      <c r="AH102" s="108"/>
      <c r="AI102" s="108"/>
      <c r="AJ102" s="108"/>
      <c r="AK102" s="108"/>
      <c r="AL102" s="108"/>
      <c r="AM102" s="108"/>
      <c r="AN102" s="108"/>
      <c r="AO102" s="108"/>
      <c r="AP102" s="108"/>
      <c r="AQ102" s="108"/>
      <c r="AR102" s="108"/>
      <c r="AS102" s="108"/>
      <c r="AT102" s="108"/>
      <c r="AU102" s="108"/>
      <c r="AV102" s="108"/>
      <c r="AW102" s="108"/>
      <c r="AX102" s="108"/>
      <c r="AY102" s="108"/>
      <c r="AZ102" s="108"/>
      <c r="BA102" s="108"/>
      <c r="BB102" s="108"/>
      <c r="BC102" s="108"/>
      <c r="BD102" s="108"/>
      <c r="BE102" s="108"/>
      <c r="BF102" s="108"/>
      <c r="BG102" s="108"/>
      <c r="BH102" s="108"/>
      <c r="BI102" s="108"/>
      <c r="BJ102" s="108"/>
      <c r="BK102" s="108"/>
      <c r="BL102" s="108"/>
      <c r="BM102" s="108"/>
      <c r="BN102" s="108"/>
      <c r="BO102" s="108"/>
      <c r="BP102" s="108"/>
      <c r="BQ102" s="108"/>
      <c r="BR102" s="108"/>
      <c r="BS102" s="108"/>
      <c r="BT102" s="108"/>
      <c r="BU102" s="108"/>
    </row>
    <row r="103" spans="1:73" ht="12.75" customHeight="1" x14ac:dyDescent="0.25">
      <c r="A103" s="182"/>
      <c r="C103" s="183"/>
      <c r="E103" s="108"/>
      <c r="F103" s="108"/>
      <c r="G103" s="108"/>
      <c r="H103" s="108"/>
      <c r="I103" s="108"/>
      <c r="J103" s="108"/>
      <c r="K103" s="108"/>
      <c r="L103" s="108"/>
      <c r="M103" s="108"/>
      <c r="N103" s="108"/>
      <c r="O103" s="108"/>
      <c r="P103" s="108"/>
      <c r="Q103" s="108"/>
      <c r="R103" s="108"/>
      <c r="S103" s="108"/>
      <c r="T103" s="108"/>
      <c r="U103" s="108"/>
      <c r="V103" s="108"/>
      <c r="W103" s="108"/>
      <c r="X103" s="108"/>
      <c r="Y103" s="108"/>
      <c r="Z103" s="108"/>
      <c r="AA103" s="108"/>
      <c r="AB103" s="108"/>
      <c r="AC103" s="108"/>
      <c r="AD103" s="108"/>
      <c r="AE103" s="108"/>
      <c r="AF103" s="108"/>
      <c r="AG103" s="108"/>
      <c r="AH103" s="108"/>
      <c r="AI103" s="108"/>
      <c r="AJ103" s="108"/>
      <c r="AK103" s="108"/>
      <c r="AL103" s="108"/>
      <c r="AM103" s="108"/>
      <c r="AN103" s="108"/>
      <c r="AO103" s="108"/>
      <c r="AP103" s="108"/>
      <c r="AQ103" s="108"/>
      <c r="AR103" s="108"/>
      <c r="AS103" s="108"/>
      <c r="AT103" s="108"/>
      <c r="AU103" s="108"/>
      <c r="AV103" s="108"/>
      <c r="AW103" s="108"/>
      <c r="AX103" s="108"/>
      <c r="AY103" s="108"/>
      <c r="AZ103" s="108"/>
      <c r="BA103" s="108"/>
      <c r="BB103" s="108"/>
      <c r="BC103" s="108"/>
      <c r="BD103" s="108"/>
      <c r="BE103" s="108"/>
      <c r="BF103" s="108"/>
      <c r="BG103" s="108"/>
      <c r="BH103" s="108"/>
      <c r="BI103" s="108"/>
      <c r="BJ103" s="108"/>
      <c r="BK103" s="108"/>
      <c r="BL103" s="108"/>
      <c r="BM103" s="108"/>
      <c r="BN103" s="108"/>
      <c r="BO103" s="108"/>
      <c r="BP103" s="108"/>
      <c r="BQ103" s="108"/>
      <c r="BR103" s="108"/>
      <c r="BS103" s="108"/>
      <c r="BT103" s="108"/>
      <c r="BU103" s="108"/>
    </row>
    <row r="104" spans="1:73" ht="12.75" customHeight="1" x14ac:dyDescent="0.25">
      <c r="A104" s="184" t="s">
        <v>146</v>
      </c>
      <c r="C104" s="184"/>
      <c r="E104" s="108"/>
      <c r="F104" s="108"/>
      <c r="G104" s="108"/>
      <c r="H104" s="108"/>
      <c r="I104" s="108"/>
      <c r="J104" s="108"/>
      <c r="K104" s="108"/>
      <c r="L104" s="108"/>
      <c r="M104" s="108"/>
      <c r="N104" s="108"/>
      <c r="O104" s="108"/>
      <c r="P104" s="108"/>
      <c r="Q104" s="108"/>
      <c r="R104" s="108"/>
      <c r="S104" s="108"/>
      <c r="T104" s="108"/>
      <c r="U104" s="108"/>
      <c r="V104" s="108"/>
      <c r="W104" s="108"/>
      <c r="X104" s="108"/>
      <c r="Y104" s="108"/>
      <c r="Z104" s="108"/>
      <c r="AA104" s="108"/>
      <c r="AB104" s="108"/>
      <c r="AC104" s="108"/>
      <c r="AD104" s="108"/>
      <c r="AE104" s="108"/>
      <c r="AF104" s="108"/>
      <c r="AG104" s="108"/>
      <c r="AH104" s="108"/>
      <c r="AI104" s="108"/>
      <c r="AJ104" s="108"/>
      <c r="AK104" s="108"/>
      <c r="AL104" s="108"/>
      <c r="AM104" s="108"/>
      <c r="AN104" s="108"/>
      <c r="AO104" s="108"/>
      <c r="AP104" s="108"/>
      <c r="AQ104" s="108"/>
      <c r="AR104" s="108"/>
      <c r="AS104" s="108"/>
      <c r="AT104" s="108"/>
      <c r="AU104" s="108"/>
      <c r="AV104" s="108"/>
      <c r="AW104" s="108"/>
      <c r="AX104" s="108"/>
      <c r="AY104" s="108"/>
      <c r="AZ104" s="108"/>
      <c r="BA104" s="108"/>
      <c r="BB104" s="108"/>
      <c r="BC104" s="108"/>
      <c r="BD104" s="108"/>
      <c r="BE104" s="108"/>
      <c r="BF104" s="108"/>
      <c r="BG104" s="108"/>
      <c r="BH104" s="108"/>
      <c r="BI104" s="108"/>
      <c r="BJ104" s="108"/>
      <c r="BK104" s="108"/>
      <c r="BL104" s="108"/>
      <c r="BM104" s="108"/>
      <c r="BN104" s="108"/>
      <c r="BO104" s="108"/>
      <c r="BP104" s="108"/>
      <c r="BQ104" s="108"/>
      <c r="BR104" s="108"/>
      <c r="BS104" s="108"/>
      <c r="BT104" s="108"/>
      <c r="BU104" s="108"/>
    </row>
    <row r="105" spans="1:73" ht="12.75" customHeight="1" x14ac:dyDescent="0.25">
      <c r="A105" s="184" t="s">
        <v>147</v>
      </c>
      <c r="C105" s="184"/>
      <c r="E105" s="108"/>
      <c r="F105" s="108"/>
      <c r="G105" s="108"/>
      <c r="H105" s="108"/>
      <c r="I105" s="108"/>
      <c r="J105" s="108"/>
      <c r="K105" s="108"/>
      <c r="L105" s="108"/>
      <c r="M105" s="108"/>
      <c r="N105" s="108"/>
      <c r="O105" s="108"/>
      <c r="P105" s="108"/>
      <c r="Q105" s="108"/>
      <c r="R105" s="108"/>
      <c r="S105" s="108"/>
      <c r="T105" s="108"/>
      <c r="U105" s="108"/>
      <c r="V105" s="108"/>
      <c r="W105" s="108"/>
      <c r="X105" s="108"/>
      <c r="Y105" s="108"/>
      <c r="Z105" s="108"/>
      <c r="AA105" s="108"/>
      <c r="AB105" s="108"/>
      <c r="AC105" s="108"/>
      <c r="AD105" s="108"/>
      <c r="AE105" s="108"/>
      <c r="AF105" s="108"/>
      <c r="AG105" s="108"/>
      <c r="AH105" s="108"/>
      <c r="AI105" s="108"/>
      <c r="AJ105" s="108"/>
      <c r="AK105" s="108"/>
      <c r="AL105" s="108"/>
      <c r="AM105" s="108"/>
      <c r="AN105" s="108"/>
      <c r="AO105" s="108"/>
      <c r="AP105" s="108"/>
      <c r="AQ105" s="108"/>
      <c r="AR105" s="108"/>
      <c r="AS105" s="108"/>
      <c r="AT105" s="108"/>
      <c r="AU105" s="108"/>
      <c r="AV105" s="108"/>
      <c r="AW105" s="108"/>
      <c r="AX105" s="108"/>
      <c r="AY105" s="108"/>
      <c r="AZ105" s="108"/>
      <c r="BA105" s="108"/>
      <c r="BB105" s="108"/>
      <c r="BC105" s="108"/>
      <c r="BD105" s="108"/>
      <c r="BE105" s="108"/>
      <c r="BF105" s="108"/>
      <c r="BG105" s="108"/>
      <c r="BH105" s="108"/>
      <c r="BI105" s="108"/>
      <c r="BJ105" s="108"/>
      <c r="BK105" s="108"/>
      <c r="BL105" s="108"/>
      <c r="BM105" s="108"/>
      <c r="BN105" s="108"/>
      <c r="BO105" s="108"/>
      <c r="BP105" s="108"/>
      <c r="BQ105" s="108"/>
      <c r="BR105" s="108"/>
      <c r="BS105" s="108"/>
      <c r="BT105" s="108"/>
      <c r="BU105" s="108"/>
    </row>
    <row r="106" spans="1:73" ht="12.75" customHeight="1" x14ac:dyDescent="0.25">
      <c r="A106" s="185" t="s">
        <v>422</v>
      </c>
      <c r="C106" s="184"/>
      <c r="E106" s="108"/>
      <c r="F106" s="108"/>
      <c r="G106" s="108"/>
      <c r="H106" s="108"/>
      <c r="I106" s="108"/>
      <c r="J106" s="108"/>
      <c r="K106" s="108"/>
      <c r="L106" s="108"/>
      <c r="M106" s="108"/>
      <c r="N106" s="108"/>
      <c r="O106" s="108"/>
      <c r="P106" s="108"/>
      <c r="Q106" s="108"/>
      <c r="R106" s="108"/>
      <c r="S106" s="108"/>
      <c r="T106" s="108"/>
      <c r="U106" s="108"/>
      <c r="V106" s="108"/>
      <c r="W106" s="108"/>
      <c r="X106" s="108"/>
      <c r="Y106" s="108"/>
      <c r="Z106" s="108"/>
      <c r="AA106" s="108"/>
      <c r="AB106" s="108"/>
      <c r="AC106" s="108"/>
      <c r="AD106" s="108"/>
      <c r="AE106" s="108"/>
      <c r="AF106" s="108"/>
      <c r="AG106" s="108"/>
      <c r="AH106" s="108"/>
      <c r="AI106" s="108"/>
      <c r="AJ106" s="108"/>
      <c r="AK106" s="108"/>
      <c r="AL106" s="108"/>
      <c r="AM106" s="108"/>
      <c r="AN106" s="108"/>
      <c r="AO106" s="108"/>
      <c r="AP106" s="108"/>
      <c r="AQ106" s="108"/>
      <c r="AR106" s="108"/>
      <c r="AS106" s="108"/>
      <c r="AT106" s="108"/>
      <c r="AU106" s="108"/>
      <c r="AV106" s="108"/>
      <c r="AW106" s="108"/>
      <c r="AX106" s="108"/>
      <c r="AY106" s="108"/>
      <c r="AZ106" s="108"/>
      <c r="BA106" s="108"/>
      <c r="BB106" s="108"/>
      <c r="BC106" s="108"/>
      <c r="BD106" s="108"/>
      <c r="BE106" s="108"/>
      <c r="BF106" s="108"/>
      <c r="BG106" s="108"/>
      <c r="BH106" s="108"/>
      <c r="BI106" s="108"/>
      <c r="BJ106" s="108"/>
      <c r="BK106" s="108"/>
      <c r="BL106" s="108"/>
      <c r="BM106" s="108"/>
      <c r="BN106" s="108"/>
      <c r="BO106" s="108"/>
      <c r="BP106" s="108"/>
      <c r="BQ106" s="108"/>
      <c r="BR106" s="108"/>
      <c r="BS106" s="108"/>
      <c r="BT106" s="108"/>
      <c r="BU106" s="108"/>
    </row>
    <row r="108" spans="1:73" ht="13.5" x14ac:dyDescent="0.25">
      <c r="A108" s="184" t="s">
        <v>383</v>
      </c>
    </row>
  </sheetData>
  <mergeCells count="2">
    <mergeCell ref="A1:C2"/>
    <mergeCell ref="A5:A8"/>
  </mergeCells>
  <conditionalFormatting sqref="D8:BU8">
    <cfRule type="cellIs" dxfId="7" priority="1" stopIfTrue="1" operator="lessThan">
      <formula>#REF!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8"/>
  <sheetViews>
    <sheetView workbookViewId="0">
      <pane xSplit="3" ySplit="8" topLeftCell="D9" activePane="bottomRight" state="frozen"/>
      <selection pane="topRight" activeCell="D1" sqref="D1"/>
      <selection pane="bottomLeft" activeCell="A9" sqref="A9"/>
      <selection pane="bottomRight" sqref="A1:C2"/>
    </sheetView>
  </sheetViews>
  <sheetFormatPr baseColWidth="10" defaultColWidth="12.85546875" defaultRowHeight="12.75" x14ac:dyDescent="0.2"/>
  <cols>
    <col min="1" max="1" width="12.85546875" style="1"/>
    <col min="2" max="2" width="49.140625" style="1" customWidth="1"/>
    <col min="3" max="3" width="12.85546875" style="1" customWidth="1"/>
    <col min="4" max="16384" width="12.85546875" style="1"/>
  </cols>
  <sheetData>
    <row r="1" spans="1:73" x14ac:dyDescent="0.2">
      <c r="A1" s="492" t="s">
        <v>161</v>
      </c>
      <c r="B1" s="493"/>
      <c r="C1" s="494"/>
    </row>
    <row r="2" spans="1:73" ht="13.5" x14ac:dyDescent="0.25">
      <c r="A2" s="495"/>
      <c r="B2" s="496"/>
      <c r="C2" s="497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</row>
    <row r="3" spans="1:73" s="11" customFormat="1" ht="87.75" customHeight="1" x14ac:dyDescent="0.25">
      <c r="A3" s="3"/>
      <c r="B3" s="4"/>
      <c r="C3" s="4"/>
      <c r="D3" s="5" t="s">
        <v>0</v>
      </c>
      <c r="E3" s="6" t="s">
        <v>1</v>
      </c>
      <c r="F3" s="5" t="s">
        <v>2</v>
      </c>
      <c r="G3" s="7" t="s">
        <v>3</v>
      </c>
      <c r="H3" s="8" t="s">
        <v>4</v>
      </c>
      <c r="I3" s="9" t="s">
        <v>5</v>
      </c>
      <c r="J3" s="5" t="s">
        <v>6</v>
      </c>
      <c r="K3" s="7" t="s">
        <v>7</v>
      </c>
      <c r="L3" s="8" t="s">
        <v>8</v>
      </c>
      <c r="M3" s="8" t="s">
        <v>9</v>
      </c>
      <c r="N3" s="5" t="s">
        <v>10</v>
      </c>
      <c r="O3" s="5" t="s">
        <v>11</v>
      </c>
      <c r="P3" s="9" t="s">
        <v>12</v>
      </c>
      <c r="Q3" s="5" t="s">
        <v>13</v>
      </c>
      <c r="R3" s="7" t="s">
        <v>14</v>
      </c>
      <c r="S3" s="8" t="s">
        <v>15</v>
      </c>
      <c r="T3" s="5" t="s">
        <v>16</v>
      </c>
      <c r="U3" s="5" t="s">
        <v>17</v>
      </c>
      <c r="V3" s="5" t="s">
        <v>18</v>
      </c>
      <c r="W3" s="5" t="s">
        <v>19</v>
      </c>
      <c r="X3" s="5" t="s">
        <v>20</v>
      </c>
      <c r="Y3" s="6" t="s">
        <v>21</v>
      </c>
      <c r="Z3" s="5" t="s">
        <v>22</v>
      </c>
      <c r="AA3" s="7" t="s">
        <v>23</v>
      </c>
      <c r="AB3" s="8" t="s">
        <v>24</v>
      </c>
      <c r="AC3" s="8" t="s">
        <v>25</v>
      </c>
      <c r="AD3" s="8" t="s">
        <v>26</v>
      </c>
      <c r="AE3" s="8" t="s">
        <v>27</v>
      </c>
      <c r="AF3" s="8" t="s">
        <v>28</v>
      </c>
      <c r="AG3" s="8" t="s">
        <v>29</v>
      </c>
      <c r="AH3" s="5" t="s">
        <v>30</v>
      </c>
      <c r="AI3" s="5" t="s">
        <v>31</v>
      </c>
      <c r="AJ3" s="5" t="s">
        <v>32</v>
      </c>
      <c r="AK3" s="6" t="s">
        <v>33</v>
      </c>
      <c r="AL3" s="5" t="s">
        <v>34</v>
      </c>
      <c r="AM3" s="7" t="s">
        <v>35</v>
      </c>
      <c r="AN3" s="8" t="s">
        <v>36</v>
      </c>
      <c r="AO3" s="8" t="s">
        <v>37</v>
      </c>
      <c r="AP3" s="8" t="s">
        <v>38</v>
      </c>
      <c r="AQ3" s="8" t="s">
        <v>39</v>
      </c>
      <c r="AR3" s="8" t="s">
        <v>40</v>
      </c>
      <c r="AS3" s="8" t="s">
        <v>41</v>
      </c>
      <c r="AT3" s="5" t="s">
        <v>42</v>
      </c>
      <c r="AU3" s="5" t="s">
        <v>43</v>
      </c>
      <c r="AV3" s="5" t="s">
        <v>44</v>
      </c>
      <c r="AW3" s="5" t="s">
        <v>45</v>
      </c>
      <c r="AX3" s="7" t="s">
        <v>46</v>
      </c>
      <c r="AY3" s="8" t="s">
        <v>47</v>
      </c>
      <c r="AZ3" s="8" t="s">
        <v>48</v>
      </c>
      <c r="BA3" s="8" t="s">
        <v>49</v>
      </c>
      <c r="BB3" s="8" t="s">
        <v>50</v>
      </c>
      <c r="BC3" s="8" t="s">
        <v>51</v>
      </c>
      <c r="BD3" s="9" t="s">
        <v>52</v>
      </c>
      <c r="BE3" s="5" t="s">
        <v>53</v>
      </c>
      <c r="BF3" s="10" t="s">
        <v>54</v>
      </c>
      <c r="BG3" s="6" t="s">
        <v>55</v>
      </c>
      <c r="BH3" s="5" t="s">
        <v>56</v>
      </c>
      <c r="BI3" s="7" t="s">
        <v>57</v>
      </c>
      <c r="BJ3" s="8" t="s">
        <v>58</v>
      </c>
      <c r="BK3" s="6" t="s">
        <v>59</v>
      </c>
      <c r="BL3" s="5" t="s">
        <v>60</v>
      </c>
      <c r="BM3" s="7" t="s">
        <v>61</v>
      </c>
      <c r="BN3" s="8" t="s">
        <v>62</v>
      </c>
      <c r="BO3" s="8" t="s">
        <v>63</v>
      </c>
      <c r="BP3" s="8" t="s">
        <v>64</v>
      </c>
      <c r="BQ3" s="5" t="s">
        <v>65</v>
      </c>
      <c r="BR3" s="5" t="s">
        <v>66</v>
      </c>
      <c r="BS3" s="5" t="s">
        <v>67</v>
      </c>
      <c r="BT3" s="5" t="s">
        <v>68</v>
      </c>
      <c r="BU3" s="5" t="s">
        <v>69</v>
      </c>
    </row>
    <row r="4" spans="1:73" s="11" customFormat="1" ht="25.5" x14ac:dyDescent="0.25">
      <c r="A4" s="12"/>
      <c r="B4" s="13"/>
      <c r="C4" s="13"/>
      <c r="D4" s="14" t="s">
        <v>70</v>
      </c>
      <c r="E4" s="15" t="s">
        <v>71</v>
      </c>
      <c r="F4" s="66" t="s">
        <v>72</v>
      </c>
      <c r="G4" s="16" t="s">
        <v>73</v>
      </c>
      <c r="H4" s="14" t="s">
        <v>74</v>
      </c>
      <c r="I4" s="15" t="s">
        <v>75</v>
      </c>
      <c r="J4" s="66" t="s">
        <v>76</v>
      </c>
      <c r="K4" s="16" t="s">
        <v>77</v>
      </c>
      <c r="L4" s="14" t="s">
        <v>78</v>
      </c>
      <c r="M4" s="14" t="s">
        <v>79</v>
      </c>
      <c r="N4" s="14" t="s">
        <v>80</v>
      </c>
      <c r="O4" s="14" t="s">
        <v>81</v>
      </c>
      <c r="P4" s="15" t="s">
        <v>82</v>
      </c>
      <c r="Q4" s="66" t="s">
        <v>83</v>
      </c>
      <c r="R4" s="16" t="s">
        <v>84</v>
      </c>
      <c r="S4" s="14" t="s">
        <v>85</v>
      </c>
      <c r="T4" s="14" t="s">
        <v>86</v>
      </c>
      <c r="U4" s="14" t="s">
        <v>87</v>
      </c>
      <c r="V4" s="14" t="s">
        <v>88</v>
      </c>
      <c r="W4" s="14" t="s">
        <v>89</v>
      </c>
      <c r="X4" s="14" t="s">
        <v>90</v>
      </c>
      <c r="Y4" s="15" t="s">
        <v>91</v>
      </c>
      <c r="Z4" s="66" t="s">
        <v>92</v>
      </c>
      <c r="AA4" s="16" t="s">
        <v>93</v>
      </c>
      <c r="AB4" s="66" t="s">
        <v>94</v>
      </c>
      <c r="AC4" s="14" t="s">
        <v>95</v>
      </c>
      <c r="AD4" s="14" t="s">
        <v>96</v>
      </c>
      <c r="AE4" s="14" t="s">
        <v>97</v>
      </c>
      <c r="AF4" s="14" t="s">
        <v>98</v>
      </c>
      <c r="AG4" s="14" t="s">
        <v>99</v>
      </c>
      <c r="AH4" s="14" t="s">
        <v>100</v>
      </c>
      <c r="AI4" s="14" t="s">
        <v>101</v>
      </c>
      <c r="AJ4" s="14" t="s">
        <v>102</v>
      </c>
      <c r="AK4" s="15" t="s">
        <v>103</v>
      </c>
      <c r="AL4" s="66" t="s">
        <v>104</v>
      </c>
      <c r="AM4" s="16" t="s">
        <v>105</v>
      </c>
      <c r="AN4" s="14" t="s">
        <v>106</v>
      </c>
      <c r="AO4" s="14" t="s">
        <v>107</v>
      </c>
      <c r="AP4" s="14" t="s">
        <v>108</v>
      </c>
      <c r="AQ4" s="14" t="s">
        <v>109</v>
      </c>
      <c r="AR4" s="14" t="s">
        <v>110</v>
      </c>
      <c r="AS4" s="14" t="s">
        <v>111</v>
      </c>
      <c r="AT4" s="14" t="s">
        <v>112</v>
      </c>
      <c r="AU4" s="14" t="s">
        <v>113</v>
      </c>
      <c r="AV4" s="15" t="s">
        <v>114</v>
      </c>
      <c r="AW4" s="66" t="s">
        <v>115</v>
      </c>
      <c r="AX4" s="16" t="s">
        <v>116</v>
      </c>
      <c r="AY4" s="14" t="s">
        <v>117</v>
      </c>
      <c r="AZ4" s="14" t="s">
        <v>118</v>
      </c>
      <c r="BA4" s="14" t="s">
        <v>119</v>
      </c>
      <c r="BB4" s="14" t="s">
        <v>120</v>
      </c>
      <c r="BC4" s="14" t="s">
        <v>121</v>
      </c>
      <c r="BD4" s="15" t="s">
        <v>122</v>
      </c>
      <c r="BE4" s="66" t="s">
        <v>123</v>
      </c>
      <c r="BF4" s="16" t="s">
        <v>124</v>
      </c>
      <c r="BG4" s="15" t="s">
        <v>125</v>
      </c>
      <c r="BH4" s="66" t="s">
        <v>126</v>
      </c>
      <c r="BI4" s="16" t="s">
        <v>127</v>
      </c>
      <c r="BJ4" s="14" t="s">
        <v>128</v>
      </c>
      <c r="BK4" s="15" t="s">
        <v>129</v>
      </c>
      <c r="BL4" s="66" t="s">
        <v>130</v>
      </c>
      <c r="BM4" s="16" t="s">
        <v>131</v>
      </c>
      <c r="BN4" s="14" t="s">
        <v>132</v>
      </c>
      <c r="BO4" s="14" t="s">
        <v>133</v>
      </c>
      <c r="BP4" s="14" t="s">
        <v>134</v>
      </c>
      <c r="BQ4" s="14" t="s">
        <v>135</v>
      </c>
      <c r="BR4" s="14" t="s">
        <v>136</v>
      </c>
      <c r="BS4" s="14" t="s">
        <v>137</v>
      </c>
      <c r="BT4" s="14" t="s">
        <v>138</v>
      </c>
      <c r="BU4" s="14" t="s">
        <v>139</v>
      </c>
    </row>
    <row r="5" spans="1:73" s="20" customFormat="1" ht="12.75" customHeight="1" x14ac:dyDescent="0.2">
      <c r="A5" s="498" t="s">
        <v>140</v>
      </c>
      <c r="B5" s="17" t="s">
        <v>141</v>
      </c>
      <c r="C5" s="18"/>
      <c r="D5" s="19">
        <v>98836</v>
      </c>
      <c r="E5" s="19">
        <v>386048</v>
      </c>
      <c r="F5" s="19">
        <v>325</v>
      </c>
      <c r="G5" s="19">
        <v>73</v>
      </c>
      <c r="H5" s="19">
        <v>162</v>
      </c>
      <c r="I5" s="19">
        <v>87</v>
      </c>
      <c r="J5" s="214">
        <v>208.05000000000004</v>
      </c>
      <c r="K5" s="214">
        <v>178.49</v>
      </c>
      <c r="L5" s="214">
        <v>17.95</v>
      </c>
      <c r="M5" s="214">
        <v>9.68</v>
      </c>
      <c r="N5" s="19">
        <v>79</v>
      </c>
      <c r="O5" s="19">
        <v>31899.7</v>
      </c>
      <c r="P5" s="19">
        <v>24739.7</v>
      </c>
      <c r="Q5" s="19">
        <v>2715</v>
      </c>
      <c r="R5" s="19">
        <v>744</v>
      </c>
      <c r="S5" s="19">
        <v>89</v>
      </c>
      <c r="T5" s="19">
        <v>13204</v>
      </c>
      <c r="U5" s="19">
        <v>2464</v>
      </c>
      <c r="V5" s="19">
        <v>1436501</v>
      </c>
      <c r="W5" s="19">
        <v>103550</v>
      </c>
      <c r="X5" s="19">
        <v>74561</v>
      </c>
      <c r="Y5" s="19">
        <v>412851</v>
      </c>
      <c r="Z5" s="19">
        <v>26491086.100000001</v>
      </c>
      <c r="AA5" s="19">
        <v>17150702.899999999</v>
      </c>
      <c r="AB5" s="19">
        <v>9340383.1999999993</v>
      </c>
      <c r="AC5" s="19">
        <v>550047</v>
      </c>
      <c r="AD5" s="19">
        <v>903024.2</v>
      </c>
      <c r="AE5" s="19">
        <v>388106</v>
      </c>
      <c r="AF5" s="19">
        <v>5684917</v>
      </c>
      <c r="AG5" s="19">
        <v>1360395</v>
      </c>
      <c r="AH5" s="19">
        <v>11659713</v>
      </c>
      <c r="AI5" s="19">
        <v>118500</v>
      </c>
      <c r="AJ5" s="19">
        <v>62069</v>
      </c>
      <c r="AK5" s="19">
        <v>312944.8</v>
      </c>
      <c r="AL5" s="19">
        <v>2005311</v>
      </c>
      <c r="AM5" s="19">
        <v>1829027</v>
      </c>
      <c r="AN5" s="19">
        <v>11526</v>
      </c>
      <c r="AO5" s="19">
        <v>5572</v>
      </c>
      <c r="AP5" s="19">
        <v>5977</v>
      </c>
      <c r="AQ5" s="19">
        <v>3401</v>
      </c>
      <c r="AR5" s="19">
        <v>134973</v>
      </c>
      <c r="AS5" s="19">
        <v>14835</v>
      </c>
      <c r="AT5" s="19">
        <v>144461</v>
      </c>
      <c r="AU5" s="19">
        <v>2363</v>
      </c>
      <c r="AV5" s="19">
        <v>7169</v>
      </c>
      <c r="AW5" s="19">
        <v>142306</v>
      </c>
      <c r="AX5" s="19">
        <v>104328</v>
      </c>
      <c r="AY5" s="19">
        <v>4079</v>
      </c>
      <c r="AZ5" s="19">
        <v>122</v>
      </c>
      <c r="BA5" s="19">
        <v>45</v>
      </c>
      <c r="BB5" s="19">
        <v>2</v>
      </c>
      <c r="BC5" s="19">
        <v>10651</v>
      </c>
      <c r="BD5" s="19">
        <v>23079</v>
      </c>
      <c r="BE5" s="19">
        <v>40963</v>
      </c>
      <c r="BF5" s="19">
        <v>90</v>
      </c>
      <c r="BG5" s="19">
        <v>1893</v>
      </c>
      <c r="BH5" s="19">
        <v>1231113</v>
      </c>
      <c r="BI5" s="19">
        <v>90847</v>
      </c>
      <c r="BJ5" s="19">
        <v>89151</v>
      </c>
      <c r="BK5" s="19">
        <v>4155</v>
      </c>
      <c r="BL5" s="19">
        <v>4870</v>
      </c>
      <c r="BM5" s="19">
        <v>242</v>
      </c>
      <c r="BN5" s="19">
        <v>186</v>
      </c>
      <c r="BO5" s="19">
        <v>265</v>
      </c>
      <c r="BP5" s="19">
        <v>4177</v>
      </c>
      <c r="BQ5" s="19">
        <v>46569</v>
      </c>
      <c r="BR5" s="19">
        <v>22469</v>
      </c>
      <c r="BS5" s="19">
        <v>1089416</v>
      </c>
      <c r="BT5" s="19">
        <v>9901</v>
      </c>
      <c r="BU5" s="19">
        <v>24522</v>
      </c>
    </row>
    <row r="6" spans="1:73" s="24" customFormat="1" ht="12.75" customHeight="1" x14ac:dyDescent="0.2">
      <c r="A6" s="499"/>
      <c r="B6" s="21" t="s">
        <v>152</v>
      </c>
      <c r="C6" s="22">
        <v>64</v>
      </c>
      <c r="D6" s="23">
        <v>64</v>
      </c>
      <c r="E6" s="23">
        <v>64</v>
      </c>
      <c r="F6" s="23">
        <v>64</v>
      </c>
      <c r="G6" s="23">
        <v>64</v>
      </c>
      <c r="H6" s="23">
        <v>64</v>
      </c>
      <c r="I6" s="23">
        <v>64</v>
      </c>
      <c r="J6" s="23">
        <v>64</v>
      </c>
      <c r="K6" s="23">
        <v>64</v>
      </c>
      <c r="L6" s="23">
        <v>64</v>
      </c>
      <c r="M6" s="23">
        <v>64</v>
      </c>
      <c r="N6" s="23">
        <v>64</v>
      </c>
      <c r="O6" s="23">
        <v>64</v>
      </c>
      <c r="P6" s="23">
        <v>64</v>
      </c>
      <c r="Q6" s="23">
        <v>64</v>
      </c>
      <c r="R6" s="23">
        <v>64</v>
      </c>
      <c r="S6" s="23">
        <v>64</v>
      </c>
      <c r="T6" s="23">
        <v>64</v>
      </c>
      <c r="U6" s="23">
        <v>64</v>
      </c>
      <c r="V6" s="23">
        <v>64</v>
      </c>
      <c r="W6" s="23">
        <v>64</v>
      </c>
      <c r="X6" s="23">
        <v>64</v>
      </c>
      <c r="Y6" s="23">
        <v>64</v>
      </c>
      <c r="Z6" s="23">
        <v>64</v>
      </c>
      <c r="AA6" s="23">
        <v>64</v>
      </c>
      <c r="AB6" s="23">
        <v>64</v>
      </c>
      <c r="AC6" s="23">
        <v>64</v>
      </c>
      <c r="AD6" s="23">
        <v>64</v>
      </c>
      <c r="AE6" s="23">
        <v>64</v>
      </c>
      <c r="AF6" s="23">
        <v>64</v>
      </c>
      <c r="AG6" s="23">
        <v>64</v>
      </c>
      <c r="AH6" s="23">
        <v>64</v>
      </c>
      <c r="AI6" s="23">
        <v>64</v>
      </c>
      <c r="AJ6" s="23">
        <v>64</v>
      </c>
      <c r="AK6" s="23">
        <v>64</v>
      </c>
      <c r="AL6" s="23">
        <v>64</v>
      </c>
      <c r="AM6" s="23">
        <v>64</v>
      </c>
      <c r="AN6" s="23">
        <v>64</v>
      </c>
      <c r="AO6" s="23">
        <v>64</v>
      </c>
      <c r="AP6" s="23">
        <v>64</v>
      </c>
      <c r="AQ6" s="23">
        <v>64</v>
      </c>
      <c r="AR6" s="23">
        <v>64</v>
      </c>
      <c r="AS6" s="23">
        <v>64</v>
      </c>
      <c r="AT6" s="23">
        <v>64</v>
      </c>
      <c r="AU6" s="23">
        <v>64</v>
      </c>
      <c r="AV6" s="23">
        <v>64</v>
      </c>
      <c r="AW6" s="23">
        <v>64</v>
      </c>
      <c r="AX6" s="23">
        <v>64</v>
      </c>
      <c r="AY6" s="23">
        <v>64</v>
      </c>
      <c r="AZ6" s="23">
        <v>64</v>
      </c>
      <c r="BA6" s="23">
        <v>64</v>
      </c>
      <c r="BB6" s="23">
        <v>64</v>
      </c>
      <c r="BC6" s="23">
        <v>64</v>
      </c>
      <c r="BD6" s="23">
        <v>64</v>
      </c>
      <c r="BE6" s="23">
        <v>64</v>
      </c>
      <c r="BF6" s="23">
        <v>64</v>
      </c>
      <c r="BG6" s="23">
        <v>64</v>
      </c>
      <c r="BH6" s="23">
        <v>64</v>
      </c>
      <c r="BI6" s="23">
        <v>64</v>
      </c>
      <c r="BJ6" s="23">
        <v>64</v>
      </c>
      <c r="BK6" s="23">
        <v>64</v>
      </c>
      <c r="BL6" s="23">
        <v>64</v>
      </c>
      <c r="BM6" s="23">
        <v>64</v>
      </c>
      <c r="BN6" s="23">
        <v>64</v>
      </c>
      <c r="BO6" s="23">
        <v>64</v>
      </c>
      <c r="BP6" s="23">
        <v>64</v>
      </c>
      <c r="BQ6" s="23">
        <v>64</v>
      </c>
      <c r="BR6" s="23">
        <v>64</v>
      </c>
      <c r="BS6" s="23">
        <v>64</v>
      </c>
      <c r="BT6" s="23">
        <v>64</v>
      </c>
      <c r="BU6" s="23">
        <v>64</v>
      </c>
    </row>
    <row r="7" spans="1:73" s="24" customFormat="1" ht="12.75" customHeight="1" x14ac:dyDescent="0.2">
      <c r="A7" s="499"/>
      <c r="B7" s="25" t="s">
        <v>153</v>
      </c>
      <c r="C7" s="26">
        <v>57</v>
      </c>
      <c r="D7" s="27">
        <v>54</v>
      </c>
      <c r="E7" s="27">
        <v>18</v>
      </c>
      <c r="F7" s="27">
        <v>57</v>
      </c>
      <c r="G7" s="27">
        <v>55</v>
      </c>
      <c r="H7" s="27">
        <v>55</v>
      </c>
      <c r="I7" s="27">
        <v>55</v>
      </c>
      <c r="J7" s="27">
        <v>57</v>
      </c>
      <c r="K7" s="27">
        <v>55</v>
      </c>
      <c r="L7" s="27">
        <v>55</v>
      </c>
      <c r="M7" s="27">
        <v>55</v>
      </c>
      <c r="N7" s="27">
        <v>57</v>
      </c>
      <c r="O7" s="27">
        <v>57</v>
      </c>
      <c r="P7" s="27">
        <v>57</v>
      </c>
      <c r="Q7" s="27">
        <v>57</v>
      </c>
      <c r="R7" s="27">
        <v>57</v>
      </c>
      <c r="S7" s="27">
        <v>56</v>
      </c>
      <c r="T7" s="27">
        <v>57</v>
      </c>
      <c r="U7" s="27">
        <v>57</v>
      </c>
      <c r="V7" s="27">
        <v>56</v>
      </c>
      <c r="W7" s="27">
        <v>48</v>
      </c>
      <c r="X7" s="27">
        <v>48</v>
      </c>
      <c r="Y7" s="27">
        <v>50</v>
      </c>
      <c r="Z7" s="27">
        <v>58</v>
      </c>
      <c r="AA7" s="27">
        <v>29</v>
      </c>
      <c r="AB7" s="27">
        <v>58</v>
      </c>
      <c r="AC7" s="27">
        <v>26</v>
      </c>
      <c r="AD7" s="27">
        <v>19</v>
      </c>
      <c r="AE7" s="27">
        <v>21</v>
      </c>
      <c r="AF7" s="27">
        <v>41</v>
      </c>
      <c r="AG7" s="27">
        <v>28</v>
      </c>
      <c r="AH7" s="27">
        <v>30</v>
      </c>
      <c r="AI7" s="27">
        <v>30</v>
      </c>
      <c r="AJ7" s="27">
        <v>32</v>
      </c>
      <c r="AK7" s="27">
        <v>42</v>
      </c>
      <c r="AL7" s="27">
        <v>57</v>
      </c>
      <c r="AM7" s="27">
        <v>57</v>
      </c>
      <c r="AN7" s="27">
        <v>54</v>
      </c>
      <c r="AO7" s="27">
        <v>53</v>
      </c>
      <c r="AP7" s="27">
        <v>53</v>
      </c>
      <c r="AQ7" s="27">
        <v>54</v>
      </c>
      <c r="AR7" s="27">
        <v>56</v>
      </c>
      <c r="AS7" s="27">
        <v>55</v>
      </c>
      <c r="AT7" s="27">
        <v>41</v>
      </c>
      <c r="AU7" s="27">
        <v>42</v>
      </c>
      <c r="AV7" s="27">
        <v>46</v>
      </c>
      <c r="AW7" s="27">
        <v>57</v>
      </c>
      <c r="AX7" s="27">
        <v>56</v>
      </c>
      <c r="AY7" s="27">
        <v>52</v>
      </c>
      <c r="AZ7" s="27">
        <v>52</v>
      </c>
      <c r="BA7" s="27">
        <v>51</v>
      </c>
      <c r="BB7" s="27">
        <v>52</v>
      </c>
      <c r="BC7" s="27">
        <v>54</v>
      </c>
      <c r="BD7" s="27">
        <v>50</v>
      </c>
      <c r="BE7" s="27">
        <v>47</v>
      </c>
      <c r="BF7" s="27">
        <v>55</v>
      </c>
      <c r="BG7" s="27">
        <v>55</v>
      </c>
      <c r="BH7" s="27">
        <v>55</v>
      </c>
      <c r="BI7" s="27">
        <v>52</v>
      </c>
      <c r="BJ7" s="27">
        <v>51</v>
      </c>
      <c r="BK7" s="27">
        <v>48</v>
      </c>
      <c r="BL7" s="27">
        <v>57</v>
      </c>
      <c r="BM7" s="27">
        <v>50</v>
      </c>
      <c r="BN7" s="27">
        <v>49</v>
      </c>
      <c r="BO7" s="27">
        <v>44</v>
      </c>
      <c r="BP7" s="27">
        <v>46</v>
      </c>
      <c r="BQ7" s="27">
        <v>40</v>
      </c>
      <c r="BR7" s="27">
        <v>35</v>
      </c>
      <c r="BS7" s="27">
        <v>15</v>
      </c>
      <c r="BT7" s="27">
        <v>7</v>
      </c>
      <c r="BU7" s="27">
        <v>9</v>
      </c>
    </row>
    <row r="8" spans="1:73" s="24" customFormat="1" ht="12.75" customHeight="1" x14ac:dyDescent="0.2">
      <c r="A8" s="500"/>
      <c r="B8" s="28" t="s">
        <v>142</v>
      </c>
      <c r="C8" s="29">
        <v>0.890625</v>
      </c>
      <c r="D8" s="30">
        <v>0.84375</v>
      </c>
      <c r="E8" s="30">
        <v>0.28125</v>
      </c>
      <c r="F8" s="30">
        <v>0.890625</v>
      </c>
      <c r="G8" s="30">
        <v>0.859375</v>
      </c>
      <c r="H8" s="30">
        <v>0.859375</v>
      </c>
      <c r="I8" s="30">
        <v>0.859375</v>
      </c>
      <c r="J8" s="30">
        <v>0.890625</v>
      </c>
      <c r="K8" s="30">
        <v>0.859375</v>
      </c>
      <c r="L8" s="30">
        <v>0.859375</v>
      </c>
      <c r="M8" s="30">
        <v>0.859375</v>
      </c>
      <c r="N8" s="30">
        <v>0.890625</v>
      </c>
      <c r="O8" s="30">
        <v>0.890625</v>
      </c>
      <c r="P8" s="30">
        <v>0.890625</v>
      </c>
      <c r="Q8" s="30">
        <v>0.890625</v>
      </c>
      <c r="R8" s="30">
        <v>0.890625</v>
      </c>
      <c r="S8" s="30">
        <v>0.875</v>
      </c>
      <c r="T8" s="30">
        <v>0.890625</v>
      </c>
      <c r="U8" s="30">
        <v>0.890625</v>
      </c>
      <c r="V8" s="30">
        <v>0.875</v>
      </c>
      <c r="W8" s="30">
        <v>0.75</v>
      </c>
      <c r="X8" s="30">
        <v>0.75</v>
      </c>
      <c r="Y8" s="30">
        <v>0.78125</v>
      </c>
      <c r="Z8" s="30">
        <v>0.90625</v>
      </c>
      <c r="AA8" s="30">
        <v>0.453125</v>
      </c>
      <c r="AB8" s="30">
        <v>0.90625</v>
      </c>
      <c r="AC8" s="30">
        <v>0.40625</v>
      </c>
      <c r="AD8" s="30">
        <v>0.296875</v>
      </c>
      <c r="AE8" s="30">
        <v>0.328125</v>
      </c>
      <c r="AF8" s="30">
        <v>0.640625</v>
      </c>
      <c r="AG8" s="30">
        <v>0.4375</v>
      </c>
      <c r="AH8" s="30">
        <v>0.46875</v>
      </c>
      <c r="AI8" s="30">
        <v>0.46875</v>
      </c>
      <c r="AJ8" s="30">
        <v>0.5</v>
      </c>
      <c r="AK8" s="30">
        <v>0.65625</v>
      </c>
      <c r="AL8" s="30">
        <v>0.890625</v>
      </c>
      <c r="AM8" s="30">
        <v>0.890625</v>
      </c>
      <c r="AN8" s="30">
        <v>0.84375</v>
      </c>
      <c r="AO8" s="30">
        <v>0.828125</v>
      </c>
      <c r="AP8" s="30">
        <v>0.828125</v>
      </c>
      <c r="AQ8" s="30">
        <v>0.84375</v>
      </c>
      <c r="AR8" s="30">
        <v>0.875</v>
      </c>
      <c r="AS8" s="30">
        <v>0.859375</v>
      </c>
      <c r="AT8" s="30">
        <v>0.640625</v>
      </c>
      <c r="AU8" s="30">
        <v>0.65625</v>
      </c>
      <c r="AV8" s="30">
        <v>0.71875</v>
      </c>
      <c r="AW8" s="30">
        <v>0.890625</v>
      </c>
      <c r="AX8" s="30">
        <v>0.875</v>
      </c>
      <c r="AY8" s="30">
        <v>0.8125</v>
      </c>
      <c r="AZ8" s="30">
        <v>0.8125</v>
      </c>
      <c r="BA8" s="30">
        <v>0.796875</v>
      </c>
      <c r="BB8" s="30">
        <v>0.8125</v>
      </c>
      <c r="BC8" s="30">
        <v>0.84375</v>
      </c>
      <c r="BD8" s="30">
        <v>0.78125</v>
      </c>
      <c r="BE8" s="30">
        <v>0.734375</v>
      </c>
      <c r="BF8" s="30">
        <v>0.859375</v>
      </c>
      <c r="BG8" s="30">
        <v>0.859375</v>
      </c>
      <c r="BH8" s="30">
        <v>0.859375</v>
      </c>
      <c r="BI8" s="30">
        <v>0.8125</v>
      </c>
      <c r="BJ8" s="30">
        <v>0.796875</v>
      </c>
      <c r="BK8" s="30">
        <v>0.75</v>
      </c>
      <c r="BL8" s="30">
        <v>0.890625</v>
      </c>
      <c r="BM8" s="30">
        <v>0.78125</v>
      </c>
      <c r="BN8" s="30">
        <v>0.765625</v>
      </c>
      <c r="BO8" s="30">
        <v>0.6875</v>
      </c>
      <c r="BP8" s="30">
        <v>0.71875</v>
      </c>
      <c r="BQ8" s="30">
        <v>0.625</v>
      </c>
      <c r="BR8" s="30">
        <v>0.546875</v>
      </c>
      <c r="BS8" s="30">
        <v>0.234375</v>
      </c>
      <c r="BT8" s="30">
        <v>0.109375</v>
      </c>
      <c r="BU8" s="30">
        <v>0.140625</v>
      </c>
    </row>
    <row r="9" spans="1:73" s="24" customFormat="1" ht="12.75" customHeight="1" x14ac:dyDescent="0.2">
      <c r="A9" s="31" t="s">
        <v>300</v>
      </c>
      <c r="B9" s="501" t="s">
        <v>228</v>
      </c>
      <c r="C9" s="502"/>
      <c r="D9" s="33">
        <v>1508</v>
      </c>
      <c r="E9" s="33" t="s">
        <v>357</v>
      </c>
      <c r="F9" s="33">
        <v>3</v>
      </c>
      <c r="G9" s="33">
        <v>0</v>
      </c>
      <c r="H9" s="33">
        <v>3</v>
      </c>
      <c r="I9" s="33">
        <v>0</v>
      </c>
      <c r="J9" s="34">
        <v>1.8</v>
      </c>
      <c r="K9" s="35">
        <v>1.8</v>
      </c>
      <c r="L9" s="35">
        <v>0</v>
      </c>
      <c r="M9" s="35">
        <v>0</v>
      </c>
      <c r="N9" s="36">
        <v>1</v>
      </c>
      <c r="O9" s="36">
        <v>282</v>
      </c>
      <c r="P9" s="36">
        <v>282</v>
      </c>
      <c r="Q9" s="36">
        <v>42</v>
      </c>
      <c r="R9" s="36">
        <v>3</v>
      </c>
      <c r="S9" s="36">
        <v>0</v>
      </c>
      <c r="T9" s="35">
        <v>245</v>
      </c>
      <c r="U9" s="35">
        <v>47</v>
      </c>
      <c r="V9" s="36">
        <v>13733</v>
      </c>
      <c r="W9" s="36">
        <v>70</v>
      </c>
      <c r="X9" s="36">
        <v>0</v>
      </c>
      <c r="Y9" s="36">
        <v>0</v>
      </c>
      <c r="Z9" s="36">
        <v>328505.09999999998</v>
      </c>
      <c r="AA9" s="36">
        <v>166050</v>
      </c>
      <c r="AB9" s="36">
        <v>162455.1</v>
      </c>
      <c r="AC9" s="36">
        <v>4300</v>
      </c>
      <c r="AD9" s="36">
        <v>0.1</v>
      </c>
      <c r="AE9" s="36">
        <v>42155</v>
      </c>
      <c r="AF9" s="36">
        <v>116000</v>
      </c>
      <c r="AG9" s="36">
        <v>19000</v>
      </c>
      <c r="AH9" s="36">
        <v>0</v>
      </c>
      <c r="AI9" s="36">
        <v>0</v>
      </c>
      <c r="AJ9" s="36">
        <v>20300</v>
      </c>
      <c r="AK9" s="36">
        <v>0</v>
      </c>
      <c r="AL9" s="36">
        <v>13733</v>
      </c>
      <c r="AM9" s="36">
        <v>13513</v>
      </c>
      <c r="AN9" s="36">
        <v>0</v>
      </c>
      <c r="AO9" s="36">
        <v>10</v>
      </c>
      <c r="AP9" s="36">
        <v>0</v>
      </c>
      <c r="AQ9" s="36">
        <v>0</v>
      </c>
      <c r="AR9" s="36">
        <v>210</v>
      </c>
      <c r="AS9" s="36">
        <v>0</v>
      </c>
      <c r="AT9" s="36">
        <v>5</v>
      </c>
      <c r="AU9" s="36">
        <v>0</v>
      </c>
      <c r="AV9" s="36">
        <v>3</v>
      </c>
      <c r="AW9" s="36">
        <v>1200</v>
      </c>
      <c r="AX9" s="36">
        <v>750</v>
      </c>
      <c r="AY9" s="36">
        <v>0</v>
      </c>
      <c r="AZ9" s="36">
        <v>0</v>
      </c>
      <c r="BA9" s="36">
        <v>0</v>
      </c>
      <c r="BB9" s="36">
        <v>0</v>
      </c>
      <c r="BC9" s="36">
        <v>0</v>
      </c>
      <c r="BD9" s="36">
        <v>450</v>
      </c>
      <c r="BE9" s="36">
        <v>1411</v>
      </c>
      <c r="BF9" s="36">
        <v>0</v>
      </c>
      <c r="BG9" s="36">
        <v>14</v>
      </c>
      <c r="BH9" s="36">
        <v>5869</v>
      </c>
      <c r="BI9" s="36">
        <v>1983</v>
      </c>
      <c r="BJ9" s="36">
        <v>932</v>
      </c>
      <c r="BK9" s="36">
        <v>102</v>
      </c>
      <c r="BL9" s="36">
        <v>0</v>
      </c>
      <c r="BM9" s="36">
        <v>0</v>
      </c>
      <c r="BN9" s="36">
        <v>0</v>
      </c>
      <c r="BO9" s="36">
        <v>0</v>
      </c>
      <c r="BP9" s="36">
        <v>0</v>
      </c>
      <c r="BQ9" s="36">
        <v>0</v>
      </c>
      <c r="BR9" s="36">
        <v>200</v>
      </c>
      <c r="BS9" s="36" t="s">
        <v>357</v>
      </c>
      <c r="BT9" s="36" t="s">
        <v>357</v>
      </c>
      <c r="BU9" s="36" t="s">
        <v>357</v>
      </c>
    </row>
    <row r="10" spans="1:73" s="24" customFormat="1" ht="12.75" customHeight="1" x14ac:dyDescent="0.2">
      <c r="A10" s="37" t="s">
        <v>302</v>
      </c>
      <c r="B10" s="501" t="s">
        <v>169</v>
      </c>
      <c r="C10" s="502"/>
      <c r="D10" s="79">
        <v>1129</v>
      </c>
      <c r="E10" s="79" t="s">
        <v>357</v>
      </c>
      <c r="F10" s="79">
        <v>3</v>
      </c>
      <c r="G10" s="79">
        <v>0</v>
      </c>
      <c r="H10" s="79">
        <v>2</v>
      </c>
      <c r="I10" s="79">
        <v>1</v>
      </c>
      <c r="J10" s="80">
        <v>1.5</v>
      </c>
      <c r="K10" s="81">
        <v>1.5</v>
      </c>
      <c r="L10" s="81">
        <v>0</v>
      </c>
      <c r="M10" s="81">
        <v>0</v>
      </c>
      <c r="N10" s="82">
        <v>1</v>
      </c>
      <c r="O10" s="82">
        <v>239</v>
      </c>
      <c r="P10" s="82">
        <v>239</v>
      </c>
      <c r="Q10" s="82">
        <v>21</v>
      </c>
      <c r="R10" s="82">
        <v>4</v>
      </c>
      <c r="S10" s="82">
        <v>0</v>
      </c>
      <c r="T10" s="81">
        <v>243</v>
      </c>
      <c r="U10" s="81">
        <v>40</v>
      </c>
      <c r="V10" s="82">
        <v>14100</v>
      </c>
      <c r="W10" s="82">
        <v>90</v>
      </c>
      <c r="X10" s="82">
        <v>0</v>
      </c>
      <c r="Y10" s="82">
        <v>0</v>
      </c>
      <c r="Z10" s="82">
        <v>106739.1</v>
      </c>
      <c r="AA10" s="82">
        <v>59393</v>
      </c>
      <c r="AB10" s="82">
        <v>47346.1</v>
      </c>
      <c r="AC10" s="82">
        <v>355</v>
      </c>
      <c r="AD10" s="82">
        <v>0.1</v>
      </c>
      <c r="AE10" s="82">
        <v>5471</v>
      </c>
      <c r="AF10" s="82">
        <v>41520</v>
      </c>
      <c r="AG10" s="82">
        <v>5471</v>
      </c>
      <c r="AH10" s="82">
        <v>0</v>
      </c>
      <c r="AI10" s="82">
        <v>0</v>
      </c>
      <c r="AJ10" s="82">
        <v>15400</v>
      </c>
      <c r="AK10" s="82">
        <v>0</v>
      </c>
      <c r="AL10" s="82">
        <v>14100</v>
      </c>
      <c r="AM10" s="82">
        <v>13996</v>
      </c>
      <c r="AN10" s="82">
        <v>0</v>
      </c>
      <c r="AO10" s="82">
        <v>1</v>
      </c>
      <c r="AP10" s="82">
        <v>0</v>
      </c>
      <c r="AQ10" s="82">
        <v>0</v>
      </c>
      <c r="AR10" s="82">
        <v>103</v>
      </c>
      <c r="AS10" s="82">
        <v>0</v>
      </c>
      <c r="AT10" s="82">
        <v>0</v>
      </c>
      <c r="AU10" s="82">
        <v>0</v>
      </c>
      <c r="AV10" s="82">
        <v>2</v>
      </c>
      <c r="AW10" s="82">
        <v>1864</v>
      </c>
      <c r="AX10" s="82">
        <v>366</v>
      </c>
      <c r="AY10" s="82">
        <v>0</v>
      </c>
      <c r="AZ10" s="82">
        <v>0</v>
      </c>
      <c r="BA10" s="82">
        <v>0</v>
      </c>
      <c r="BB10" s="82">
        <v>0</v>
      </c>
      <c r="BC10" s="82">
        <v>0</v>
      </c>
      <c r="BD10" s="82">
        <v>1498</v>
      </c>
      <c r="BE10" s="82">
        <v>300</v>
      </c>
      <c r="BF10" s="82">
        <v>0</v>
      </c>
      <c r="BG10" s="82">
        <v>20</v>
      </c>
      <c r="BH10" s="82">
        <v>4355</v>
      </c>
      <c r="BI10" s="82">
        <v>1412</v>
      </c>
      <c r="BJ10" s="82">
        <v>2873</v>
      </c>
      <c r="BK10" s="82">
        <v>0</v>
      </c>
      <c r="BL10" s="82">
        <v>0</v>
      </c>
      <c r="BM10" s="82">
        <v>0</v>
      </c>
      <c r="BN10" s="82">
        <v>0</v>
      </c>
      <c r="BO10" s="82">
        <v>0</v>
      </c>
      <c r="BP10" s="82">
        <v>0</v>
      </c>
      <c r="BQ10" s="82">
        <v>0</v>
      </c>
      <c r="BR10" s="82" t="s">
        <v>357</v>
      </c>
      <c r="BS10" s="82" t="s">
        <v>357</v>
      </c>
      <c r="BT10" s="82" t="s">
        <v>357</v>
      </c>
      <c r="BU10" s="82" t="s">
        <v>357</v>
      </c>
    </row>
    <row r="11" spans="1:73" s="24" customFormat="1" ht="12.75" customHeight="1" x14ac:dyDescent="0.2">
      <c r="A11" s="51" t="s">
        <v>303</v>
      </c>
      <c r="B11" s="52" t="s">
        <v>170</v>
      </c>
      <c r="C11" s="53"/>
      <c r="D11" s="79">
        <v>693</v>
      </c>
      <c r="E11" s="79" t="s">
        <v>357</v>
      </c>
      <c r="F11" s="79">
        <v>3</v>
      </c>
      <c r="G11" s="79">
        <v>0</v>
      </c>
      <c r="H11" s="79">
        <v>0</v>
      </c>
      <c r="I11" s="79">
        <v>3</v>
      </c>
      <c r="J11" s="80">
        <v>1.2</v>
      </c>
      <c r="K11" s="81">
        <v>1.2</v>
      </c>
      <c r="L11" s="81">
        <v>0</v>
      </c>
      <c r="M11" s="81">
        <v>0</v>
      </c>
      <c r="N11" s="82">
        <v>1</v>
      </c>
      <c r="O11" s="82">
        <v>295</v>
      </c>
      <c r="P11" s="82">
        <v>277</v>
      </c>
      <c r="Q11" s="82">
        <v>28</v>
      </c>
      <c r="R11" s="82">
        <v>15</v>
      </c>
      <c r="S11" s="82">
        <v>0</v>
      </c>
      <c r="T11" s="81">
        <v>228</v>
      </c>
      <c r="U11" s="81">
        <v>36.5</v>
      </c>
      <c r="V11" s="82">
        <v>9054</v>
      </c>
      <c r="W11" s="82">
        <v>0</v>
      </c>
      <c r="X11" s="82">
        <v>0</v>
      </c>
      <c r="Y11" s="82">
        <v>0</v>
      </c>
      <c r="Z11" s="82">
        <v>176963.1</v>
      </c>
      <c r="AA11" s="82">
        <v>137918</v>
      </c>
      <c r="AB11" s="82">
        <v>39045.1</v>
      </c>
      <c r="AC11" s="82">
        <v>1745</v>
      </c>
      <c r="AD11" s="82">
        <v>0.1</v>
      </c>
      <c r="AE11" s="82" t="s">
        <v>301</v>
      </c>
      <c r="AF11" s="82">
        <v>37300</v>
      </c>
      <c r="AG11" s="82">
        <v>0</v>
      </c>
      <c r="AH11" s="82">
        <v>0</v>
      </c>
      <c r="AI11" s="82">
        <v>0</v>
      </c>
      <c r="AJ11" s="82">
        <v>0</v>
      </c>
      <c r="AK11" s="82">
        <v>1538</v>
      </c>
      <c r="AL11" s="82">
        <v>9054</v>
      </c>
      <c r="AM11" s="82">
        <v>8899</v>
      </c>
      <c r="AN11" s="82">
        <v>0</v>
      </c>
      <c r="AO11" s="82">
        <v>2</v>
      </c>
      <c r="AP11" s="82">
        <v>0</v>
      </c>
      <c r="AQ11" s="82">
        <v>0</v>
      </c>
      <c r="AR11" s="82">
        <v>150</v>
      </c>
      <c r="AS11" s="82">
        <v>3</v>
      </c>
      <c r="AT11" s="82">
        <v>0</v>
      </c>
      <c r="AU11" s="82">
        <v>0</v>
      </c>
      <c r="AV11" s="82">
        <v>2</v>
      </c>
      <c r="AW11" s="82">
        <v>1354</v>
      </c>
      <c r="AX11" s="82">
        <v>1352</v>
      </c>
      <c r="AY11" s="82">
        <v>0</v>
      </c>
      <c r="AZ11" s="82">
        <v>0</v>
      </c>
      <c r="BA11" s="82">
        <v>0</v>
      </c>
      <c r="BB11" s="82">
        <v>0</v>
      </c>
      <c r="BC11" s="82">
        <v>2</v>
      </c>
      <c r="BD11" s="82">
        <v>0</v>
      </c>
      <c r="BE11" s="82">
        <v>394</v>
      </c>
      <c r="BF11" s="82">
        <v>0</v>
      </c>
      <c r="BG11" s="82">
        <v>6</v>
      </c>
      <c r="BH11" s="82">
        <v>4322</v>
      </c>
      <c r="BI11" s="82">
        <v>929</v>
      </c>
      <c r="BJ11" s="82">
        <v>1298</v>
      </c>
      <c r="BK11" s="82">
        <v>0</v>
      </c>
      <c r="BL11" s="82">
        <v>0</v>
      </c>
      <c r="BM11" s="82">
        <v>0</v>
      </c>
      <c r="BN11" s="82">
        <v>0</v>
      </c>
      <c r="BO11" s="82">
        <v>0</v>
      </c>
      <c r="BP11" s="82">
        <v>0</v>
      </c>
      <c r="BQ11" s="82">
        <v>0</v>
      </c>
      <c r="BR11" s="82">
        <v>30</v>
      </c>
      <c r="BS11" s="82" t="s">
        <v>357</v>
      </c>
      <c r="BT11" s="82" t="s">
        <v>357</v>
      </c>
      <c r="BU11" s="82" t="s">
        <v>357</v>
      </c>
    </row>
    <row r="12" spans="1:73" s="24" customFormat="1" ht="12.75" customHeight="1" x14ac:dyDescent="0.2">
      <c r="A12" s="51" t="s">
        <v>304</v>
      </c>
      <c r="B12" s="52" t="s">
        <v>171</v>
      </c>
      <c r="C12" s="53"/>
      <c r="D12" s="79">
        <v>2102</v>
      </c>
      <c r="E12" s="79">
        <v>8062</v>
      </c>
      <c r="F12" s="79">
        <v>3</v>
      </c>
      <c r="G12" s="79">
        <v>0</v>
      </c>
      <c r="H12" s="79">
        <v>3</v>
      </c>
      <c r="I12" s="79">
        <v>0</v>
      </c>
      <c r="J12" s="80">
        <v>1.7</v>
      </c>
      <c r="K12" s="81">
        <v>1.7</v>
      </c>
      <c r="L12" s="81">
        <v>0</v>
      </c>
      <c r="M12" s="81">
        <v>0</v>
      </c>
      <c r="N12" s="82">
        <v>1</v>
      </c>
      <c r="O12" s="82">
        <v>181</v>
      </c>
      <c r="P12" s="82">
        <v>161</v>
      </c>
      <c r="Q12" s="82">
        <v>20</v>
      </c>
      <c r="R12" s="82">
        <v>9</v>
      </c>
      <c r="S12" s="82">
        <v>0</v>
      </c>
      <c r="T12" s="81">
        <v>220</v>
      </c>
      <c r="U12" s="81">
        <v>21</v>
      </c>
      <c r="V12" s="82">
        <v>10763</v>
      </c>
      <c r="W12" s="82">
        <v>205</v>
      </c>
      <c r="X12" s="82">
        <v>0</v>
      </c>
      <c r="Y12" s="82">
        <v>987</v>
      </c>
      <c r="Z12" s="82">
        <v>127000.1</v>
      </c>
      <c r="AA12" s="82" t="s">
        <v>357</v>
      </c>
      <c r="AB12" s="82">
        <v>127000.1</v>
      </c>
      <c r="AC12" s="82" t="s">
        <v>301</v>
      </c>
      <c r="AD12" s="82">
        <v>0.1</v>
      </c>
      <c r="AE12" s="82" t="s">
        <v>301</v>
      </c>
      <c r="AF12" s="82">
        <v>127000</v>
      </c>
      <c r="AG12" s="82">
        <v>11000</v>
      </c>
      <c r="AH12" s="82" t="s">
        <v>357</v>
      </c>
      <c r="AI12" s="82" t="s">
        <v>357</v>
      </c>
      <c r="AJ12" s="82" t="s">
        <v>357</v>
      </c>
      <c r="AK12" s="82">
        <v>17700</v>
      </c>
      <c r="AL12" s="82">
        <v>10414</v>
      </c>
      <c r="AM12" s="82">
        <v>10335</v>
      </c>
      <c r="AN12" s="82">
        <v>0</v>
      </c>
      <c r="AO12" s="82">
        <v>2</v>
      </c>
      <c r="AP12" s="82">
        <v>1</v>
      </c>
      <c r="AQ12" s="82">
        <v>0</v>
      </c>
      <c r="AR12" s="82">
        <v>46</v>
      </c>
      <c r="AS12" s="82">
        <v>30</v>
      </c>
      <c r="AT12" s="82">
        <v>3</v>
      </c>
      <c r="AU12" s="82">
        <v>0</v>
      </c>
      <c r="AV12" s="82">
        <v>10</v>
      </c>
      <c r="AW12" s="82">
        <v>2029</v>
      </c>
      <c r="AX12" s="82">
        <v>2020</v>
      </c>
      <c r="AY12" s="82">
        <v>0</v>
      </c>
      <c r="AZ12" s="82">
        <v>0</v>
      </c>
      <c r="BA12" s="82">
        <v>0</v>
      </c>
      <c r="BB12" s="82">
        <v>0</v>
      </c>
      <c r="BC12" s="82">
        <v>9</v>
      </c>
      <c r="BD12" s="82" t="s">
        <v>357</v>
      </c>
      <c r="BE12" s="82" t="s">
        <v>301</v>
      </c>
      <c r="BF12" s="82">
        <v>0</v>
      </c>
      <c r="BG12" s="82">
        <v>20</v>
      </c>
      <c r="BH12" s="82">
        <v>10763</v>
      </c>
      <c r="BI12" s="82" t="s">
        <v>357</v>
      </c>
      <c r="BJ12" s="82" t="s">
        <v>357</v>
      </c>
      <c r="BK12" s="82" t="s">
        <v>357</v>
      </c>
      <c r="BL12" s="82">
        <v>0</v>
      </c>
      <c r="BM12" s="82" t="s">
        <v>357</v>
      </c>
      <c r="BN12" s="82" t="s">
        <v>357</v>
      </c>
      <c r="BO12" s="82" t="s">
        <v>357</v>
      </c>
      <c r="BP12" s="82" t="s">
        <v>357</v>
      </c>
      <c r="BQ12" s="82" t="s">
        <v>357</v>
      </c>
      <c r="BR12" s="82" t="s">
        <v>357</v>
      </c>
      <c r="BS12" s="82" t="s">
        <v>357</v>
      </c>
      <c r="BT12" s="82" t="s">
        <v>357</v>
      </c>
      <c r="BU12" s="82" t="s">
        <v>357</v>
      </c>
    </row>
    <row r="13" spans="1:73" s="24" customFormat="1" ht="12.75" customHeight="1" x14ac:dyDescent="0.2">
      <c r="A13" s="51" t="s">
        <v>305</v>
      </c>
      <c r="B13" s="52" t="s">
        <v>172</v>
      </c>
      <c r="C13" s="53"/>
      <c r="D13" s="79">
        <v>1905</v>
      </c>
      <c r="E13" s="79" t="s">
        <v>357</v>
      </c>
      <c r="F13" s="79">
        <v>3</v>
      </c>
      <c r="G13" s="79">
        <v>0</v>
      </c>
      <c r="H13" s="79">
        <v>3</v>
      </c>
      <c r="I13" s="79">
        <v>0</v>
      </c>
      <c r="J13" s="80">
        <v>2.2999999999999998</v>
      </c>
      <c r="K13" s="81">
        <v>2.2999999999999998</v>
      </c>
      <c r="L13" s="81">
        <v>0</v>
      </c>
      <c r="M13" s="81">
        <v>0</v>
      </c>
      <c r="N13" s="82">
        <v>1</v>
      </c>
      <c r="O13" s="82">
        <v>120</v>
      </c>
      <c r="P13" s="82">
        <v>115</v>
      </c>
      <c r="Q13" s="82">
        <v>16</v>
      </c>
      <c r="R13" s="82">
        <v>4</v>
      </c>
      <c r="S13" s="82">
        <v>2</v>
      </c>
      <c r="T13" s="81">
        <v>238</v>
      </c>
      <c r="U13" s="81">
        <v>36</v>
      </c>
      <c r="V13" s="82">
        <v>12099</v>
      </c>
      <c r="W13" s="82">
        <v>857</v>
      </c>
      <c r="X13" s="82">
        <v>176</v>
      </c>
      <c r="Y13" s="82">
        <v>275</v>
      </c>
      <c r="Z13" s="82">
        <v>425833.1</v>
      </c>
      <c r="AA13" s="82">
        <v>254226</v>
      </c>
      <c r="AB13" s="82">
        <v>171607.1</v>
      </c>
      <c r="AC13" s="82">
        <v>16000</v>
      </c>
      <c r="AD13" s="82">
        <v>0.1</v>
      </c>
      <c r="AE13" s="82" t="s">
        <v>301</v>
      </c>
      <c r="AF13" s="82">
        <v>155607</v>
      </c>
      <c r="AG13" s="82">
        <v>73201</v>
      </c>
      <c r="AH13" s="82">
        <v>416610</v>
      </c>
      <c r="AI13" s="82" t="s">
        <v>357</v>
      </c>
      <c r="AJ13" s="82">
        <v>0</v>
      </c>
      <c r="AK13" s="82">
        <v>15528</v>
      </c>
      <c r="AL13" s="82">
        <v>12102</v>
      </c>
      <c r="AM13" s="82">
        <v>11241</v>
      </c>
      <c r="AN13" s="82">
        <v>0</v>
      </c>
      <c r="AO13" s="82">
        <v>3</v>
      </c>
      <c r="AP13" s="82">
        <v>2</v>
      </c>
      <c r="AQ13" s="82">
        <v>0</v>
      </c>
      <c r="AR13" s="82">
        <v>786</v>
      </c>
      <c r="AS13" s="82">
        <v>70</v>
      </c>
      <c r="AT13" s="82">
        <v>259</v>
      </c>
      <c r="AU13" s="82">
        <v>45</v>
      </c>
      <c r="AV13" s="82">
        <v>91</v>
      </c>
      <c r="AW13" s="82">
        <v>1591</v>
      </c>
      <c r="AX13" s="82">
        <v>1405</v>
      </c>
      <c r="AY13" s="82">
        <v>0</v>
      </c>
      <c r="AZ13" s="82">
        <v>0</v>
      </c>
      <c r="BA13" s="82">
        <v>0</v>
      </c>
      <c r="BB13" s="82">
        <v>0</v>
      </c>
      <c r="BC13" s="82">
        <v>71</v>
      </c>
      <c r="BD13" s="82">
        <v>115</v>
      </c>
      <c r="BE13" s="82">
        <v>166</v>
      </c>
      <c r="BF13" s="82">
        <v>0</v>
      </c>
      <c r="BG13" s="82">
        <v>37</v>
      </c>
      <c r="BH13" s="82">
        <v>14793</v>
      </c>
      <c r="BI13" s="82">
        <v>189</v>
      </c>
      <c r="BJ13" s="82">
        <v>2</v>
      </c>
      <c r="BK13" s="82">
        <v>0</v>
      </c>
      <c r="BL13" s="82">
        <v>858</v>
      </c>
      <c r="BM13" s="82">
        <v>0</v>
      </c>
      <c r="BN13" s="82">
        <v>0</v>
      </c>
      <c r="BO13" s="82">
        <v>0</v>
      </c>
      <c r="BP13" s="82">
        <v>858</v>
      </c>
      <c r="BQ13" s="82">
        <v>0</v>
      </c>
      <c r="BR13" s="82">
        <v>343</v>
      </c>
      <c r="BS13" s="82">
        <v>10381</v>
      </c>
      <c r="BT13" s="82" t="s">
        <v>357</v>
      </c>
      <c r="BU13" s="82" t="s">
        <v>357</v>
      </c>
    </row>
    <row r="14" spans="1:73" s="24" customFormat="1" ht="12.75" customHeight="1" x14ac:dyDescent="0.2">
      <c r="A14" s="51" t="s">
        <v>306</v>
      </c>
      <c r="B14" s="52" t="s">
        <v>173</v>
      </c>
      <c r="C14" s="53"/>
      <c r="D14" s="79">
        <v>3183</v>
      </c>
      <c r="E14" s="79" t="s">
        <v>357</v>
      </c>
      <c r="F14" s="79">
        <v>4</v>
      </c>
      <c r="G14" s="79">
        <v>0</v>
      </c>
      <c r="H14" s="79">
        <v>4</v>
      </c>
      <c r="I14" s="79">
        <v>0</v>
      </c>
      <c r="J14" s="80">
        <v>2.5</v>
      </c>
      <c r="K14" s="81">
        <v>2.5</v>
      </c>
      <c r="L14" s="81">
        <v>0</v>
      </c>
      <c r="M14" s="81">
        <v>0</v>
      </c>
      <c r="N14" s="82">
        <v>1</v>
      </c>
      <c r="O14" s="82">
        <v>385</v>
      </c>
      <c r="P14" s="82">
        <v>362</v>
      </c>
      <c r="Q14" s="82">
        <v>24</v>
      </c>
      <c r="R14" s="82">
        <v>5</v>
      </c>
      <c r="S14" s="82">
        <v>0</v>
      </c>
      <c r="T14" s="81">
        <v>237</v>
      </c>
      <c r="U14" s="81">
        <v>40</v>
      </c>
      <c r="V14" s="82">
        <v>21617</v>
      </c>
      <c r="W14" s="82" t="s">
        <v>357</v>
      </c>
      <c r="X14" s="82" t="s">
        <v>357</v>
      </c>
      <c r="Y14" s="82" t="s">
        <v>357</v>
      </c>
      <c r="Z14" s="82">
        <v>381637.1</v>
      </c>
      <c r="AA14" s="82">
        <v>262984</v>
      </c>
      <c r="AB14" s="82">
        <v>118653.1</v>
      </c>
      <c r="AC14" s="82">
        <v>28742</v>
      </c>
      <c r="AD14" s="82">
        <v>0.1</v>
      </c>
      <c r="AE14" s="82">
        <v>9500</v>
      </c>
      <c r="AF14" s="82">
        <v>80411</v>
      </c>
      <c r="AG14" s="82" t="s">
        <v>357</v>
      </c>
      <c r="AH14" s="82" t="s">
        <v>357</v>
      </c>
      <c r="AI14" s="82" t="s">
        <v>357</v>
      </c>
      <c r="AJ14" s="82" t="s">
        <v>357</v>
      </c>
      <c r="AK14" s="82">
        <v>23658</v>
      </c>
      <c r="AL14" s="82">
        <v>21617</v>
      </c>
      <c r="AM14" s="82">
        <v>21020</v>
      </c>
      <c r="AN14" s="82">
        <v>0</v>
      </c>
      <c r="AO14" s="82">
        <v>0</v>
      </c>
      <c r="AP14" s="82">
        <v>0</v>
      </c>
      <c r="AQ14" s="82">
        <v>0</v>
      </c>
      <c r="AR14" s="82">
        <v>507</v>
      </c>
      <c r="AS14" s="82">
        <v>90</v>
      </c>
      <c r="AT14" s="82">
        <v>135</v>
      </c>
      <c r="AU14" s="82">
        <v>0</v>
      </c>
      <c r="AV14" s="82">
        <v>0</v>
      </c>
      <c r="AW14" s="82">
        <v>1619</v>
      </c>
      <c r="AX14" s="82">
        <v>1517</v>
      </c>
      <c r="AY14" s="82">
        <v>0</v>
      </c>
      <c r="AZ14" s="82">
        <v>0</v>
      </c>
      <c r="BA14" s="82">
        <v>0</v>
      </c>
      <c r="BB14" s="82">
        <v>0</v>
      </c>
      <c r="BC14" s="82">
        <v>97</v>
      </c>
      <c r="BD14" s="82">
        <v>5</v>
      </c>
      <c r="BE14" s="82">
        <v>516</v>
      </c>
      <c r="BF14" s="82">
        <v>0</v>
      </c>
      <c r="BG14" s="82" t="s">
        <v>357</v>
      </c>
      <c r="BH14" s="82">
        <v>35521</v>
      </c>
      <c r="BI14" s="82">
        <v>280</v>
      </c>
      <c r="BJ14" s="82">
        <v>0</v>
      </c>
      <c r="BK14" s="82">
        <v>88</v>
      </c>
      <c r="BL14" s="82">
        <v>0</v>
      </c>
      <c r="BM14" s="82">
        <v>0</v>
      </c>
      <c r="BN14" s="82">
        <v>0</v>
      </c>
      <c r="BO14" s="82">
        <v>0</v>
      </c>
      <c r="BP14" s="82">
        <v>0</v>
      </c>
      <c r="BQ14" s="82">
        <v>0</v>
      </c>
      <c r="BR14" s="82" t="s">
        <v>357</v>
      </c>
      <c r="BS14" s="82" t="s">
        <v>357</v>
      </c>
      <c r="BT14" s="82" t="s">
        <v>357</v>
      </c>
      <c r="BU14" s="82" t="s">
        <v>357</v>
      </c>
    </row>
    <row r="15" spans="1:73" s="24" customFormat="1" ht="12.75" customHeight="1" x14ac:dyDescent="0.2">
      <c r="A15" s="51" t="s">
        <v>307</v>
      </c>
      <c r="B15" s="52" t="s">
        <v>174</v>
      </c>
      <c r="C15" s="53"/>
      <c r="D15" s="79">
        <v>1001</v>
      </c>
      <c r="E15" s="79">
        <v>28301</v>
      </c>
      <c r="F15" s="79">
        <v>5</v>
      </c>
      <c r="G15" s="79">
        <v>0</v>
      </c>
      <c r="H15" s="79">
        <v>2</v>
      </c>
      <c r="I15" s="79">
        <v>3</v>
      </c>
      <c r="J15" s="80">
        <v>1.8</v>
      </c>
      <c r="K15" s="81">
        <v>1.2</v>
      </c>
      <c r="L15" s="81">
        <v>0.6</v>
      </c>
      <c r="M15" s="81">
        <v>0</v>
      </c>
      <c r="N15" s="82">
        <v>1</v>
      </c>
      <c r="O15" s="82">
        <v>312</v>
      </c>
      <c r="P15" s="82">
        <v>253</v>
      </c>
      <c r="Q15" s="82">
        <v>27</v>
      </c>
      <c r="R15" s="82">
        <v>3</v>
      </c>
      <c r="S15" s="82">
        <v>0</v>
      </c>
      <c r="T15" s="81">
        <v>251</v>
      </c>
      <c r="U15" s="81">
        <v>35</v>
      </c>
      <c r="V15" s="82" t="s">
        <v>357</v>
      </c>
      <c r="W15" s="82" t="s">
        <v>357</v>
      </c>
      <c r="X15" s="82" t="s">
        <v>357</v>
      </c>
      <c r="Y15" s="82">
        <v>0</v>
      </c>
      <c r="Z15" s="82">
        <v>268958.09999999998</v>
      </c>
      <c r="AA15" s="82">
        <v>161066</v>
      </c>
      <c r="AB15" s="82">
        <v>107892.1</v>
      </c>
      <c r="AC15" s="82">
        <v>42892</v>
      </c>
      <c r="AD15" s="82">
        <v>0.1</v>
      </c>
      <c r="AE15" s="82" t="s">
        <v>301</v>
      </c>
      <c r="AF15" s="82">
        <v>65000</v>
      </c>
      <c r="AG15" s="82" t="s">
        <v>357</v>
      </c>
      <c r="AH15" s="82" t="s">
        <v>357</v>
      </c>
      <c r="AI15" s="82" t="s">
        <v>357</v>
      </c>
      <c r="AJ15" s="82">
        <v>0</v>
      </c>
      <c r="AK15" s="82">
        <v>4718</v>
      </c>
      <c r="AL15" s="82">
        <v>27237</v>
      </c>
      <c r="AM15" s="82">
        <v>24351</v>
      </c>
      <c r="AN15" s="82">
        <v>0</v>
      </c>
      <c r="AO15" s="82">
        <v>0</v>
      </c>
      <c r="AP15" s="82">
        <v>0</v>
      </c>
      <c r="AQ15" s="82">
        <v>0</v>
      </c>
      <c r="AR15" s="82">
        <v>2836</v>
      </c>
      <c r="AS15" s="82">
        <v>50</v>
      </c>
      <c r="AT15" s="82">
        <v>8</v>
      </c>
      <c r="AU15" s="82" t="s">
        <v>357</v>
      </c>
      <c r="AV15" s="82" t="s">
        <v>357</v>
      </c>
      <c r="AW15" s="82">
        <v>2334</v>
      </c>
      <c r="AX15" s="82">
        <v>2081</v>
      </c>
      <c r="AY15" s="82">
        <v>0</v>
      </c>
      <c r="AZ15" s="82">
        <v>0</v>
      </c>
      <c r="BA15" s="82">
        <v>0</v>
      </c>
      <c r="BB15" s="82">
        <v>0</v>
      </c>
      <c r="BC15" s="82">
        <v>251</v>
      </c>
      <c r="BD15" s="82">
        <v>2</v>
      </c>
      <c r="BE15" s="82" t="s">
        <v>301</v>
      </c>
      <c r="BF15" s="82">
        <v>1</v>
      </c>
      <c r="BG15" s="82">
        <v>7</v>
      </c>
      <c r="BH15" s="82">
        <v>31316</v>
      </c>
      <c r="BI15" s="82">
        <v>90</v>
      </c>
      <c r="BJ15" s="82">
        <v>45</v>
      </c>
      <c r="BK15" s="82">
        <v>30</v>
      </c>
      <c r="BL15" s="82">
        <v>0</v>
      </c>
      <c r="BM15" s="82" t="s">
        <v>357</v>
      </c>
      <c r="BN15" s="82" t="s">
        <v>357</v>
      </c>
      <c r="BO15" s="82" t="s">
        <v>357</v>
      </c>
      <c r="BP15" s="82" t="s">
        <v>357</v>
      </c>
      <c r="BQ15" s="82" t="s">
        <v>357</v>
      </c>
      <c r="BR15" s="82" t="s">
        <v>357</v>
      </c>
      <c r="BS15" s="82" t="s">
        <v>357</v>
      </c>
      <c r="BT15" s="82" t="s">
        <v>357</v>
      </c>
      <c r="BU15" s="82" t="s">
        <v>357</v>
      </c>
    </row>
    <row r="16" spans="1:73" s="24" customFormat="1" ht="12.75" customHeight="1" x14ac:dyDescent="0.2">
      <c r="A16" s="51" t="s">
        <v>308</v>
      </c>
      <c r="B16" s="52" t="s">
        <v>175</v>
      </c>
      <c r="C16" s="53"/>
      <c r="D16" s="79">
        <v>1112</v>
      </c>
      <c r="E16" s="79">
        <v>27781</v>
      </c>
      <c r="F16" s="79">
        <v>6</v>
      </c>
      <c r="G16" s="79">
        <v>0</v>
      </c>
      <c r="H16" s="79">
        <v>4</v>
      </c>
      <c r="I16" s="79">
        <v>2</v>
      </c>
      <c r="J16" s="80">
        <v>3.2</v>
      </c>
      <c r="K16" s="81">
        <v>3.15</v>
      </c>
      <c r="L16" s="81">
        <v>0</v>
      </c>
      <c r="M16" s="81">
        <v>0</v>
      </c>
      <c r="N16" s="82">
        <v>1</v>
      </c>
      <c r="O16" s="82">
        <v>680</v>
      </c>
      <c r="P16" s="82">
        <v>500</v>
      </c>
      <c r="Q16" s="82">
        <v>24</v>
      </c>
      <c r="R16" s="82">
        <v>10</v>
      </c>
      <c r="S16" s="82">
        <v>4</v>
      </c>
      <c r="T16" s="81">
        <v>220</v>
      </c>
      <c r="U16" s="81">
        <v>40</v>
      </c>
      <c r="V16" s="82">
        <v>36000</v>
      </c>
      <c r="W16" s="82">
        <v>5000</v>
      </c>
      <c r="X16" s="82">
        <v>0</v>
      </c>
      <c r="Y16" s="82">
        <v>25000</v>
      </c>
      <c r="Z16" s="82">
        <v>396650.1</v>
      </c>
      <c r="AA16" s="82">
        <v>311250</v>
      </c>
      <c r="AB16" s="82">
        <v>85400.1</v>
      </c>
      <c r="AC16" s="82">
        <v>45400</v>
      </c>
      <c r="AD16" s="82">
        <v>0.1</v>
      </c>
      <c r="AE16" s="82">
        <v>0</v>
      </c>
      <c r="AF16" s="82">
        <v>40000</v>
      </c>
      <c r="AG16" s="82">
        <v>3000</v>
      </c>
      <c r="AH16" s="82" t="s">
        <v>357</v>
      </c>
      <c r="AI16" s="82">
        <v>0</v>
      </c>
      <c r="AJ16" s="82">
        <v>16369</v>
      </c>
      <c r="AK16" s="82">
        <v>10095</v>
      </c>
      <c r="AL16" s="82">
        <v>67497</v>
      </c>
      <c r="AM16" s="82">
        <v>60655</v>
      </c>
      <c r="AN16" s="82">
        <v>1000</v>
      </c>
      <c r="AO16" s="82">
        <v>0</v>
      </c>
      <c r="AP16" s="82">
        <v>100</v>
      </c>
      <c r="AQ16" s="82">
        <v>500</v>
      </c>
      <c r="AR16" s="82">
        <v>5000</v>
      </c>
      <c r="AS16" s="82">
        <v>242</v>
      </c>
      <c r="AT16" s="82">
        <v>10</v>
      </c>
      <c r="AU16" s="82">
        <v>100</v>
      </c>
      <c r="AV16" s="82">
        <v>100</v>
      </c>
      <c r="AW16" s="82">
        <v>3007</v>
      </c>
      <c r="AX16" s="82">
        <v>2838</v>
      </c>
      <c r="AY16" s="82">
        <v>0</v>
      </c>
      <c r="AZ16" s="82">
        <v>0</v>
      </c>
      <c r="BA16" s="82">
        <v>0</v>
      </c>
      <c r="BB16" s="82">
        <v>0</v>
      </c>
      <c r="BC16" s="82">
        <v>158</v>
      </c>
      <c r="BD16" s="82">
        <v>11</v>
      </c>
      <c r="BE16" s="82">
        <v>100</v>
      </c>
      <c r="BF16" s="82">
        <v>5</v>
      </c>
      <c r="BG16" s="82">
        <v>10</v>
      </c>
      <c r="BH16" s="82">
        <v>27981</v>
      </c>
      <c r="BI16" s="82">
        <v>233</v>
      </c>
      <c r="BJ16" s="82">
        <v>100</v>
      </c>
      <c r="BK16" s="82" t="s">
        <v>301</v>
      </c>
      <c r="BL16" s="82">
        <v>50</v>
      </c>
      <c r="BM16" s="82">
        <v>50</v>
      </c>
      <c r="BN16" s="82">
        <v>0</v>
      </c>
      <c r="BO16" s="82">
        <v>0</v>
      </c>
      <c r="BP16" s="82">
        <v>0</v>
      </c>
      <c r="BQ16" s="82">
        <v>30</v>
      </c>
      <c r="BR16" s="82">
        <v>500</v>
      </c>
      <c r="BS16" s="82" t="s">
        <v>301</v>
      </c>
      <c r="BT16" s="82" t="s">
        <v>357</v>
      </c>
      <c r="BU16" s="82" t="s">
        <v>357</v>
      </c>
    </row>
    <row r="17" spans="1:73" s="24" customFormat="1" ht="12.75" customHeight="1" x14ac:dyDescent="0.2">
      <c r="A17" s="51" t="s">
        <v>309</v>
      </c>
      <c r="B17" s="52" t="s">
        <v>176</v>
      </c>
      <c r="C17" s="53"/>
      <c r="D17" s="38">
        <v>421</v>
      </c>
      <c r="E17" s="38">
        <v>3520</v>
      </c>
      <c r="F17" s="38">
        <v>2</v>
      </c>
      <c r="G17" s="38">
        <v>1</v>
      </c>
      <c r="H17" s="38">
        <v>1</v>
      </c>
      <c r="I17" s="38">
        <v>0</v>
      </c>
      <c r="J17" s="39">
        <v>1.5</v>
      </c>
      <c r="K17" s="40">
        <v>1.5</v>
      </c>
      <c r="L17" s="40">
        <v>0</v>
      </c>
      <c r="M17" s="40">
        <v>0</v>
      </c>
      <c r="N17" s="41">
        <v>1</v>
      </c>
      <c r="O17" s="41">
        <v>112</v>
      </c>
      <c r="P17" s="41">
        <v>70</v>
      </c>
      <c r="Q17" s="41">
        <v>24</v>
      </c>
      <c r="R17" s="41">
        <v>2</v>
      </c>
      <c r="S17" s="41">
        <v>0</v>
      </c>
      <c r="T17" s="40">
        <v>200</v>
      </c>
      <c r="U17" s="40">
        <v>41</v>
      </c>
      <c r="V17" s="41">
        <v>12694</v>
      </c>
      <c r="W17" s="41">
        <v>0</v>
      </c>
      <c r="X17" s="41">
        <v>0</v>
      </c>
      <c r="Y17" s="41">
        <v>0</v>
      </c>
      <c r="Z17" s="41">
        <v>0.1</v>
      </c>
      <c r="AA17" s="41" t="s">
        <v>357</v>
      </c>
      <c r="AB17" s="41">
        <v>0.1</v>
      </c>
      <c r="AC17" s="41" t="s">
        <v>357</v>
      </c>
      <c r="AD17" s="41">
        <v>0.1</v>
      </c>
      <c r="AE17" s="41" t="s">
        <v>357</v>
      </c>
      <c r="AF17" s="41" t="s">
        <v>357</v>
      </c>
      <c r="AG17" s="41" t="s">
        <v>357</v>
      </c>
      <c r="AH17" s="41" t="s">
        <v>357</v>
      </c>
      <c r="AI17" s="41" t="s">
        <v>357</v>
      </c>
      <c r="AJ17" s="41" t="s">
        <v>357</v>
      </c>
      <c r="AK17" s="41" t="s">
        <v>357</v>
      </c>
      <c r="AL17" s="41">
        <v>12694</v>
      </c>
      <c r="AM17" s="41">
        <v>12598</v>
      </c>
      <c r="AN17" s="41">
        <v>0</v>
      </c>
      <c r="AO17" s="41">
        <v>0</v>
      </c>
      <c r="AP17" s="41">
        <v>0</v>
      </c>
      <c r="AQ17" s="41">
        <v>0</v>
      </c>
      <c r="AR17" s="41">
        <v>96</v>
      </c>
      <c r="AS17" s="41">
        <v>0</v>
      </c>
      <c r="AT17" s="41">
        <v>0</v>
      </c>
      <c r="AU17" s="41">
        <v>0</v>
      </c>
      <c r="AV17" s="41">
        <v>0</v>
      </c>
      <c r="AW17" s="41">
        <v>845</v>
      </c>
      <c r="AX17" s="41">
        <v>825</v>
      </c>
      <c r="AY17" s="41">
        <v>0</v>
      </c>
      <c r="AZ17" s="41">
        <v>0</v>
      </c>
      <c r="BA17" s="41">
        <v>0</v>
      </c>
      <c r="BB17" s="41">
        <v>0</v>
      </c>
      <c r="BC17" s="41">
        <v>20</v>
      </c>
      <c r="BD17" s="41">
        <v>0</v>
      </c>
      <c r="BE17" s="41">
        <v>0</v>
      </c>
      <c r="BF17" s="41">
        <v>0</v>
      </c>
      <c r="BG17" s="41">
        <v>10</v>
      </c>
      <c r="BH17" s="41">
        <v>4205</v>
      </c>
      <c r="BI17" s="41">
        <v>0</v>
      </c>
      <c r="BJ17" s="41">
        <v>2427</v>
      </c>
      <c r="BK17" s="41">
        <v>0</v>
      </c>
      <c r="BL17" s="41">
        <v>0</v>
      </c>
      <c r="BM17" s="41">
        <v>0</v>
      </c>
      <c r="BN17" s="41">
        <v>0</v>
      </c>
      <c r="BO17" s="41">
        <v>0</v>
      </c>
      <c r="BP17" s="41">
        <v>0</v>
      </c>
      <c r="BQ17" s="41">
        <v>0</v>
      </c>
      <c r="BR17" s="41">
        <v>40</v>
      </c>
      <c r="BS17" s="41">
        <v>0</v>
      </c>
      <c r="BT17" s="41">
        <v>0</v>
      </c>
      <c r="BU17" s="41">
        <v>0</v>
      </c>
    </row>
    <row r="18" spans="1:73" s="24" customFormat="1" ht="12.75" customHeight="1" x14ac:dyDescent="0.2">
      <c r="A18" s="42" t="s">
        <v>310</v>
      </c>
      <c r="B18" s="76" t="s">
        <v>234</v>
      </c>
      <c r="C18" s="43"/>
      <c r="D18" s="44">
        <v>1508</v>
      </c>
      <c r="E18" s="44" t="s">
        <v>357</v>
      </c>
      <c r="F18" s="44">
        <v>4</v>
      </c>
      <c r="G18" s="44">
        <v>3</v>
      </c>
      <c r="H18" s="44">
        <v>1</v>
      </c>
      <c r="I18" s="44">
        <v>0</v>
      </c>
      <c r="J18" s="45">
        <v>4</v>
      </c>
      <c r="K18" s="46">
        <v>4</v>
      </c>
      <c r="L18" s="46">
        <v>0</v>
      </c>
      <c r="M18" s="46">
        <v>0</v>
      </c>
      <c r="N18" s="47">
        <v>1</v>
      </c>
      <c r="O18" s="47">
        <v>600</v>
      </c>
      <c r="P18" s="47">
        <v>350</v>
      </c>
      <c r="Q18" s="47">
        <v>15</v>
      </c>
      <c r="R18" s="47">
        <v>3</v>
      </c>
      <c r="S18" s="47">
        <v>3</v>
      </c>
      <c r="T18" s="46">
        <v>250</v>
      </c>
      <c r="U18" s="46">
        <v>40</v>
      </c>
      <c r="V18" s="47">
        <v>13852</v>
      </c>
      <c r="W18" s="47">
        <v>210</v>
      </c>
      <c r="X18" s="47">
        <v>0</v>
      </c>
      <c r="Y18" s="47">
        <v>20912</v>
      </c>
      <c r="Z18" s="47">
        <v>413000.1</v>
      </c>
      <c r="AA18" s="47">
        <v>300000</v>
      </c>
      <c r="AB18" s="47">
        <v>113000.1</v>
      </c>
      <c r="AC18" s="47">
        <v>0</v>
      </c>
      <c r="AD18" s="47">
        <v>0.1</v>
      </c>
      <c r="AE18" s="47">
        <v>0</v>
      </c>
      <c r="AF18" s="47">
        <v>113000</v>
      </c>
      <c r="AG18" s="47">
        <v>12000</v>
      </c>
      <c r="AH18" s="47">
        <v>413000</v>
      </c>
      <c r="AI18" s="47">
        <v>0</v>
      </c>
      <c r="AJ18" s="47">
        <v>0</v>
      </c>
      <c r="AK18" s="47">
        <v>20000</v>
      </c>
      <c r="AL18" s="47">
        <v>42193</v>
      </c>
      <c r="AM18" s="47">
        <v>39534</v>
      </c>
      <c r="AN18" s="47">
        <v>0</v>
      </c>
      <c r="AO18" s="47">
        <v>0</v>
      </c>
      <c r="AP18" s="47">
        <v>0</v>
      </c>
      <c r="AQ18" s="47">
        <v>1200</v>
      </c>
      <c r="AR18" s="47">
        <v>1234</v>
      </c>
      <c r="AS18" s="47">
        <v>225</v>
      </c>
      <c r="AT18" s="47">
        <v>30</v>
      </c>
      <c r="AU18" s="47">
        <v>0</v>
      </c>
      <c r="AV18" s="47">
        <v>1</v>
      </c>
      <c r="AW18" s="47">
        <v>1313</v>
      </c>
      <c r="AX18" s="47">
        <v>1252</v>
      </c>
      <c r="AY18" s="47">
        <v>0</v>
      </c>
      <c r="AZ18" s="47">
        <v>0</v>
      </c>
      <c r="BA18" s="47">
        <v>0</v>
      </c>
      <c r="BB18" s="47">
        <v>2</v>
      </c>
      <c r="BC18" s="47">
        <v>59</v>
      </c>
      <c r="BD18" s="47">
        <v>0</v>
      </c>
      <c r="BE18" s="47">
        <v>12</v>
      </c>
      <c r="BF18" s="47">
        <v>2</v>
      </c>
      <c r="BG18" s="47">
        <v>75</v>
      </c>
      <c r="BH18" s="47">
        <v>13865</v>
      </c>
      <c r="BI18" s="47">
        <v>90</v>
      </c>
      <c r="BJ18" s="47">
        <v>75</v>
      </c>
      <c r="BK18" s="47">
        <v>1260</v>
      </c>
      <c r="BL18" s="47">
        <v>0</v>
      </c>
      <c r="BM18" s="47">
        <v>0</v>
      </c>
      <c r="BN18" s="47">
        <v>0</v>
      </c>
      <c r="BO18" s="47">
        <v>0</v>
      </c>
      <c r="BP18" s="47">
        <v>0</v>
      </c>
      <c r="BQ18" s="47">
        <v>635</v>
      </c>
      <c r="BR18" s="47">
        <v>55</v>
      </c>
      <c r="BS18" s="47" t="s">
        <v>357</v>
      </c>
      <c r="BT18" s="47" t="s">
        <v>357</v>
      </c>
      <c r="BU18" s="47" t="s">
        <v>357</v>
      </c>
    </row>
    <row r="19" spans="1:73" s="24" customFormat="1" ht="12.75" customHeight="1" x14ac:dyDescent="0.2">
      <c r="A19" s="14"/>
      <c r="B19" s="62" t="s">
        <v>154</v>
      </c>
      <c r="C19" s="59"/>
      <c r="D19" s="63">
        <v>14562</v>
      </c>
      <c r="E19" s="63">
        <v>67664</v>
      </c>
      <c r="F19" s="63">
        <v>36</v>
      </c>
      <c r="G19" s="63">
        <v>4</v>
      </c>
      <c r="H19" s="63">
        <v>23</v>
      </c>
      <c r="I19" s="63">
        <v>9</v>
      </c>
      <c r="J19" s="64">
        <v>21.5</v>
      </c>
      <c r="K19" s="64">
        <v>20.85</v>
      </c>
      <c r="L19" s="64">
        <v>0.6</v>
      </c>
      <c r="M19" s="64">
        <v>0</v>
      </c>
      <c r="N19" s="63">
        <v>10</v>
      </c>
      <c r="O19" s="63">
        <v>3206</v>
      </c>
      <c r="P19" s="63">
        <v>2609</v>
      </c>
      <c r="Q19" s="63">
        <v>241</v>
      </c>
      <c r="R19" s="63">
        <v>58</v>
      </c>
      <c r="S19" s="63">
        <v>9</v>
      </c>
      <c r="T19" s="64">
        <v>2332</v>
      </c>
      <c r="U19" s="64">
        <v>376.5</v>
      </c>
      <c r="V19" s="63">
        <v>143912</v>
      </c>
      <c r="W19" s="63">
        <v>6432</v>
      </c>
      <c r="X19" s="63">
        <v>176</v>
      </c>
      <c r="Y19" s="63">
        <v>47174</v>
      </c>
      <c r="Z19" s="63">
        <v>2625286.0000000005</v>
      </c>
      <c r="AA19" s="63">
        <v>1652887</v>
      </c>
      <c r="AB19" s="63">
        <v>972398.99999999988</v>
      </c>
      <c r="AC19" s="63">
        <v>139434</v>
      </c>
      <c r="AD19" s="63">
        <v>0.99999999999999989</v>
      </c>
      <c r="AE19" s="63">
        <v>57126</v>
      </c>
      <c r="AF19" s="63">
        <v>775838</v>
      </c>
      <c r="AG19" s="63">
        <v>123672</v>
      </c>
      <c r="AH19" s="63">
        <v>829610</v>
      </c>
      <c r="AI19" s="63">
        <v>0</v>
      </c>
      <c r="AJ19" s="63">
        <v>52069</v>
      </c>
      <c r="AK19" s="63">
        <v>93237</v>
      </c>
      <c r="AL19" s="63">
        <v>230641</v>
      </c>
      <c r="AM19" s="63">
        <v>216142</v>
      </c>
      <c r="AN19" s="63">
        <v>1000</v>
      </c>
      <c r="AO19" s="63">
        <v>18</v>
      </c>
      <c r="AP19" s="63">
        <v>103</v>
      </c>
      <c r="AQ19" s="63">
        <v>1700</v>
      </c>
      <c r="AR19" s="63">
        <v>10968</v>
      </c>
      <c r="AS19" s="63">
        <v>710</v>
      </c>
      <c r="AT19" s="63">
        <v>450</v>
      </c>
      <c r="AU19" s="63">
        <v>145</v>
      </c>
      <c r="AV19" s="63">
        <v>209</v>
      </c>
      <c r="AW19" s="63">
        <v>17156</v>
      </c>
      <c r="AX19" s="63">
        <v>14406</v>
      </c>
      <c r="AY19" s="63">
        <v>0</v>
      </c>
      <c r="AZ19" s="63">
        <v>0</v>
      </c>
      <c r="BA19" s="63">
        <v>0</v>
      </c>
      <c r="BB19" s="63">
        <v>2</v>
      </c>
      <c r="BC19" s="63">
        <v>667</v>
      </c>
      <c r="BD19" s="63">
        <v>2081</v>
      </c>
      <c r="BE19" s="63">
        <v>2899</v>
      </c>
      <c r="BF19" s="63">
        <v>8</v>
      </c>
      <c r="BG19" s="63">
        <v>199</v>
      </c>
      <c r="BH19" s="63">
        <v>152990</v>
      </c>
      <c r="BI19" s="63">
        <v>5206</v>
      </c>
      <c r="BJ19" s="63">
        <v>7752</v>
      </c>
      <c r="BK19" s="63">
        <v>1480</v>
      </c>
      <c r="BL19" s="63">
        <v>908</v>
      </c>
      <c r="BM19" s="63">
        <v>50</v>
      </c>
      <c r="BN19" s="63">
        <v>0</v>
      </c>
      <c r="BO19" s="63">
        <v>0</v>
      </c>
      <c r="BP19" s="63">
        <v>858</v>
      </c>
      <c r="BQ19" s="63">
        <v>665</v>
      </c>
      <c r="BR19" s="63">
        <v>1168</v>
      </c>
      <c r="BS19" s="63">
        <v>10381</v>
      </c>
      <c r="BT19" s="63">
        <v>0</v>
      </c>
      <c r="BU19" s="63">
        <v>0</v>
      </c>
    </row>
    <row r="20" spans="1:73" s="24" customFormat="1" ht="12.75" customHeight="1" x14ac:dyDescent="0.2">
      <c r="A20" s="60"/>
      <c r="B20" s="25" t="s">
        <v>150</v>
      </c>
      <c r="C20" s="65">
        <v>11</v>
      </c>
      <c r="D20" s="65">
        <v>11</v>
      </c>
      <c r="E20" s="65">
        <v>11</v>
      </c>
      <c r="F20" s="65">
        <v>11</v>
      </c>
      <c r="G20" s="65">
        <v>11</v>
      </c>
      <c r="H20" s="65">
        <v>11</v>
      </c>
      <c r="I20" s="65">
        <v>11</v>
      </c>
      <c r="J20" s="65">
        <v>11</v>
      </c>
      <c r="K20" s="65">
        <v>11</v>
      </c>
      <c r="L20" s="65">
        <v>11</v>
      </c>
      <c r="M20" s="65">
        <v>11</v>
      </c>
      <c r="N20" s="65">
        <v>11</v>
      </c>
      <c r="O20" s="65">
        <v>11</v>
      </c>
      <c r="P20" s="65">
        <v>11</v>
      </c>
      <c r="Q20" s="65">
        <v>11</v>
      </c>
      <c r="R20" s="65">
        <v>11</v>
      </c>
      <c r="S20" s="65">
        <v>11</v>
      </c>
      <c r="T20" s="65">
        <v>11</v>
      </c>
      <c r="U20" s="65">
        <v>11</v>
      </c>
      <c r="V20" s="65">
        <v>11</v>
      </c>
      <c r="W20" s="65">
        <v>11</v>
      </c>
      <c r="X20" s="65">
        <v>11</v>
      </c>
      <c r="Y20" s="65">
        <v>11</v>
      </c>
      <c r="Z20" s="65">
        <v>11</v>
      </c>
      <c r="AA20" s="65">
        <v>11</v>
      </c>
      <c r="AB20" s="65">
        <v>11</v>
      </c>
      <c r="AC20" s="65">
        <v>11</v>
      </c>
      <c r="AD20" s="65">
        <v>11</v>
      </c>
      <c r="AE20" s="65">
        <v>11</v>
      </c>
      <c r="AF20" s="65">
        <v>11</v>
      </c>
      <c r="AG20" s="65">
        <v>11</v>
      </c>
      <c r="AH20" s="65">
        <v>11</v>
      </c>
      <c r="AI20" s="65">
        <v>11</v>
      </c>
      <c r="AJ20" s="65">
        <v>11</v>
      </c>
      <c r="AK20" s="65">
        <v>11</v>
      </c>
      <c r="AL20" s="65">
        <v>11</v>
      </c>
      <c r="AM20" s="65">
        <v>11</v>
      </c>
      <c r="AN20" s="65">
        <v>11</v>
      </c>
      <c r="AO20" s="65">
        <v>11</v>
      </c>
      <c r="AP20" s="65">
        <v>11</v>
      </c>
      <c r="AQ20" s="65">
        <v>11</v>
      </c>
      <c r="AR20" s="65">
        <v>11</v>
      </c>
      <c r="AS20" s="65">
        <v>11</v>
      </c>
      <c r="AT20" s="65">
        <v>11</v>
      </c>
      <c r="AU20" s="65">
        <v>11</v>
      </c>
      <c r="AV20" s="65">
        <v>11</v>
      </c>
      <c r="AW20" s="65">
        <v>11</v>
      </c>
      <c r="AX20" s="65">
        <v>11</v>
      </c>
      <c r="AY20" s="65">
        <v>11</v>
      </c>
      <c r="AZ20" s="65">
        <v>11</v>
      </c>
      <c r="BA20" s="65">
        <v>11</v>
      </c>
      <c r="BB20" s="65">
        <v>11</v>
      </c>
      <c r="BC20" s="65">
        <v>11</v>
      </c>
      <c r="BD20" s="65">
        <v>11</v>
      </c>
      <c r="BE20" s="65">
        <v>11</v>
      </c>
      <c r="BF20" s="65">
        <v>11</v>
      </c>
      <c r="BG20" s="65">
        <v>11</v>
      </c>
      <c r="BH20" s="65">
        <v>11</v>
      </c>
      <c r="BI20" s="65">
        <v>11</v>
      </c>
      <c r="BJ20" s="65">
        <v>11</v>
      </c>
      <c r="BK20" s="65">
        <v>11</v>
      </c>
      <c r="BL20" s="65">
        <v>11</v>
      </c>
      <c r="BM20" s="65">
        <v>11</v>
      </c>
      <c r="BN20" s="65">
        <v>11</v>
      </c>
      <c r="BO20" s="65">
        <v>11</v>
      </c>
      <c r="BP20" s="65">
        <v>11</v>
      </c>
      <c r="BQ20" s="65">
        <v>11</v>
      </c>
      <c r="BR20" s="65">
        <v>11</v>
      </c>
      <c r="BS20" s="65">
        <v>11</v>
      </c>
      <c r="BT20" s="65">
        <v>11</v>
      </c>
      <c r="BU20" s="65">
        <v>11</v>
      </c>
    </row>
    <row r="21" spans="1:73" s="24" customFormat="1" ht="12.75" customHeight="1" x14ac:dyDescent="0.2">
      <c r="A21" s="60"/>
      <c r="B21" s="25" t="s">
        <v>151</v>
      </c>
      <c r="C21" s="65">
        <v>10</v>
      </c>
      <c r="D21" s="65">
        <v>10</v>
      </c>
      <c r="E21" s="65">
        <v>4</v>
      </c>
      <c r="F21" s="65">
        <v>10</v>
      </c>
      <c r="G21" s="65">
        <v>10</v>
      </c>
      <c r="H21" s="65">
        <v>10</v>
      </c>
      <c r="I21" s="65">
        <v>10</v>
      </c>
      <c r="J21" s="65">
        <v>10</v>
      </c>
      <c r="K21" s="65">
        <v>10</v>
      </c>
      <c r="L21" s="65">
        <v>10</v>
      </c>
      <c r="M21" s="65">
        <v>10</v>
      </c>
      <c r="N21" s="65">
        <v>10</v>
      </c>
      <c r="O21" s="65">
        <v>10</v>
      </c>
      <c r="P21" s="65">
        <v>10</v>
      </c>
      <c r="Q21" s="65">
        <v>10</v>
      </c>
      <c r="R21" s="65">
        <v>10</v>
      </c>
      <c r="S21" s="65">
        <v>10</v>
      </c>
      <c r="T21" s="65">
        <v>10</v>
      </c>
      <c r="U21" s="65">
        <v>10</v>
      </c>
      <c r="V21" s="65">
        <v>9</v>
      </c>
      <c r="W21" s="65">
        <v>8</v>
      </c>
      <c r="X21" s="65">
        <v>8</v>
      </c>
      <c r="Y21" s="65">
        <v>9</v>
      </c>
      <c r="Z21" s="65">
        <v>10</v>
      </c>
      <c r="AA21" s="65">
        <v>8</v>
      </c>
      <c r="AB21" s="65">
        <v>10</v>
      </c>
      <c r="AC21" s="65">
        <v>8</v>
      </c>
      <c r="AD21" s="65">
        <v>10</v>
      </c>
      <c r="AE21" s="65">
        <v>5</v>
      </c>
      <c r="AF21" s="65">
        <v>9</v>
      </c>
      <c r="AG21" s="65">
        <v>7</v>
      </c>
      <c r="AH21" s="65">
        <v>5</v>
      </c>
      <c r="AI21" s="65">
        <v>5</v>
      </c>
      <c r="AJ21" s="65">
        <v>7</v>
      </c>
      <c r="AK21" s="65">
        <v>9</v>
      </c>
      <c r="AL21" s="65">
        <v>10</v>
      </c>
      <c r="AM21" s="65">
        <v>10</v>
      </c>
      <c r="AN21" s="65">
        <v>10</v>
      </c>
      <c r="AO21" s="65">
        <v>10</v>
      </c>
      <c r="AP21" s="65">
        <v>10</v>
      </c>
      <c r="AQ21" s="65">
        <v>10</v>
      </c>
      <c r="AR21" s="65">
        <v>10</v>
      </c>
      <c r="AS21" s="65">
        <v>10</v>
      </c>
      <c r="AT21" s="65">
        <v>10</v>
      </c>
      <c r="AU21" s="65">
        <v>9</v>
      </c>
      <c r="AV21" s="65">
        <v>9</v>
      </c>
      <c r="AW21" s="65">
        <v>10</v>
      </c>
      <c r="AX21" s="65">
        <v>10</v>
      </c>
      <c r="AY21" s="65">
        <v>10</v>
      </c>
      <c r="AZ21" s="65">
        <v>10</v>
      </c>
      <c r="BA21" s="65">
        <v>10</v>
      </c>
      <c r="BB21" s="65">
        <v>10</v>
      </c>
      <c r="BC21" s="65">
        <v>10</v>
      </c>
      <c r="BD21" s="65">
        <v>9</v>
      </c>
      <c r="BE21" s="65">
        <v>8</v>
      </c>
      <c r="BF21" s="65">
        <v>10</v>
      </c>
      <c r="BG21" s="65">
        <v>9</v>
      </c>
      <c r="BH21" s="65">
        <v>10</v>
      </c>
      <c r="BI21" s="65">
        <v>9</v>
      </c>
      <c r="BJ21" s="65">
        <v>9</v>
      </c>
      <c r="BK21" s="65">
        <v>8</v>
      </c>
      <c r="BL21" s="65">
        <v>10</v>
      </c>
      <c r="BM21" s="65">
        <v>8</v>
      </c>
      <c r="BN21" s="65">
        <v>8</v>
      </c>
      <c r="BO21" s="65">
        <v>8</v>
      </c>
      <c r="BP21" s="65">
        <v>8</v>
      </c>
      <c r="BQ21" s="65">
        <v>8</v>
      </c>
      <c r="BR21" s="65">
        <v>6</v>
      </c>
      <c r="BS21" s="65">
        <v>2</v>
      </c>
      <c r="BT21" s="65">
        <v>1</v>
      </c>
      <c r="BU21" s="65">
        <v>1</v>
      </c>
    </row>
    <row r="22" spans="1:73" s="24" customFormat="1" ht="12.75" customHeight="1" x14ac:dyDescent="0.2">
      <c r="A22" s="61"/>
      <c r="B22" s="28" t="s">
        <v>149</v>
      </c>
      <c r="C22" s="86">
        <v>0.90909090909090906</v>
      </c>
      <c r="D22" s="86">
        <v>0.90909090909090906</v>
      </c>
      <c r="E22" s="86">
        <v>0.36363636363636365</v>
      </c>
      <c r="F22" s="86">
        <v>0.90909090909090906</v>
      </c>
      <c r="G22" s="86">
        <v>0.90909090909090906</v>
      </c>
      <c r="H22" s="86">
        <v>0.90909090909090906</v>
      </c>
      <c r="I22" s="86">
        <v>0.90909090909090906</v>
      </c>
      <c r="J22" s="86">
        <v>0.90909090909090906</v>
      </c>
      <c r="K22" s="86">
        <v>0.90909090909090906</v>
      </c>
      <c r="L22" s="86">
        <v>0.90909090909090906</v>
      </c>
      <c r="M22" s="86">
        <v>0.90909090909090906</v>
      </c>
      <c r="N22" s="86">
        <v>0.90909090909090906</v>
      </c>
      <c r="O22" s="86">
        <v>0.90909090909090906</v>
      </c>
      <c r="P22" s="86">
        <v>0.90909090909090906</v>
      </c>
      <c r="Q22" s="86">
        <v>0.90909090909090906</v>
      </c>
      <c r="R22" s="86">
        <v>0.90909090909090906</v>
      </c>
      <c r="S22" s="86">
        <v>0.90909090909090906</v>
      </c>
      <c r="T22" s="86">
        <v>0.90909090909090906</v>
      </c>
      <c r="U22" s="86">
        <v>0.90909090909090906</v>
      </c>
      <c r="V22" s="86">
        <v>0.81818181818181823</v>
      </c>
      <c r="W22" s="86">
        <v>0.72727272727272729</v>
      </c>
      <c r="X22" s="86">
        <v>0.72727272727272729</v>
      </c>
      <c r="Y22" s="86">
        <v>0.81818181818181823</v>
      </c>
      <c r="Z22" s="86">
        <v>0.90909090909090906</v>
      </c>
      <c r="AA22" s="86">
        <v>0.72727272727272729</v>
      </c>
      <c r="AB22" s="86">
        <v>0.90909090909090906</v>
      </c>
      <c r="AC22" s="86">
        <v>0.72727272727272729</v>
      </c>
      <c r="AD22" s="86">
        <v>0.90909090909090906</v>
      </c>
      <c r="AE22" s="86">
        <v>0.45454545454545453</v>
      </c>
      <c r="AF22" s="86">
        <v>0.81818181818181823</v>
      </c>
      <c r="AG22" s="86">
        <v>0.63636363636363635</v>
      </c>
      <c r="AH22" s="86">
        <v>0.45454545454545453</v>
      </c>
      <c r="AI22" s="86">
        <v>0.45454545454545453</v>
      </c>
      <c r="AJ22" s="86">
        <v>0.63636363636363635</v>
      </c>
      <c r="AK22" s="86">
        <v>0.81818181818181823</v>
      </c>
      <c r="AL22" s="86">
        <v>0.90909090909090906</v>
      </c>
      <c r="AM22" s="86">
        <v>0.90909090909090906</v>
      </c>
      <c r="AN22" s="86">
        <v>0.90909090909090906</v>
      </c>
      <c r="AO22" s="86">
        <v>0.90909090909090906</v>
      </c>
      <c r="AP22" s="86">
        <v>0.90909090909090906</v>
      </c>
      <c r="AQ22" s="86">
        <v>0.90909090909090906</v>
      </c>
      <c r="AR22" s="86">
        <v>0.90909090909090906</v>
      </c>
      <c r="AS22" s="86">
        <v>0.90909090909090906</v>
      </c>
      <c r="AT22" s="86">
        <v>0.90909090909090906</v>
      </c>
      <c r="AU22" s="86">
        <v>0.81818181818181823</v>
      </c>
      <c r="AV22" s="86">
        <v>0.81818181818181823</v>
      </c>
      <c r="AW22" s="86">
        <v>0.90909090909090906</v>
      </c>
      <c r="AX22" s="86">
        <v>0.90909090909090906</v>
      </c>
      <c r="AY22" s="86">
        <v>0.90909090909090906</v>
      </c>
      <c r="AZ22" s="86">
        <v>0.90909090909090906</v>
      </c>
      <c r="BA22" s="86">
        <v>0.90909090909090906</v>
      </c>
      <c r="BB22" s="86">
        <v>0.90909090909090906</v>
      </c>
      <c r="BC22" s="86">
        <v>0.90909090909090906</v>
      </c>
      <c r="BD22" s="86">
        <v>0.81818181818181823</v>
      </c>
      <c r="BE22" s="86">
        <v>0.72727272727272729</v>
      </c>
      <c r="BF22" s="86">
        <v>0.90909090909090906</v>
      </c>
      <c r="BG22" s="86">
        <v>0.81818181818181823</v>
      </c>
      <c r="BH22" s="86">
        <v>0.90909090909090906</v>
      </c>
      <c r="BI22" s="86">
        <v>0.81818181818181823</v>
      </c>
      <c r="BJ22" s="86">
        <v>0.81818181818181823</v>
      </c>
      <c r="BK22" s="86">
        <v>0.72727272727272729</v>
      </c>
      <c r="BL22" s="86">
        <v>0.90909090909090906</v>
      </c>
      <c r="BM22" s="86">
        <v>0.72727272727272729</v>
      </c>
      <c r="BN22" s="86">
        <v>0.72727272727272729</v>
      </c>
      <c r="BO22" s="86">
        <v>0.72727272727272729</v>
      </c>
      <c r="BP22" s="86">
        <v>0.72727272727272729</v>
      </c>
      <c r="BQ22" s="86">
        <v>0.72727272727272729</v>
      </c>
      <c r="BR22" s="86">
        <v>0.54545454545454541</v>
      </c>
      <c r="BS22" s="86">
        <v>0.18181818181818182</v>
      </c>
      <c r="BT22" s="86">
        <v>9.0909090909090912E-2</v>
      </c>
      <c r="BU22" s="86">
        <v>9.0909090909090912E-2</v>
      </c>
    </row>
    <row r="23" spans="1:73" s="24" customFormat="1" ht="12.75" customHeight="1" x14ac:dyDescent="0.2">
      <c r="A23" s="51" t="s">
        <v>311</v>
      </c>
      <c r="B23" s="52" t="s">
        <v>397</v>
      </c>
      <c r="C23" s="53"/>
      <c r="D23" s="33">
        <v>2812</v>
      </c>
      <c r="E23" s="33" t="s">
        <v>357</v>
      </c>
      <c r="F23" s="33">
        <v>8</v>
      </c>
      <c r="G23" s="33">
        <v>6</v>
      </c>
      <c r="H23" s="33">
        <v>0</v>
      </c>
      <c r="I23" s="33">
        <v>2</v>
      </c>
      <c r="J23" s="34">
        <v>6</v>
      </c>
      <c r="K23" s="35">
        <v>6</v>
      </c>
      <c r="L23" s="35">
        <v>0</v>
      </c>
      <c r="M23" s="35">
        <v>0</v>
      </c>
      <c r="N23" s="36">
        <v>5</v>
      </c>
      <c r="O23" s="36">
        <v>848</v>
      </c>
      <c r="P23" s="36">
        <v>743</v>
      </c>
      <c r="Q23" s="36">
        <v>129</v>
      </c>
      <c r="R23" s="36">
        <v>13</v>
      </c>
      <c r="S23" s="36">
        <v>1</v>
      </c>
      <c r="T23" s="35">
        <v>225</v>
      </c>
      <c r="U23" s="35">
        <v>40</v>
      </c>
      <c r="V23" s="36">
        <v>91090</v>
      </c>
      <c r="W23" s="36">
        <v>11320</v>
      </c>
      <c r="X23" s="36">
        <v>200</v>
      </c>
      <c r="Y23" s="36">
        <v>10487</v>
      </c>
      <c r="Z23" s="36">
        <v>972171.1</v>
      </c>
      <c r="AA23" s="36">
        <v>778342</v>
      </c>
      <c r="AB23" s="36">
        <v>193829.1</v>
      </c>
      <c r="AC23" s="36" t="s">
        <v>357</v>
      </c>
      <c r="AD23" s="36">
        <v>0.1</v>
      </c>
      <c r="AE23" s="36" t="s">
        <v>357</v>
      </c>
      <c r="AF23" s="36">
        <v>193829</v>
      </c>
      <c r="AG23" s="36">
        <v>93525</v>
      </c>
      <c r="AH23" s="36">
        <v>0</v>
      </c>
      <c r="AI23" s="36">
        <v>0</v>
      </c>
      <c r="AJ23" s="36">
        <v>0</v>
      </c>
      <c r="AK23" s="36">
        <v>4419</v>
      </c>
      <c r="AL23" s="36">
        <v>103976</v>
      </c>
      <c r="AM23" s="36">
        <v>91213</v>
      </c>
      <c r="AN23" s="36">
        <v>4036</v>
      </c>
      <c r="AO23" s="36">
        <v>460</v>
      </c>
      <c r="AP23" s="36">
        <v>4904</v>
      </c>
      <c r="AQ23" s="36">
        <v>0</v>
      </c>
      <c r="AR23" s="36">
        <v>3363</v>
      </c>
      <c r="AS23" s="36">
        <v>0</v>
      </c>
      <c r="AT23" s="36">
        <v>0</v>
      </c>
      <c r="AU23" s="36">
        <v>0</v>
      </c>
      <c r="AV23" s="36">
        <v>1397</v>
      </c>
      <c r="AW23" s="36">
        <v>5399</v>
      </c>
      <c r="AX23" s="36">
        <v>1501</v>
      </c>
      <c r="AY23" s="36">
        <v>3716</v>
      </c>
      <c r="AZ23" s="36">
        <v>0</v>
      </c>
      <c r="BA23" s="36">
        <v>0</v>
      </c>
      <c r="BB23" s="36">
        <v>0</v>
      </c>
      <c r="BC23" s="36">
        <v>182</v>
      </c>
      <c r="BD23" s="36">
        <v>0</v>
      </c>
      <c r="BE23" s="36" t="s">
        <v>357</v>
      </c>
      <c r="BF23" s="36">
        <v>0</v>
      </c>
      <c r="BG23" s="36">
        <v>18</v>
      </c>
      <c r="BH23" s="36">
        <v>21048</v>
      </c>
      <c r="BI23" s="36">
        <v>537</v>
      </c>
      <c r="BJ23" s="36">
        <v>320</v>
      </c>
      <c r="BK23" s="36">
        <v>547</v>
      </c>
      <c r="BL23" s="36">
        <v>0</v>
      </c>
      <c r="BM23" s="36">
        <v>0</v>
      </c>
      <c r="BN23" s="36">
        <v>0</v>
      </c>
      <c r="BO23" s="36">
        <v>0</v>
      </c>
      <c r="BP23" s="36">
        <v>0</v>
      </c>
      <c r="BQ23" s="36" t="s">
        <v>357</v>
      </c>
      <c r="BR23" s="36" t="s">
        <v>357</v>
      </c>
      <c r="BS23" s="36">
        <v>32293</v>
      </c>
      <c r="BT23" s="36" t="s">
        <v>357</v>
      </c>
      <c r="BU23" s="36" t="s">
        <v>357</v>
      </c>
    </row>
    <row r="24" spans="1:73" s="24" customFormat="1" ht="12.75" customHeight="1" x14ac:dyDescent="0.2">
      <c r="A24" s="14"/>
      <c r="B24" s="62" t="s">
        <v>155</v>
      </c>
      <c r="C24" s="87"/>
      <c r="D24" s="63">
        <v>2812</v>
      </c>
      <c r="E24" s="63" t="s">
        <v>357</v>
      </c>
      <c r="F24" s="63">
        <v>8</v>
      </c>
      <c r="G24" s="63">
        <v>6</v>
      </c>
      <c r="H24" s="63">
        <v>0</v>
      </c>
      <c r="I24" s="63">
        <v>2</v>
      </c>
      <c r="J24" s="64">
        <v>6</v>
      </c>
      <c r="K24" s="64">
        <v>6</v>
      </c>
      <c r="L24" s="64">
        <v>0</v>
      </c>
      <c r="M24" s="64">
        <v>0</v>
      </c>
      <c r="N24" s="63">
        <v>5</v>
      </c>
      <c r="O24" s="63">
        <v>848</v>
      </c>
      <c r="P24" s="63">
        <v>743</v>
      </c>
      <c r="Q24" s="63">
        <v>129</v>
      </c>
      <c r="R24" s="63">
        <v>13</v>
      </c>
      <c r="S24" s="63">
        <v>1</v>
      </c>
      <c r="T24" s="64">
        <v>225</v>
      </c>
      <c r="U24" s="64">
        <v>40</v>
      </c>
      <c r="V24" s="63">
        <v>91090</v>
      </c>
      <c r="W24" s="63">
        <v>11320</v>
      </c>
      <c r="X24" s="63">
        <v>200</v>
      </c>
      <c r="Y24" s="63">
        <v>10487</v>
      </c>
      <c r="Z24" s="63">
        <v>972171.1</v>
      </c>
      <c r="AA24" s="63">
        <v>778342</v>
      </c>
      <c r="AB24" s="63">
        <v>193829.1</v>
      </c>
      <c r="AC24" s="63" t="s">
        <v>357</v>
      </c>
      <c r="AD24" s="63">
        <v>0.1</v>
      </c>
      <c r="AE24" s="63" t="s">
        <v>357</v>
      </c>
      <c r="AF24" s="63">
        <v>193829</v>
      </c>
      <c r="AG24" s="63">
        <v>93525</v>
      </c>
      <c r="AH24" s="63">
        <v>0</v>
      </c>
      <c r="AI24" s="63">
        <v>0</v>
      </c>
      <c r="AJ24" s="63">
        <v>0</v>
      </c>
      <c r="AK24" s="63">
        <v>4419</v>
      </c>
      <c r="AL24" s="63">
        <v>103976</v>
      </c>
      <c r="AM24" s="63">
        <v>91213</v>
      </c>
      <c r="AN24" s="63">
        <v>4036</v>
      </c>
      <c r="AO24" s="63">
        <v>460</v>
      </c>
      <c r="AP24" s="63">
        <v>4904</v>
      </c>
      <c r="AQ24" s="63">
        <v>0</v>
      </c>
      <c r="AR24" s="63">
        <v>3363</v>
      </c>
      <c r="AS24" s="63">
        <v>0</v>
      </c>
      <c r="AT24" s="63">
        <v>0</v>
      </c>
      <c r="AU24" s="63">
        <v>0</v>
      </c>
      <c r="AV24" s="63">
        <v>1397</v>
      </c>
      <c r="AW24" s="63">
        <v>5399</v>
      </c>
      <c r="AX24" s="63">
        <v>1501</v>
      </c>
      <c r="AY24" s="63">
        <v>3716</v>
      </c>
      <c r="AZ24" s="63">
        <v>0</v>
      </c>
      <c r="BA24" s="63">
        <v>0</v>
      </c>
      <c r="BB24" s="63">
        <v>0</v>
      </c>
      <c r="BC24" s="63">
        <v>182</v>
      </c>
      <c r="BD24" s="63">
        <v>0</v>
      </c>
      <c r="BE24" s="63" t="s">
        <v>357</v>
      </c>
      <c r="BF24" s="63">
        <v>0</v>
      </c>
      <c r="BG24" s="63">
        <v>18</v>
      </c>
      <c r="BH24" s="63">
        <v>21048</v>
      </c>
      <c r="BI24" s="63">
        <v>537</v>
      </c>
      <c r="BJ24" s="63">
        <v>320</v>
      </c>
      <c r="BK24" s="63">
        <v>547</v>
      </c>
      <c r="BL24" s="63">
        <v>0</v>
      </c>
      <c r="BM24" s="63">
        <v>0</v>
      </c>
      <c r="BN24" s="63">
        <v>0</v>
      </c>
      <c r="BO24" s="63">
        <v>0</v>
      </c>
      <c r="BP24" s="63">
        <v>0</v>
      </c>
      <c r="BQ24" s="63" t="s">
        <v>357</v>
      </c>
      <c r="BR24" s="63" t="s">
        <v>357</v>
      </c>
      <c r="BS24" s="63">
        <v>32293</v>
      </c>
      <c r="BT24" s="63" t="s">
        <v>357</v>
      </c>
      <c r="BU24" s="63" t="s">
        <v>357</v>
      </c>
    </row>
    <row r="25" spans="1:73" s="24" customFormat="1" ht="12.75" customHeight="1" x14ac:dyDescent="0.2">
      <c r="A25" s="60"/>
      <c r="B25" s="25" t="s">
        <v>150</v>
      </c>
      <c r="C25" s="65">
        <v>1</v>
      </c>
      <c r="D25" s="65">
        <v>1</v>
      </c>
      <c r="E25" s="65">
        <v>1</v>
      </c>
      <c r="F25" s="65">
        <v>1</v>
      </c>
      <c r="G25" s="65">
        <v>1</v>
      </c>
      <c r="H25" s="65">
        <v>1</v>
      </c>
      <c r="I25" s="65">
        <v>1</v>
      </c>
      <c r="J25" s="65">
        <v>1</v>
      </c>
      <c r="K25" s="65">
        <v>1</v>
      </c>
      <c r="L25" s="65">
        <v>1</v>
      </c>
      <c r="M25" s="65">
        <v>1</v>
      </c>
      <c r="N25" s="65">
        <v>1</v>
      </c>
      <c r="O25" s="65">
        <v>1</v>
      </c>
      <c r="P25" s="65">
        <v>1</v>
      </c>
      <c r="Q25" s="65">
        <v>1</v>
      </c>
      <c r="R25" s="65">
        <v>1</v>
      </c>
      <c r="S25" s="65">
        <v>1</v>
      </c>
      <c r="T25" s="65">
        <v>1</v>
      </c>
      <c r="U25" s="65">
        <v>1</v>
      </c>
      <c r="V25" s="65">
        <v>1</v>
      </c>
      <c r="W25" s="65">
        <v>1</v>
      </c>
      <c r="X25" s="65">
        <v>1</v>
      </c>
      <c r="Y25" s="65">
        <v>1</v>
      </c>
      <c r="Z25" s="65">
        <v>1</v>
      </c>
      <c r="AA25" s="65">
        <v>1</v>
      </c>
      <c r="AB25" s="65">
        <v>1</v>
      </c>
      <c r="AC25" s="65">
        <v>1</v>
      </c>
      <c r="AD25" s="65">
        <v>1</v>
      </c>
      <c r="AE25" s="65">
        <v>1</v>
      </c>
      <c r="AF25" s="65">
        <v>1</v>
      </c>
      <c r="AG25" s="65">
        <v>1</v>
      </c>
      <c r="AH25" s="65">
        <v>1</v>
      </c>
      <c r="AI25" s="65">
        <v>1</v>
      </c>
      <c r="AJ25" s="65">
        <v>1</v>
      </c>
      <c r="AK25" s="65">
        <v>1</v>
      </c>
      <c r="AL25" s="65">
        <v>1</v>
      </c>
      <c r="AM25" s="65">
        <v>1</v>
      </c>
      <c r="AN25" s="65">
        <v>1</v>
      </c>
      <c r="AO25" s="65">
        <v>1</v>
      </c>
      <c r="AP25" s="65">
        <v>1</v>
      </c>
      <c r="AQ25" s="65">
        <v>1</v>
      </c>
      <c r="AR25" s="65">
        <v>1</v>
      </c>
      <c r="AS25" s="65">
        <v>1</v>
      </c>
      <c r="AT25" s="65">
        <v>1</v>
      </c>
      <c r="AU25" s="65">
        <v>1</v>
      </c>
      <c r="AV25" s="65">
        <v>1</v>
      </c>
      <c r="AW25" s="65">
        <v>1</v>
      </c>
      <c r="AX25" s="65">
        <v>1</v>
      </c>
      <c r="AY25" s="65">
        <v>1</v>
      </c>
      <c r="AZ25" s="65">
        <v>1</v>
      </c>
      <c r="BA25" s="65">
        <v>1</v>
      </c>
      <c r="BB25" s="65">
        <v>1</v>
      </c>
      <c r="BC25" s="65">
        <v>1</v>
      </c>
      <c r="BD25" s="65">
        <v>1</v>
      </c>
      <c r="BE25" s="65">
        <v>1</v>
      </c>
      <c r="BF25" s="65">
        <v>1</v>
      </c>
      <c r="BG25" s="65">
        <v>1</v>
      </c>
      <c r="BH25" s="65">
        <v>1</v>
      </c>
      <c r="BI25" s="65">
        <v>1</v>
      </c>
      <c r="BJ25" s="65">
        <v>1</v>
      </c>
      <c r="BK25" s="65">
        <v>1</v>
      </c>
      <c r="BL25" s="65">
        <v>1</v>
      </c>
      <c r="BM25" s="65">
        <v>1</v>
      </c>
      <c r="BN25" s="65">
        <v>1</v>
      </c>
      <c r="BO25" s="65">
        <v>1</v>
      </c>
      <c r="BP25" s="65">
        <v>1</v>
      </c>
      <c r="BQ25" s="65">
        <v>1</v>
      </c>
      <c r="BR25" s="65">
        <v>1</v>
      </c>
      <c r="BS25" s="65">
        <v>1</v>
      </c>
      <c r="BT25" s="65">
        <v>1</v>
      </c>
      <c r="BU25" s="65">
        <v>1</v>
      </c>
    </row>
    <row r="26" spans="1:73" s="24" customFormat="1" ht="12.75" customHeight="1" x14ac:dyDescent="0.2">
      <c r="A26" s="60"/>
      <c r="B26" s="25" t="s">
        <v>151</v>
      </c>
      <c r="C26" s="65">
        <v>1</v>
      </c>
      <c r="D26" s="65">
        <v>1</v>
      </c>
      <c r="E26" s="65">
        <v>0</v>
      </c>
      <c r="F26" s="65">
        <v>1</v>
      </c>
      <c r="G26" s="65">
        <v>1</v>
      </c>
      <c r="H26" s="65">
        <v>1</v>
      </c>
      <c r="I26" s="65">
        <v>1</v>
      </c>
      <c r="J26" s="65">
        <v>1</v>
      </c>
      <c r="K26" s="65">
        <v>1</v>
      </c>
      <c r="L26" s="65">
        <v>1</v>
      </c>
      <c r="M26" s="65">
        <v>1</v>
      </c>
      <c r="N26" s="65">
        <v>1</v>
      </c>
      <c r="O26" s="65">
        <v>1</v>
      </c>
      <c r="P26" s="65">
        <v>1</v>
      </c>
      <c r="Q26" s="65">
        <v>1</v>
      </c>
      <c r="R26" s="65">
        <v>1</v>
      </c>
      <c r="S26" s="65">
        <v>1</v>
      </c>
      <c r="T26" s="65">
        <v>1</v>
      </c>
      <c r="U26" s="65">
        <v>1</v>
      </c>
      <c r="V26" s="65">
        <v>1</v>
      </c>
      <c r="W26" s="65">
        <v>1</v>
      </c>
      <c r="X26" s="65">
        <v>1</v>
      </c>
      <c r="Y26" s="65">
        <v>1</v>
      </c>
      <c r="Z26" s="65">
        <v>1</v>
      </c>
      <c r="AA26" s="65">
        <v>1</v>
      </c>
      <c r="AB26" s="65">
        <v>1</v>
      </c>
      <c r="AC26" s="65">
        <v>0</v>
      </c>
      <c r="AD26" s="65">
        <v>1</v>
      </c>
      <c r="AE26" s="65">
        <v>0</v>
      </c>
      <c r="AF26" s="65">
        <v>1</v>
      </c>
      <c r="AG26" s="65">
        <v>1</v>
      </c>
      <c r="AH26" s="65">
        <v>1</v>
      </c>
      <c r="AI26" s="65">
        <v>1</v>
      </c>
      <c r="AJ26" s="65">
        <v>1</v>
      </c>
      <c r="AK26" s="65">
        <v>1</v>
      </c>
      <c r="AL26" s="65">
        <v>1</v>
      </c>
      <c r="AM26" s="65">
        <v>1</v>
      </c>
      <c r="AN26" s="65">
        <v>1</v>
      </c>
      <c r="AO26" s="65">
        <v>1</v>
      </c>
      <c r="AP26" s="65">
        <v>1</v>
      </c>
      <c r="AQ26" s="65">
        <v>1</v>
      </c>
      <c r="AR26" s="65">
        <v>1</v>
      </c>
      <c r="AS26" s="65">
        <v>1</v>
      </c>
      <c r="AT26" s="65">
        <v>1</v>
      </c>
      <c r="AU26" s="65">
        <v>1</v>
      </c>
      <c r="AV26" s="65">
        <v>1</v>
      </c>
      <c r="AW26" s="65">
        <v>1</v>
      </c>
      <c r="AX26" s="65">
        <v>1</v>
      </c>
      <c r="AY26" s="65">
        <v>1</v>
      </c>
      <c r="AZ26" s="65">
        <v>1</v>
      </c>
      <c r="BA26" s="65">
        <v>1</v>
      </c>
      <c r="BB26" s="65">
        <v>1</v>
      </c>
      <c r="BC26" s="65">
        <v>1</v>
      </c>
      <c r="BD26" s="65">
        <v>1</v>
      </c>
      <c r="BE26" s="65">
        <v>0</v>
      </c>
      <c r="BF26" s="65">
        <v>1</v>
      </c>
      <c r="BG26" s="65">
        <v>1</v>
      </c>
      <c r="BH26" s="65">
        <v>1</v>
      </c>
      <c r="BI26" s="65">
        <v>1</v>
      </c>
      <c r="BJ26" s="65">
        <v>1</v>
      </c>
      <c r="BK26" s="65">
        <v>1</v>
      </c>
      <c r="BL26" s="65">
        <v>1</v>
      </c>
      <c r="BM26" s="65">
        <v>1</v>
      </c>
      <c r="BN26" s="65">
        <v>1</v>
      </c>
      <c r="BO26" s="65">
        <v>1</v>
      </c>
      <c r="BP26" s="65">
        <v>1</v>
      </c>
      <c r="BQ26" s="65">
        <v>0</v>
      </c>
      <c r="BR26" s="65">
        <v>0</v>
      </c>
      <c r="BS26" s="65">
        <v>1</v>
      </c>
      <c r="BT26" s="65">
        <v>0</v>
      </c>
      <c r="BU26" s="65">
        <v>0</v>
      </c>
    </row>
    <row r="27" spans="1:73" s="24" customFormat="1" ht="12.75" customHeight="1" x14ac:dyDescent="0.2">
      <c r="A27" s="61"/>
      <c r="B27" s="28" t="s">
        <v>149</v>
      </c>
      <c r="C27" s="86">
        <v>1</v>
      </c>
      <c r="D27" s="86">
        <v>1</v>
      </c>
      <c r="E27" s="86">
        <v>0</v>
      </c>
      <c r="F27" s="86">
        <v>1</v>
      </c>
      <c r="G27" s="86">
        <v>1</v>
      </c>
      <c r="H27" s="86">
        <v>1</v>
      </c>
      <c r="I27" s="86">
        <v>1</v>
      </c>
      <c r="J27" s="86">
        <v>1</v>
      </c>
      <c r="K27" s="86">
        <v>1</v>
      </c>
      <c r="L27" s="86">
        <v>1</v>
      </c>
      <c r="M27" s="86">
        <v>1</v>
      </c>
      <c r="N27" s="86">
        <v>1</v>
      </c>
      <c r="O27" s="86">
        <v>1</v>
      </c>
      <c r="P27" s="86">
        <v>1</v>
      </c>
      <c r="Q27" s="86">
        <v>1</v>
      </c>
      <c r="R27" s="86">
        <v>1</v>
      </c>
      <c r="S27" s="86">
        <v>1</v>
      </c>
      <c r="T27" s="86">
        <v>1</v>
      </c>
      <c r="U27" s="86">
        <v>1</v>
      </c>
      <c r="V27" s="86">
        <v>1</v>
      </c>
      <c r="W27" s="86">
        <v>1</v>
      </c>
      <c r="X27" s="86">
        <v>1</v>
      </c>
      <c r="Y27" s="86">
        <v>1</v>
      </c>
      <c r="Z27" s="86">
        <v>1</v>
      </c>
      <c r="AA27" s="86">
        <v>1</v>
      </c>
      <c r="AB27" s="86">
        <v>1</v>
      </c>
      <c r="AC27" s="86">
        <v>0</v>
      </c>
      <c r="AD27" s="86">
        <v>1</v>
      </c>
      <c r="AE27" s="86">
        <v>0</v>
      </c>
      <c r="AF27" s="86">
        <v>1</v>
      </c>
      <c r="AG27" s="86">
        <v>1</v>
      </c>
      <c r="AH27" s="86">
        <v>1</v>
      </c>
      <c r="AI27" s="86">
        <v>1</v>
      </c>
      <c r="AJ27" s="86">
        <v>1</v>
      </c>
      <c r="AK27" s="86">
        <v>1</v>
      </c>
      <c r="AL27" s="86">
        <v>1</v>
      </c>
      <c r="AM27" s="86">
        <v>1</v>
      </c>
      <c r="AN27" s="86">
        <v>1</v>
      </c>
      <c r="AO27" s="86">
        <v>1</v>
      </c>
      <c r="AP27" s="86">
        <v>1</v>
      </c>
      <c r="AQ27" s="86">
        <v>1</v>
      </c>
      <c r="AR27" s="86">
        <v>1</v>
      </c>
      <c r="AS27" s="86">
        <v>1</v>
      </c>
      <c r="AT27" s="86">
        <v>1</v>
      </c>
      <c r="AU27" s="86">
        <v>1</v>
      </c>
      <c r="AV27" s="86">
        <v>1</v>
      </c>
      <c r="AW27" s="86">
        <v>1</v>
      </c>
      <c r="AX27" s="86">
        <v>1</v>
      </c>
      <c r="AY27" s="86">
        <v>1</v>
      </c>
      <c r="AZ27" s="86">
        <v>1</v>
      </c>
      <c r="BA27" s="86">
        <v>1</v>
      </c>
      <c r="BB27" s="86">
        <v>1</v>
      </c>
      <c r="BC27" s="86">
        <v>1</v>
      </c>
      <c r="BD27" s="86">
        <v>1</v>
      </c>
      <c r="BE27" s="86">
        <v>0</v>
      </c>
      <c r="BF27" s="86">
        <v>1</v>
      </c>
      <c r="BG27" s="86">
        <v>1</v>
      </c>
      <c r="BH27" s="86">
        <v>1</v>
      </c>
      <c r="BI27" s="86">
        <v>1</v>
      </c>
      <c r="BJ27" s="86">
        <v>1</v>
      </c>
      <c r="BK27" s="86">
        <v>1</v>
      </c>
      <c r="BL27" s="86">
        <v>1</v>
      </c>
      <c r="BM27" s="86">
        <v>1</v>
      </c>
      <c r="BN27" s="86">
        <v>1</v>
      </c>
      <c r="BO27" s="86">
        <v>1</v>
      </c>
      <c r="BP27" s="86">
        <v>1</v>
      </c>
      <c r="BQ27" s="86">
        <v>0</v>
      </c>
      <c r="BR27" s="86">
        <v>0</v>
      </c>
      <c r="BS27" s="86">
        <v>1</v>
      </c>
      <c r="BT27" s="86">
        <v>0</v>
      </c>
      <c r="BU27" s="86">
        <v>0</v>
      </c>
    </row>
    <row r="28" spans="1:73" s="24" customFormat="1" ht="12.75" customHeight="1" x14ac:dyDescent="0.2">
      <c r="A28" s="69" t="s">
        <v>312</v>
      </c>
      <c r="B28" s="52" t="s">
        <v>177</v>
      </c>
      <c r="C28" s="53"/>
      <c r="D28" s="33">
        <v>3623</v>
      </c>
      <c r="E28" s="33" t="s">
        <v>357</v>
      </c>
      <c r="F28" s="33">
        <v>5</v>
      </c>
      <c r="G28" s="33">
        <v>2</v>
      </c>
      <c r="H28" s="33">
        <v>2</v>
      </c>
      <c r="I28" s="33">
        <v>1</v>
      </c>
      <c r="J28" s="34">
        <v>3.5</v>
      </c>
      <c r="K28" s="35">
        <v>2.5</v>
      </c>
      <c r="L28" s="35">
        <v>0</v>
      </c>
      <c r="M28" s="35">
        <v>1</v>
      </c>
      <c r="N28" s="36">
        <v>2</v>
      </c>
      <c r="O28" s="36">
        <v>664</v>
      </c>
      <c r="P28" s="36">
        <v>616</v>
      </c>
      <c r="Q28" s="36">
        <v>32</v>
      </c>
      <c r="R28" s="36">
        <v>11</v>
      </c>
      <c r="S28" s="36">
        <v>0</v>
      </c>
      <c r="T28" s="35">
        <v>245</v>
      </c>
      <c r="U28" s="35">
        <v>75</v>
      </c>
      <c r="V28" s="36">
        <v>24935</v>
      </c>
      <c r="W28" s="36">
        <v>650</v>
      </c>
      <c r="X28" s="36">
        <v>0</v>
      </c>
      <c r="Y28" s="36">
        <v>460</v>
      </c>
      <c r="Z28" s="36">
        <v>440000</v>
      </c>
      <c r="AA28" s="36">
        <v>220000</v>
      </c>
      <c r="AB28" s="36">
        <v>220000</v>
      </c>
      <c r="AC28" s="36">
        <v>50000</v>
      </c>
      <c r="AD28" s="36" t="s">
        <v>357</v>
      </c>
      <c r="AE28" s="36" t="s">
        <v>357</v>
      </c>
      <c r="AF28" s="36">
        <v>170000</v>
      </c>
      <c r="AG28" s="36">
        <v>20000</v>
      </c>
      <c r="AH28" s="36" t="s">
        <v>357</v>
      </c>
      <c r="AI28" s="36" t="s">
        <v>357</v>
      </c>
      <c r="AJ28" s="36" t="s">
        <v>357</v>
      </c>
      <c r="AK28" s="36">
        <v>4523</v>
      </c>
      <c r="AL28" s="36">
        <v>23277</v>
      </c>
      <c r="AM28" s="36">
        <v>21780</v>
      </c>
      <c r="AN28" s="36">
        <v>0</v>
      </c>
      <c r="AO28" s="36">
        <v>334</v>
      </c>
      <c r="AP28" s="36">
        <v>0</v>
      </c>
      <c r="AQ28" s="36">
        <v>0</v>
      </c>
      <c r="AR28" s="36">
        <v>1163</v>
      </c>
      <c r="AS28" s="36">
        <v>0</v>
      </c>
      <c r="AT28" s="36">
        <v>8000</v>
      </c>
      <c r="AU28" s="36">
        <v>12</v>
      </c>
      <c r="AV28" s="36">
        <v>66</v>
      </c>
      <c r="AW28" s="36">
        <v>3337</v>
      </c>
      <c r="AX28" s="36">
        <v>3089</v>
      </c>
      <c r="AY28" s="36">
        <v>0</v>
      </c>
      <c r="AZ28" s="36">
        <v>0</v>
      </c>
      <c r="BA28" s="36">
        <v>0</v>
      </c>
      <c r="BB28" s="36">
        <v>0</v>
      </c>
      <c r="BC28" s="36">
        <v>248</v>
      </c>
      <c r="BD28" s="36" t="s">
        <v>357</v>
      </c>
      <c r="BE28" s="36">
        <v>400</v>
      </c>
      <c r="BF28" s="36">
        <v>13</v>
      </c>
      <c r="BG28" s="36">
        <v>65</v>
      </c>
      <c r="BH28" s="36">
        <v>33252</v>
      </c>
      <c r="BI28" s="36">
        <v>6449</v>
      </c>
      <c r="BJ28" s="36">
        <v>6639</v>
      </c>
      <c r="BK28" s="36">
        <v>2</v>
      </c>
      <c r="BL28" s="36">
        <v>0</v>
      </c>
      <c r="BM28" s="36">
        <v>0</v>
      </c>
      <c r="BN28" s="36">
        <v>0</v>
      </c>
      <c r="BO28" s="36" t="s">
        <v>357</v>
      </c>
      <c r="BP28" s="36">
        <v>0</v>
      </c>
      <c r="BQ28" s="36">
        <v>0</v>
      </c>
      <c r="BR28" s="36">
        <v>150</v>
      </c>
      <c r="BS28" s="36" t="s">
        <v>357</v>
      </c>
      <c r="BT28" s="36" t="s">
        <v>357</v>
      </c>
      <c r="BU28" s="36" t="s">
        <v>357</v>
      </c>
    </row>
    <row r="29" spans="1:73" s="24" customFormat="1" ht="12.75" customHeight="1" x14ac:dyDescent="0.2">
      <c r="A29" s="69" t="s">
        <v>313</v>
      </c>
      <c r="B29" s="52" t="s">
        <v>178</v>
      </c>
      <c r="C29" s="53"/>
      <c r="D29" s="79">
        <v>765</v>
      </c>
      <c r="E29" s="79" t="s">
        <v>357</v>
      </c>
      <c r="F29" s="79">
        <v>3</v>
      </c>
      <c r="G29" s="79">
        <v>1</v>
      </c>
      <c r="H29" s="79">
        <v>1</v>
      </c>
      <c r="I29" s="79">
        <v>1</v>
      </c>
      <c r="J29" s="80">
        <v>3</v>
      </c>
      <c r="K29" s="81">
        <v>1.95</v>
      </c>
      <c r="L29" s="81">
        <v>0</v>
      </c>
      <c r="M29" s="81">
        <v>1</v>
      </c>
      <c r="N29" s="82">
        <v>2</v>
      </c>
      <c r="O29" s="82">
        <v>162</v>
      </c>
      <c r="P29" s="82">
        <v>119</v>
      </c>
      <c r="Q29" s="82">
        <v>8</v>
      </c>
      <c r="R29" s="82">
        <v>0</v>
      </c>
      <c r="S29" s="82">
        <v>0</v>
      </c>
      <c r="T29" s="81">
        <v>265</v>
      </c>
      <c r="U29" s="81">
        <v>42</v>
      </c>
      <c r="V29" s="82">
        <v>20463</v>
      </c>
      <c r="W29" s="82">
        <v>213</v>
      </c>
      <c r="X29" s="82">
        <v>0</v>
      </c>
      <c r="Y29" s="82">
        <v>0</v>
      </c>
      <c r="Z29" s="82">
        <v>124250</v>
      </c>
      <c r="AA29" s="82">
        <v>0</v>
      </c>
      <c r="AB29" s="82">
        <v>124250</v>
      </c>
      <c r="AC29" s="82">
        <v>5250</v>
      </c>
      <c r="AD29" s="82" t="s">
        <v>357</v>
      </c>
      <c r="AE29" s="82">
        <v>18000</v>
      </c>
      <c r="AF29" s="82">
        <v>101000</v>
      </c>
      <c r="AG29" s="82">
        <v>0</v>
      </c>
      <c r="AH29" s="82">
        <v>0</v>
      </c>
      <c r="AI29" s="82">
        <v>0</v>
      </c>
      <c r="AJ29" s="82">
        <v>0</v>
      </c>
      <c r="AK29" s="82">
        <v>0</v>
      </c>
      <c r="AL29" s="82">
        <v>20463</v>
      </c>
      <c r="AM29" s="82">
        <v>19224</v>
      </c>
      <c r="AN29" s="82">
        <v>0</v>
      </c>
      <c r="AO29" s="82">
        <v>0</v>
      </c>
      <c r="AP29" s="82">
        <v>0</v>
      </c>
      <c r="AQ29" s="82">
        <v>0</v>
      </c>
      <c r="AR29" s="82">
        <v>1239</v>
      </c>
      <c r="AS29" s="82">
        <v>0</v>
      </c>
      <c r="AT29" s="82">
        <v>0</v>
      </c>
      <c r="AU29" s="82">
        <v>0</v>
      </c>
      <c r="AV29" s="82">
        <v>0</v>
      </c>
      <c r="AW29" s="82">
        <v>2125</v>
      </c>
      <c r="AX29" s="82">
        <v>1947</v>
      </c>
      <c r="AY29" s="82">
        <v>0</v>
      </c>
      <c r="AZ29" s="82">
        <v>0</v>
      </c>
      <c r="BA29" s="82">
        <v>0</v>
      </c>
      <c r="BB29" s="82">
        <v>0</v>
      </c>
      <c r="BC29" s="82">
        <v>178</v>
      </c>
      <c r="BD29" s="82">
        <v>0</v>
      </c>
      <c r="BE29" s="82">
        <v>1342</v>
      </c>
      <c r="BF29" s="82">
        <v>0</v>
      </c>
      <c r="BG29" s="82">
        <v>4</v>
      </c>
      <c r="BH29" s="82">
        <v>11185</v>
      </c>
      <c r="BI29" s="82">
        <v>0</v>
      </c>
      <c r="BJ29" s="82">
        <v>0</v>
      </c>
      <c r="BK29" s="82">
        <v>0</v>
      </c>
      <c r="BL29" s="82">
        <v>0</v>
      </c>
      <c r="BM29" s="82">
        <v>0</v>
      </c>
      <c r="BN29" s="82">
        <v>0</v>
      </c>
      <c r="BO29" s="82">
        <v>0</v>
      </c>
      <c r="BP29" s="82">
        <v>0</v>
      </c>
      <c r="BQ29" s="82">
        <v>0</v>
      </c>
      <c r="BR29" s="82">
        <v>0</v>
      </c>
      <c r="BS29" s="82">
        <v>0</v>
      </c>
      <c r="BT29" s="82">
        <v>0</v>
      </c>
      <c r="BU29" s="82">
        <v>0</v>
      </c>
    </row>
    <row r="30" spans="1:73" s="24" customFormat="1" ht="12.75" customHeight="1" x14ac:dyDescent="0.2">
      <c r="A30" s="51" t="s">
        <v>314</v>
      </c>
      <c r="B30" s="52" t="s">
        <v>179</v>
      </c>
      <c r="C30" s="53"/>
      <c r="D30" s="79">
        <v>1728</v>
      </c>
      <c r="E30" s="79">
        <v>22750</v>
      </c>
      <c r="F30" s="79">
        <v>5</v>
      </c>
      <c r="G30" s="79">
        <v>1</v>
      </c>
      <c r="H30" s="79">
        <v>2</v>
      </c>
      <c r="I30" s="79">
        <v>2</v>
      </c>
      <c r="J30" s="80">
        <v>3.1</v>
      </c>
      <c r="K30" s="81">
        <v>3.1</v>
      </c>
      <c r="L30" s="81">
        <v>0</v>
      </c>
      <c r="M30" s="81">
        <v>0</v>
      </c>
      <c r="N30" s="82">
        <v>1</v>
      </c>
      <c r="O30" s="82">
        <v>740</v>
      </c>
      <c r="P30" s="82">
        <v>600</v>
      </c>
      <c r="Q30" s="82">
        <v>72</v>
      </c>
      <c r="R30" s="82">
        <v>13</v>
      </c>
      <c r="S30" s="82">
        <v>0</v>
      </c>
      <c r="T30" s="81">
        <v>230</v>
      </c>
      <c r="U30" s="81">
        <v>47.5</v>
      </c>
      <c r="V30" s="82">
        <v>40954</v>
      </c>
      <c r="W30" s="82">
        <v>1000</v>
      </c>
      <c r="X30" s="82">
        <v>0</v>
      </c>
      <c r="Y30" s="82">
        <v>4480</v>
      </c>
      <c r="Z30" s="82">
        <v>593259</v>
      </c>
      <c r="AA30" s="82">
        <v>378334</v>
      </c>
      <c r="AB30" s="82">
        <v>214925</v>
      </c>
      <c r="AC30" s="82">
        <v>12000</v>
      </c>
      <c r="AD30" s="82">
        <v>60872</v>
      </c>
      <c r="AE30" s="82">
        <v>27337</v>
      </c>
      <c r="AF30" s="82">
        <v>114716</v>
      </c>
      <c r="AG30" s="82">
        <v>45990</v>
      </c>
      <c r="AH30" s="82">
        <v>586159</v>
      </c>
      <c r="AI30" s="82">
        <v>3500</v>
      </c>
      <c r="AJ30" s="82">
        <v>0</v>
      </c>
      <c r="AK30" s="82">
        <v>3600</v>
      </c>
      <c r="AL30" s="82">
        <v>38012</v>
      </c>
      <c r="AM30" s="82">
        <v>36387</v>
      </c>
      <c r="AN30" s="82">
        <v>0</v>
      </c>
      <c r="AO30" s="82">
        <v>1304</v>
      </c>
      <c r="AP30" s="82">
        <v>0</v>
      </c>
      <c r="AQ30" s="82">
        <v>0</v>
      </c>
      <c r="AR30" s="82">
        <v>321</v>
      </c>
      <c r="AS30" s="82">
        <v>0</v>
      </c>
      <c r="AT30" s="82">
        <v>10000</v>
      </c>
      <c r="AU30" s="82">
        <v>0</v>
      </c>
      <c r="AV30" s="82">
        <v>72</v>
      </c>
      <c r="AW30" s="82">
        <v>2069</v>
      </c>
      <c r="AX30" s="82">
        <v>1964</v>
      </c>
      <c r="AY30" s="82">
        <v>0</v>
      </c>
      <c r="AZ30" s="82">
        <v>11</v>
      </c>
      <c r="BA30" s="82">
        <v>0</v>
      </c>
      <c r="BB30" s="82">
        <v>0</v>
      </c>
      <c r="BC30" s="82">
        <v>94</v>
      </c>
      <c r="BD30" s="82">
        <v>0</v>
      </c>
      <c r="BE30" s="82">
        <v>200</v>
      </c>
      <c r="BF30" s="82">
        <v>5</v>
      </c>
      <c r="BG30" s="82">
        <v>47</v>
      </c>
      <c r="BH30" s="82">
        <v>16674</v>
      </c>
      <c r="BI30" s="82">
        <v>4229</v>
      </c>
      <c r="BJ30" s="82">
        <v>2734</v>
      </c>
      <c r="BK30" s="82">
        <v>0</v>
      </c>
      <c r="BL30" s="82">
        <v>0</v>
      </c>
      <c r="BM30" s="82">
        <v>0</v>
      </c>
      <c r="BN30" s="82">
        <v>0</v>
      </c>
      <c r="BO30" s="82">
        <v>0</v>
      </c>
      <c r="BP30" s="82">
        <v>0</v>
      </c>
      <c r="BQ30" s="82">
        <v>0</v>
      </c>
      <c r="BR30" s="82" t="s">
        <v>357</v>
      </c>
      <c r="BS30" s="82" t="s">
        <v>357</v>
      </c>
      <c r="BT30" s="82" t="s">
        <v>357</v>
      </c>
      <c r="BU30" s="82" t="s">
        <v>357</v>
      </c>
    </row>
    <row r="31" spans="1:73" s="24" customFormat="1" ht="12.75" customHeight="1" x14ac:dyDescent="0.2">
      <c r="A31" s="51" t="s">
        <v>315</v>
      </c>
      <c r="B31" s="52" t="s">
        <v>229</v>
      </c>
      <c r="C31" s="53"/>
      <c r="D31" s="79">
        <v>875</v>
      </c>
      <c r="E31" s="79" t="s">
        <v>357</v>
      </c>
      <c r="F31" s="79">
        <v>2</v>
      </c>
      <c r="G31" s="79">
        <v>0</v>
      </c>
      <c r="H31" s="79">
        <v>2</v>
      </c>
      <c r="I31" s="79">
        <v>0</v>
      </c>
      <c r="J31" s="80">
        <v>1.4</v>
      </c>
      <c r="K31" s="81">
        <v>1.4</v>
      </c>
      <c r="L31" s="81">
        <v>0</v>
      </c>
      <c r="M31" s="81">
        <v>0</v>
      </c>
      <c r="N31" s="82">
        <v>1</v>
      </c>
      <c r="O31" s="82">
        <v>320</v>
      </c>
      <c r="P31" s="82">
        <v>320</v>
      </c>
      <c r="Q31" s="82">
        <v>14</v>
      </c>
      <c r="R31" s="82">
        <v>2</v>
      </c>
      <c r="S31" s="82">
        <v>0</v>
      </c>
      <c r="T31" s="81">
        <v>240</v>
      </c>
      <c r="U31" s="81">
        <v>50</v>
      </c>
      <c r="V31" s="82">
        <v>28800</v>
      </c>
      <c r="W31" s="82">
        <v>2707</v>
      </c>
      <c r="X31" s="82">
        <v>0</v>
      </c>
      <c r="Y31" s="82">
        <v>0</v>
      </c>
      <c r="Z31" s="82">
        <v>271822.09999999998</v>
      </c>
      <c r="AA31" s="82">
        <v>143000</v>
      </c>
      <c r="AB31" s="82">
        <v>128822.1</v>
      </c>
      <c r="AC31" s="82">
        <v>601</v>
      </c>
      <c r="AD31" s="82">
        <v>0.1</v>
      </c>
      <c r="AE31" s="82">
        <v>20830</v>
      </c>
      <c r="AF31" s="82">
        <v>107391</v>
      </c>
      <c r="AG31" s="82">
        <v>20805</v>
      </c>
      <c r="AH31" s="82">
        <v>259458</v>
      </c>
      <c r="AI31" s="82">
        <v>0</v>
      </c>
      <c r="AJ31" s="82">
        <v>10000</v>
      </c>
      <c r="AK31" s="82">
        <v>2364</v>
      </c>
      <c r="AL31" s="82">
        <v>28798</v>
      </c>
      <c r="AM31" s="82">
        <v>27522</v>
      </c>
      <c r="AN31" s="82">
        <v>0</v>
      </c>
      <c r="AO31" s="82">
        <v>757</v>
      </c>
      <c r="AP31" s="82">
        <v>0</v>
      </c>
      <c r="AQ31" s="82">
        <v>0</v>
      </c>
      <c r="AR31" s="82">
        <v>243</v>
      </c>
      <c r="AS31" s="82">
        <v>276</v>
      </c>
      <c r="AT31" s="82">
        <v>10000</v>
      </c>
      <c r="AU31" s="82" t="s">
        <v>357</v>
      </c>
      <c r="AV31" s="82">
        <v>2093</v>
      </c>
      <c r="AW31" s="82">
        <v>902</v>
      </c>
      <c r="AX31" s="82">
        <v>792</v>
      </c>
      <c r="AY31" s="82">
        <v>0</v>
      </c>
      <c r="AZ31" s="82">
        <v>73</v>
      </c>
      <c r="BA31" s="82">
        <v>0</v>
      </c>
      <c r="BB31" s="82">
        <v>0</v>
      </c>
      <c r="BC31" s="82">
        <v>20</v>
      </c>
      <c r="BD31" s="82">
        <v>17</v>
      </c>
      <c r="BE31" s="82" t="s">
        <v>357</v>
      </c>
      <c r="BF31" s="82">
        <v>1</v>
      </c>
      <c r="BG31" s="82">
        <v>20</v>
      </c>
      <c r="BH31" s="82">
        <v>5448</v>
      </c>
      <c r="BI31" s="82">
        <v>1473</v>
      </c>
      <c r="BJ31" s="82">
        <v>934</v>
      </c>
      <c r="BK31" s="82">
        <v>0</v>
      </c>
      <c r="BL31" s="82">
        <v>0</v>
      </c>
      <c r="BM31" s="82">
        <v>0</v>
      </c>
      <c r="BN31" s="82">
        <v>0</v>
      </c>
      <c r="BO31" s="82" t="s">
        <v>357</v>
      </c>
      <c r="BP31" s="82" t="s">
        <v>357</v>
      </c>
      <c r="BQ31" s="82">
        <v>0</v>
      </c>
      <c r="BR31" s="82" t="s">
        <v>357</v>
      </c>
      <c r="BS31" s="82">
        <v>13768</v>
      </c>
      <c r="BT31" s="82" t="s">
        <v>357</v>
      </c>
      <c r="BU31" s="82" t="s">
        <v>357</v>
      </c>
    </row>
    <row r="32" spans="1:73" s="24" customFormat="1" ht="12.75" customHeight="1" x14ac:dyDescent="0.2">
      <c r="A32" s="14"/>
      <c r="B32" s="62" t="s">
        <v>156</v>
      </c>
      <c r="C32" s="59"/>
      <c r="D32" s="63">
        <v>6991</v>
      </c>
      <c r="E32" s="63">
        <v>22750</v>
      </c>
      <c r="F32" s="63">
        <v>15</v>
      </c>
      <c r="G32" s="63">
        <v>4</v>
      </c>
      <c r="H32" s="63">
        <v>7</v>
      </c>
      <c r="I32" s="63">
        <v>4</v>
      </c>
      <c r="J32" s="64">
        <v>11</v>
      </c>
      <c r="K32" s="64">
        <v>8.9500000000000011</v>
      </c>
      <c r="L32" s="64">
        <v>0</v>
      </c>
      <c r="M32" s="64">
        <v>2</v>
      </c>
      <c r="N32" s="63">
        <v>6</v>
      </c>
      <c r="O32" s="63">
        <v>1886</v>
      </c>
      <c r="P32" s="63">
        <v>1655</v>
      </c>
      <c r="Q32" s="63">
        <v>126</v>
      </c>
      <c r="R32" s="63">
        <v>26</v>
      </c>
      <c r="S32" s="63">
        <v>0</v>
      </c>
      <c r="T32" s="64">
        <v>980</v>
      </c>
      <c r="U32" s="64">
        <v>214.5</v>
      </c>
      <c r="V32" s="63">
        <v>115152</v>
      </c>
      <c r="W32" s="63">
        <v>4570</v>
      </c>
      <c r="X32" s="63">
        <v>0</v>
      </c>
      <c r="Y32" s="63">
        <v>4940</v>
      </c>
      <c r="Z32" s="63">
        <v>1429331.1</v>
      </c>
      <c r="AA32" s="63">
        <v>741334</v>
      </c>
      <c r="AB32" s="63">
        <v>687997.1</v>
      </c>
      <c r="AC32" s="63">
        <v>67851</v>
      </c>
      <c r="AD32" s="63">
        <v>60872.1</v>
      </c>
      <c r="AE32" s="63">
        <v>66167</v>
      </c>
      <c r="AF32" s="63">
        <v>493107</v>
      </c>
      <c r="AG32" s="63">
        <v>86795</v>
      </c>
      <c r="AH32" s="63">
        <v>845617</v>
      </c>
      <c r="AI32" s="63">
        <v>3500</v>
      </c>
      <c r="AJ32" s="63">
        <v>10000</v>
      </c>
      <c r="AK32" s="63">
        <v>10487</v>
      </c>
      <c r="AL32" s="63">
        <v>110550</v>
      </c>
      <c r="AM32" s="63">
        <v>104913</v>
      </c>
      <c r="AN32" s="63">
        <v>0</v>
      </c>
      <c r="AO32" s="63">
        <v>2395</v>
      </c>
      <c r="AP32" s="63">
        <v>0</v>
      </c>
      <c r="AQ32" s="63">
        <v>0</v>
      </c>
      <c r="AR32" s="63">
        <v>2966</v>
      </c>
      <c r="AS32" s="63">
        <v>276</v>
      </c>
      <c r="AT32" s="63">
        <v>28000</v>
      </c>
      <c r="AU32" s="63">
        <v>12</v>
      </c>
      <c r="AV32" s="63">
        <v>2231</v>
      </c>
      <c r="AW32" s="63">
        <v>8433</v>
      </c>
      <c r="AX32" s="63">
        <v>7792</v>
      </c>
      <c r="AY32" s="63">
        <v>0</v>
      </c>
      <c r="AZ32" s="63">
        <v>84</v>
      </c>
      <c r="BA32" s="63">
        <v>0</v>
      </c>
      <c r="BB32" s="63">
        <v>0</v>
      </c>
      <c r="BC32" s="63">
        <v>540</v>
      </c>
      <c r="BD32" s="63">
        <v>17</v>
      </c>
      <c r="BE32" s="63">
        <v>1942</v>
      </c>
      <c r="BF32" s="63">
        <v>19</v>
      </c>
      <c r="BG32" s="63">
        <v>136</v>
      </c>
      <c r="BH32" s="63">
        <v>66559</v>
      </c>
      <c r="BI32" s="63">
        <v>12151</v>
      </c>
      <c r="BJ32" s="63">
        <v>10307</v>
      </c>
      <c r="BK32" s="63">
        <v>2</v>
      </c>
      <c r="BL32" s="63">
        <v>0</v>
      </c>
      <c r="BM32" s="63">
        <v>0</v>
      </c>
      <c r="BN32" s="63">
        <v>0</v>
      </c>
      <c r="BO32" s="63">
        <v>0</v>
      </c>
      <c r="BP32" s="63">
        <v>0</v>
      </c>
      <c r="BQ32" s="63">
        <v>0</v>
      </c>
      <c r="BR32" s="63">
        <v>150</v>
      </c>
      <c r="BS32" s="63">
        <v>13768</v>
      </c>
      <c r="BT32" s="63">
        <v>0</v>
      </c>
      <c r="BU32" s="63">
        <v>0</v>
      </c>
    </row>
    <row r="33" spans="1:73" s="24" customFormat="1" ht="12.75" customHeight="1" x14ac:dyDescent="0.2">
      <c r="A33" s="60"/>
      <c r="B33" s="25" t="s">
        <v>150</v>
      </c>
      <c r="C33" s="65">
        <v>4</v>
      </c>
      <c r="D33" s="65">
        <v>4</v>
      </c>
      <c r="E33" s="65">
        <v>4</v>
      </c>
      <c r="F33" s="65">
        <v>4</v>
      </c>
      <c r="G33" s="65">
        <v>4</v>
      </c>
      <c r="H33" s="65">
        <v>4</v>
      </c>
      <c r="I33" s="65">
        <v>4</v>
      </c>
      <c r="J33" s="65">
        <v>4</v>
      </c>
      <c r="K33" s="65">
        <v>4</v>
      </c>
      <c r="L33" s="65">
        <v>4</v>
      </c>
      <c r="M33" s="65">
        <v>4</v>
      </c>
      <c r="N33" s="65">
        <v>4</v>
      </c>
      <c r="O33" s="65">
        <v>4</v>
      </c>
      <c r="P33" s="65">
        <v>4</v>
      </c>
      <c r="Q33" s="65">
        <v>4</v>
      </c>
      <c r="R33" s="65">
        <v>4</v>
      </c>
      <c r="S33" s="65">
        <v>4</v>
      </c>
      <c r="T33" s="65">
        <v>4</v>
      </c>
      <c r="U33" s="65">
        <v>4</v>
      </c>
      <c r="V33" s="65">
        <v>4</v>
      </c>
      <c r="W33" s="65">
        <v>4</v>
      </c>
      <c r="X33" s="65">
        <v>4</v>
      </c>
      <c r="Y33" s="65">
        <v>4</v>
      </c>
      <c r="Z33" s="65">
        <v>4</v>
      </c>
      <c r="AA33" s="65">
        <v>4</v>
      </c>
      <c r="AB33" s="65">
        <v>4</v>
      </c>
      <c r="AC33" s="65">
        <v>4</v>
      </c>
      <c r="AD33" s="65">
        <v>4</v>
      </c>
      <c r="AE33" s="65">
        <v>4</v>
      </c>
      <c r="AF33" s="65">
        <v>4</v>
      </c>
      <c r="AG33" s="65">
        <v>4</v>
      </c>
      <c r="AH33" s="65">
        <v>4</v>
      </c>
      <c r="AI33" s="65">
        <v>4</v>
      </c>
      <c r="AJ33" s="65">
        <v>4</v>
      </c>
      <c r="AK33" s="65">
        <v>4</v>
      </c>
      <c r="AL33" s="65">
        <v>4</v>
      </c>
      <c r="AM33" s="65">
        <v>4</v>
      </c>
      <c r="AN33" s="65">
        <v>4</v>
      </c>
      <c r="AO33" s="65">
        <v>4</v>
      </c>
      <c r="AP33" s="65">
        <v>4</v>
      </c>
      <c r="AQ33" s="65">
        <v>4</v>
      </c>
      <c r="AR33" s="65">
        <v>4</v>
      </c>
      <c r="AS33" s="65">
        <v>4</v>
      </c>
      <c r="AT33" s="65">
        <v>4</v>
      </c>
      <c r="AU33" s="65">
        <v>4</v>
      </c>
      <c r="AV33" s="65">
        <v>4</v>
      </c>
      <c r="AW33" s="65">
        <v>4</v>
      </c>
      <c r="AX33" s="65">
        <v>4</v>
      </c>
      <c r="AY33" s="65">
        <v>4</v>
      </c>
      <c r="AZ33" s="65">
        <v>4</v>
      </c>
      <c r="BA33" s="65">
        <v>4</v>
      </c>
      <c r="BB33" s="65">
        <v>4</v>
      </c>
      <c r="BC33" s="65">
        <v>4</v>
      </c>
      <c r="BD33" s="65">
        <v>4</v>
      </c>
      <c r="BE33" s="65">
        <v>4</v>
      </c>
      <c r="BF33" s="65">
        <v>4</v>
      </c>
      <c r="BG33" s="65">
        <v>4</v>
      </c>
      <c r="BH33" s="65">
        <v>4</v>
      </c>
      <c r="BI33" s="65">
        <v>4</v>
      </c>
      <c r="BJ33" s="65">
        <v>4</v>
      </c>
      <c r="BK33" s="65">
        <v>4</v>
      </c>
      <c r="BL33" s="65">
        <v>4</v>
      </c>
      <c r="BM33" s="65">
        <v>4</v>
      </c>
      <c r="BN33" s="65">
        <v>4</v>
      </c>
      <c r="BO33" s="65">
        <v>4</v>
      </c>
      <c r="BP33" s="65">
        <v>4</v>
      </c>
      <c r="BQ33" s="65">
        <v>4</v>
      </c>
      <c r="BR33" s="65">
        <v>4</v>
      </c>
      <c r="BS33" s="65">
        <v>4</v>
      </c>
      <c r="BT33" s="65">
        <v>4</v>
      </c>
      <c r="BU33" s="65">
        <v>4</v>
      </c>
    </row>
    <row r="34" spans="1:73" s="24" customFormat="1" ht="12.75" customHeight="1" x14ac:dyDescent="0.2">
      <c r="A34" s="60"/>
      <c r="B34" s="25" t="s">
        <v>151</v>
      </c>
      <c r="C34" s="65">
        <v>4</v>
      </c>
      <c r="D34" s="65">
        <v>4</v>
      </c>
      <c r="E34" s="65">
        <v>1</v>
      </c>
      <c r="F34" s="65">
        <v>4</v>
      </c>
      <c r="G34" s="65">
        <v>4</v>
      </c>
      <c r="H34" s="65">
        <v>4</v>
      </c>
      <c r="I34" s="65">
        <v>4</v>
      </c>
      <c r="J34" s="65">
        <v>4</v>
      </c>
      <c r="K34" s="65">
        <v>4</v>
      </c>
      <c r="L34" s="65">
        <v>4</v>
      </c>
      <c r="M34" s="65">
        <v>4</v>
      </c>
      <c r="N34" s="65">
        <v>4</v>
      </c>
      <c r="O34" s="65">
        <v>4</v>
      </c>
      <c r="P34" s="65">
        <v>4</v>
      </c>
      <c r="Q34" s="65">
        <v>4</v>
      </c>
      <c r="R34" s="65">
        <v>4</v>
      </c>
      <c r="S34" s="65">
        <v>4</v>
      </c>
      <c r="T34" s="65">
        <v>4</v>
      </c>
      <c r="U34" s="65">
        <v>4</v>
      </c>
      <c r="V34" s="65">
        <v>4</v>
      </c>
      <c r="W34" s="65">
        <v>4</v>
      </c>
      <c r="X34" s="65">
        <v>4</v>
      </c>
      <c r="Y34" s="65">
        <v>4</v>
      </c>
      <c r="Z34" s="65">
        <v>4</v>
      </c>
      <c r="AA34" s="65">
        <v>4</v>
      </c>
      <c r="AB34" s="65">
        <v>4</v>
      </c>
      <c r="AC34" s="65">
        <v>4</v>
      </c>
      <c r="AD34" s="65">
        <v>2</v>
      </c>
      <c r="AE34" s="65">
        <v>3</v>
      </c>
      <c r="AF34" s="65">
        <v>4</v>
      </c>
      <c r="AG34" s="65">
        <v>4</v>
      </c>
      <c r="AH34" s="65">
        <v>3</v>
      </c>
      <c r="AI34" s="65">
        <v>3</v>
      </c>
      <c r="AJ34" s="65">
        <v>3</v>
      </c>
      <c r="AK34" s="65">
        <v>4</v>
      </c>
      <c r="AL34" s="65">
        <v>4</v>
      </c>
      <c r="AM34" s="65">
        <v>4</v>
      </c>
      <c r="AN34" s="65">
        <v>4</v>
      </c>
      <c r="AO34" s="65">
        <v>4</v>
      </c>
      <c r="AP34" s="65">
        <v>4</v>
      </c>
      <c r="AQ34" s="65">
        <v>4</v>
      </c>
      <c r="AR34" s="65">
        <v>4</v>
      </c>
      <c r="AS34" s="65">
        <v>4</v>
      </c>
      <c r="AT34" s="65">
        <v>4</v>
      </c>
      <c r="AU34" s="65">
        <v>3</v>
      </c>
      <c r="AV34" s="65">
        <v>4</v>
      </c>
      <c r="AW34" s="65">
        <v>4</v>
      </c>
      <c r="AX34" s="65">
        <v>4</v>
      </c>
      <c r="AY34" s="65">
        <v>4</v>
      </c>
      <c r="AZ34" s="65">
        <v>4</v>
      </c>
      <c r="BA34" s="65">
        <v>4</v>
      </c>
      <c r="BB34" s="65">
        <v>4</v>
      </c>
      <c r="BC34" s="65">
        <v>4</v>
      </c>
      <c r="BD34" s="65">
        <v>3</v>
      </c>
      <c r="BE34" s="65">
        <v>3</v>
      </c>
      <c r="BF34" s="65">
        <v>4</v>
      </c>
      <c r="BG34" s="65">
        <v>4</v>
      </c>
      <c r="BH34" s="65">
        <v>4</v>
      </c>
      <c r="BI34" s="65">
        <v>4</v>
      </c>
      <c r="BJ34" s="65">
        <v>4</v>
      </c>
      <c r="BK34" s="65">
        <v>4</v>
      </c>
      <c r="BL34" s="65">
        <v>4</v>
      </c>
      <c r="BM34" s="65">
        <v>4</v>
      </c>
      <c r="BN34" s="65">
        <v>4</v>
      </c>
      <c r="BO34" s="65">
        <v>2</v>
      </c>
      <c r="BP34" s="65">
        <v>3</v>
      </c>
      <c r="BQ34" s="65">
        <v>4</v>
      </c>
      <c r="BR34" s="65">
        <v>2</v>
      </c>
      <c r="BS34" s="65">
        <v>2</v>
      </c>
      <c r="BT34" s="65">
        <v>1</v>
      </c>
      <c r="BU34" s="65">
        <v>1</v>
      </c>
    </row>
    <row r="35" spans="1:73" s="24" customFormat="1" ht="12.75" customHeight="1" x14ac:dyDescent="0.2">
      <c r="A35" s="61"/>
      <c r="B35" s="28" t="s">
        <v>149</v>
      </c>
      <c r="C35" s="86">
        <v>1</v>
      </c>
      <c r="D35" s="86">
        <v>1</v>
      </c>
      <c r="E35" s="86">
        <v>0.25</v>
      </c>
      <c r="F35" s="86">
        <v>1</v>
      </c>
      <c r="G35" s="86">
        <v>1</v>
      </c>
      <c r="H35" s="86">
        <v>1</v>
      </c>
      <c r="I35" s="86">
        <v>1</v>
      </c>
      <c r="J35" s="86">
        <v>1</v>
      </c>
      <c r="K35" s="86">
        <v>1</v>
      </c>
      <c r="L35" s="86">
        <v>1</v>
      </c>
      <c r="M35" s="86">
        <v>1</v>
      </c>
      <c r="N35" s="86">
        <v>1</v>
      </c>
      <c r="O35" s="86">
        <v>1</v>
      </c>
      <c r="P35" s="86">
        <v>1</v>
      </c>
      <c r="Q35" s="86">
        <v>1</v>
      </c>
      <c r="R35" s="86">
        <v>1</v>
      </c>
      <c r="S35" s="86">
        <v>1</v>
      </c>
      <c r="T35" s="86">
        <v>1</v>
      </c>
      <c r="U35" s="86">
        <v>1</v>
      </c>
      <c r="V35" s="86">
        <v>1</v>
      </c>
      <c r="W35" s="86">
        <v>1</v>
      </c>
      <c r="X35" s="86">
        <v>1</v>
      </c>
      <c r="Y35" s="86">
        <v>1</v>
      </c>
      <c r="Z35" s="86">
        <v>1</v>
      </c>
      <c r="AA35" s="86">
        <v>1</v>
      </c>
      <c r="AB35" s="86">
        <v>1</v>
      </c>
      <c r="AC35" s="86">
        <v>1</v>
      </c>
      <c r="AD35" s="86">
        <v>0.5</v>
      </c>
      <c r="AE35" s="86">
        <v>0.75</v>
      </c>
      <c r="AF35" s="86">
        <v>1</v>
      </c>
      <c r="AG35" s="86">
        <v>1</v>
      </c>
      <c r="AH35" s="86">
        <v>0.75</v>
      </c>
      <c r="AI35" s="86">
        <v>0.75</v>
      </c>
      <c r="AJ35" s="86">
        <v>0.75</v>
      </c>
      <c r="AK35" s="86">
        <v>1</v>
      </c>
      <c r="AL35" s="86">
        <v>1</v>
      </c>
      <c r="AM35" s="86">
        <v>1</v>
      </c>
      <c r="AN35" s="86">
        <v>1</v>
      </c>
      <c r="AO35" s="86">
        <v>1</v>
      </c>
      <c r="AP35" s="86">
        <v>1</v>
      </c>
      <c r="AQ35" s="86">
        <v>1</v>
      </c>
      <c r="AR35" s="86">
        <v>1</v>
      </c>
      <c r="AS35" s="86">
        <v>1</v>
      </c>
      <c r="AT35" s="86">
        <v>1</v>
      </c>
      <c r="AU35" s="86">
        <v>0.75</v>
      </c>
      <c r="AV35" s="86">
        <v>1</v>
      </c>
      <c r="AW35" s="86">
        <v>1</v>
      </c>
      <c r="AX35" s="86">
        <v>1</v>
      </c>
      <c r="AY35" s="86">
        <v>1</v>
      </c>
      <c r="AZ35" s="86">
        <v>1</v>
      </c>
      <c r="BA35" s="86">
        <v>1</v>
      </c>
      <c r="BB35" s="86">
        <v>1</v>
      </c>
      <c r="BC35" s="86">
        <v>1</v>
      </c>
      <c r="BD35" s="86">
        <v>0.75</v>
      </c>
      <c r="BE35" s="86">
        <v>0.75</v>
      </c>
      <c r="BF35" s="86">
        <v>1</v>
      </c>
      <c r="BG35" s="86">
        <v>1</v>
      </c>
      <c r="BH35" s="86">
        <v>1</v>
      </c>
      <c r="BI35" s="86">
        <v>1</v>
      </c>
      <c r="BJ35" s="86">
        <v>1</v>
      </c>
      <c r="BK35" s="86">
        <v>1</v>
      </c>
      <c r="BL35" s="86">
        <v>1</v>
      </c>
      <c r="BM35" s="86">
        <v>1</v>
      </c>
      <c r="BN35" s="86">
        <v>1</v>
      </c>
      <c r="BO35" s="86">
        <v>0.5</v>
      </c>
      <c r="BP35" s="86">
        <v>0.75</v>
      </c>
      <c r="BQ35" s="86">
        <v>1</v>
      </c>
      <c r="BR35" s="86">
        <v>0.5</v>
      </c>
      <c r="BS35" s="86">
        <v>0.5</v>
      </c>
      <c r="BT35" s="86">
        <v>0.25</v>
      </c>
      <c r="BU35" s="86">
        <v>0.25</v>
      </c>
    </row>
    <row r="36" spans="1:73" s="24" customFormat="1" ht="12.75" customHeight="1" x14ac:dyDescent="0.2">
      <c r="A36" s="69" t="s">
        <v>316</v>
      </c>
      <c r="B36" s="58" t="s">
        <v>180</v>
      </c>
      <c r="C36" s="53"/>
      <c r="D36" s="33">
        <v>2190</v>
      </c>
      <c r="E36" s="33" t="s">
        <v>357</v>
      </c>
      <c r="F36" s="33">
        <v>3</v>
      </c>
      <c r="G36" s="33">
        <v>0</v>
      </c>
      <c r="H36" s="33">
        <v>3</v>
      </c>
      <c r="I36" s="33">
        <v>0</v>
      </c>
      <c r="J36" s="34">
        <v>1.9</v>
      </c>
      <c r="K36" s="35">
        <v>1.9</v>
      </c>
      <c r="L36" s="35">
        <v>0</v>
      </c>
      <c r="M36" s="35">
        <v>0</v>
      </c>
      <c r="N36" s="36">
        <v>1</v>
      </c>
      <c r="O36" s="36">
        <v>345</v>
      </c>
      <c r="P36" s="36">
        <v>275</v>
      </c>
      <c r="Q36" s="36">
        <v>23</v>
      </c>
      <c r="R36" s="36">
        <v>4</v>
      </c>
      <c r="S36" s="36">
        <v>0</v>
      </c>
      <c r="T36" s="35">
        <v>280</v>
      </c>
      <c r="U36" s="35">
        <v>51</v>
      </c>
      <c r="V36" s="36">
        <v>25232</v>
      </c>
      <c r="W36" s="36">
        <v>2228</v>
      </c>
      <c r="X36" s="36">
        <v>0</v>
      </c>
      <c r="Y36" s="36">
        <v>8899</v>
      </c>
      <c r="Z36" s="36">
        <v>497123</v>
      </c>
      <c r="AA36" s="36">
        <v>201110</v>
      </c>
      <c r="AB36" s="36">
        <v>296013</v>
      </c>
      <c r="AC36" s="36">
        <v>11922</v>
      </c>
      <c r="AD36" s="36">
        <v>105454</v>
      </c>
      <c r="AE36" s="36">
        <v>38607</v>
      </c>
      <c r="AF36" s="36">
        <v>140030</v>
      </c>
      <c r="AG36" s="36">
        <v>4260</v>
      </c>
      <c r="AH36" s="36">
        <v>489589</v>
      </c>
      <c r="AI36" s="36">
        <v>0</v>
      </c>
      <c r="AJ36" s="36">
        <v>0</v>
      </c>
      <c r="AK36" s="36">
        <v>7534</v>
      </c>
      <c r="AL36" s="36">
        <v>39257</v>
      </c>
      <c r="AM36" s="36">
        <v>34778</v>
      </c>
      <c r="AN36" s="36">
        <v>0</v>
      </c>
      <c r="AO36" s="36">
        <v>118</v>
      </c>
      <c r="AP36" s="36">
        <v>0</v>
      </c>
      <c r="AQ36" s="36">
        <v>0</v>
      </c>
      <c r="AR36" s="36">
        <v>1461</v>
      </c>
      <c r="AS36" s="36">
        <v>2900</v>
      </c>
      <c r="AT36" s="36">
        <v>8400</v>
      </c>
      <c r="AU36" s="36">
        <v>0</v>
      </c>
      <c r="AV36" s="36">
        <v>964</v>
      </c>
      <c r="AW36" s="36">
        <v>3286</v>
      </c>
      <c r="AX36" s="36">
        <v>2331</v>
      </c>
      <c r="AY36" s="36">
        <v>0</v>
      </c>
      <c r="AZ36" s="36">
        <v>15</v>
      </c>
      <c r="BA36" s="36">
        <v>0</v>
      </c>
      <c r="BB36" s="36">
        <v>0</v>
      </c>
      <c r="BC36" s="36">
        <v>440</v>
      </c>
      <c r="BD36" s="36">
        <v>500</v>
      </c>
      <c r="BE36" s="36">
        <v>83</v>
      </c>
      <c r="BF36" s="36">
        <v>1</v>
      </c>
      <c r="BG36" s="36">
        <v>2</v>
      </c>
      <c r="BH36" s="36">
        <v>21108</v>
      </c>
      <c r="BI36" s="36" t="s">
        <v>357</v>
      </c>
      <c r="BJ36" s="36" t="s">
        <v>357</v>
      </c>
      <c r="BK36" s="36" t="s">
        <v>357</v>
      </c>
      <c r="BL36" s="36">
        <v>0</v>
      </c>
      <c r="BM36" s="36">
        <v>0</v>
      </c>
      <c r="BN36" s="36">
        <v>0</v>
      </c>
      <c r="BO36" s="36">
        <v>0</v>
      </c>
      <c r="BP36" s="36">
        <v>0</v>
      </c>
      <c r="BQ36" s="36">
        <v>0</v>
      </c>
      <c r="BR36" s="36" t="s">
        <v>357</v>
      </c>
      <c r="BS36" s="36" t="s">
        <v>357</v>
      </c>
      <c r="BT36" s="36" t="s">
        <v>357</v>
      </c>
      <c r="BU36" s="36" t="s">
        <v>357</v>
      </c>
    </row>
    <row r="37" spans="1:73" s="24" customFormat="1" ht="12.75" customHeight="1" x14ac:dyDescent="0.2">
      <c r="A37" s="69" t="s">
        <v>317</v>
      </c>
      <c r="B37" s="52" t="s">
        <v>181</v>
      </c>
      <c r="C37" s="53"/>
      <c r="D37" s="79">
        <v>1502</v>
      </c>
      <c r="E37" s="79" t="s">
        <v>357</v>
      </c>
      <c r="F37" s="79">
        <v>5</v>
      </c>
      <c r="G37" s="79">
        <v>0</v>
      </c>
      <c r="H37" s="79">
        <v>3</v>
      </c>
      <c r="I37" s="79">
        <v>2</v>
      </c>
      <c r="J37" s="80">
        <v>1.9</v>
      </c>
      <c r="K37" s="81">
        <v>1.9</v>
      </c>
      <c r="L37" s="81">
        <v>0</v>
      </c>
      <c r="M37" s="81">
        <v>0</v>
      </c>
      <c r="N37" s="82">
        <v>1</v>
      </c>
      <c r="O37" s="82">
        <v>200</v>
      </c>
      <c r="P37" s="82">
        <v>175</v>
      </c>
      <c r="Q37" s="82">
        <v>16</v>
      </c>
      <c r="R37" s="82">
        <v>2</v>
      </c>
      <c r="S37" s="82">
        <v>0</v>
      </c>
      <c r="T37" s="81">
        <v>230</v>
      </c>
      <c r="U37" s="81">
        <v>30</v>
      </c>
      <c r="V37" s="82">
        <v>16392</v>
      </c>
      <c r="W37" s="82">
        <v>1324</v>
      </c>
      <c r="X37" s="82">
        <v>0</v>
      </c>
      <c r="Y37" s="82">
        <v>5000</v>
      </c>
      <c r="Z37" s="82">
        <v>316953</v>
      </c>
      <c r="AA37" s="82">
        <v>202770</v>
      </c>
      <c r="AB37" s="82">
        <v>114183</v>
      </c>
      <c r="AC37" s="82">
        <v>5957</v>
      </c>
      <c r="AD37" s="82">
        <v>35031</v>
      </c>
      <c r="AE37" s="82">
        <v>27334</v>
      </c>
      <c r="AF37" s="82">
        <v>45861</v>
      </c>
      <c r="AG37" s="82" t="s">
        <v>357</v>
      </c>
      <c r="AH37" s="82">
        <v>316953</v>
      </c>
      <c r="AI37" s="82">
        <v>0</v>
      </c>
      <c r="AJ37" s="82">
        <v>0</v>
      </c>
      <c r="AK37" s="82">
        <v>2320</v>
      </c>
      <c r="AL37" s="82">
        <v>21392</v>
      </c>
      <c r="AM37" s="82">
        <v>21268</v>
      </c>
      <c r="AN37" s="82">
        <v>0</v>
      </c>
      <c r="AO37" s="82">
        <v>0</v>
      </c>
      <c r="AP37" s="82">
        <v>0</v>
      </c>
      <c r="AQ37" s="82">
        <v>0</v>
      </c>
      <c r="AR37" s="82">
        <v>124</v>
      </c>
      <c r="AS37" s="82">
        <v>0</v>
      </c>
      <c r="AT37" s="82">
        <v>8400</v>
      </c>
      <c r="AU37" s="82">
        <v>0</v>
      </c>
      <c r="AV37" s="82">
        <v>82</v>
      </c>
      <c r="AW37" s="82">
        <v>1736</v>
      </c>
      <c r="AX37" s="82">
        <v>1672</v>
      </c>
      <c r="AY37" s="82">
        <v>0</v>
      </c>
      <c r="AZ37" s="82">
        <v>0</v>
      </c>
      <c r="BA37" s="82">
        <v>0</v>
      </c>
      <c r="BB37" s="82">
        <v>0</v>
      </c>
      <c r="BC37" s="82">
        <v>64</v>
      </c>
      <c r="BD37" s="82">
        <v>0</v>
      </c>
      <c r="BE37" s="82">
        <v>100</v>
      </c>
      <c r="BF37" s="82">
        <v>8</v>
      </c>
      <c r="BG37" s="82">
        <v>28</v>
      </c>
      <c r="BH37" s="82">
        <v>17277</v>
      </c>
      <c r="BI37" s="82">
        <v>0</v>
      </c>
      <c r="BJ37" s="82">
        <v>0</v>
      </c>
      <c r="BK37" s="82">
        <v>0</v>
      </c>
      <c r="BL37" s="82">
        <v>0</v>
      </c>
      <c r="BM37" s="82">
        <v>0</v>
      </c>
      <c r="BN37" s="82">
        <v>0</v>
      </c>
      <c r="BO37" s="82">
        <v>0</v>
      </c>
      <c r="BP37" s="82">
        <v>0</v>
      </c>
      <c r="BQ37" s="82">
        <v>0</v>
      </c>
      <c r="BR37" s="82">
        <v>180</v>
      </c>
      <c r="BS37" s="82" t="s">
        <v>357</v>
      </c>
      <c r="BT37" s="82" t="s">
        <v>357</v>
      </c>
      <c r="BU37" s="82" t="s">
        <v>357</v>
      </c>
    </row>
    <row r="38" spans="1:73" s="24" customFormat="1" ht="12.75" customHeight="1" x14ac:dyDescent="0.2">
      <c r="A38" s="51" t="s">
        <v>318</v>
      </c>
      <c r="B38" s="52" t="s">
        <v>182</v>
      </c>
      <c r="C38" s="53"/>
      <c r="D38" s="79">
        <v>2297</v>
      </c>
      <c r="E38" s="79" t="s">
        <v>357</v>
      </c>
      <c r="F38" s="79">
        <v>5</v>
      </c>
      <c r="G38" s="79">
        <v>1</v>
      </c>
      <c r="H38" s="79">
        <v>2</v>
      </c>
      <c r="I38" s="79">
        <v>2</v>
      </c>
      <c r="J38" s="80">
        <v>2.8</v>
      </c>
      <c r="K38" s="81">
        <v>1.8</v>
      </c>
      <c r="L38" s="81">
        <v>0</v>
      </c>
      <c r="M38" s="81">
        <v>1</v>
      </c>
      <c r="N38" s="82">
        <v>1</v>
      </c>
      <c r="O38" s="82">
        <v>242.8</v>
      </c>
      <c r="P38" s="82">
        <v>207.7</v>
      </c>
      <c r="Q38" s="82">
        <v>25</v>
      </c>
      <c r="R38" s="82">
        <v>10</v>
      </c>
      <c r="S38" s="82">
        <v>0</v>
      </c>
      <c r="T38" s="81">
        <v>264</v>
      </c>
      <c r="U38" s="81">
        <v>55.5</v>
      </c>
      <c r="V38" s="82">
        <v>11378</v>
      </c>
      <c r="W38" s="82">
        <v>3952</v>
      </c>
      <c r="X38" s="82">
        <v>0</v>
      </c>
      <c r="Y38" s="82">
        <v>0</v>
      </c>
      <c r="Z38" s="82">
        <v>456111</v>
      </c>
      <c r="AA38" s="82">
        <v>222941</v>
      </c>
      <c r="AB38" s="82">
        <v>233170</v>
      </c>
      <c r="AC38" s="82">
        <v>2261</v>
      </c>
      <c r="AD38" s="82">
        <v>143953</v>
      </c>
      <c r="AE38" s="82">
        <v>33351</v>
      </c>
      <c r="AF38" s="82">
        <v>53605</v>
      </c>
      <c r="AG38" s="82">
        <v>0</v>
      </c>
      <c r="AH38" s="82">
        <v>449805</v>
      </c>
      <c r="AI38" s="82">
        <v>0</v>
      </c>
      <c r="AJ38" s="82">
        <v>0</v>
      </c>
      <c r="AK38" s="82">
        <v>5841</v>
      </c>
      <c r="AL38" s="82">
        <v>15625</v>
      </c>
      <c r="AM38" s="82">
        <v>14943</v>
      </c>
      <c r="AN38" s="82">
        <v>0</v>
      </c>
      <c r="AO38" s="82">
        <v>0</v>
      </c>
      <c r="AP38" s="82">
        <v>0</v>
      </c>
      <c r="AQ38" s="82">
        <v>0</v>
      </c>
      <c r="AR38" s="82">
        <v>682</v>
      </c>
      <c r="AS38" s="82">
        <v>0</v>
      </c>
      <c r="AT38" s="82">
        <v>8400</v>
      </c>
      <c r="AU38" s="82">
        <v>99</v>
      </c>
      <c r="AV38" s="82">
        <v>82</v>
      </c>
      <c r="AW38" s="82">
        <v>1523</v>
      </c>
      <c r="AX38" s="82">
        <v>1446</v>
      </c>
      <c r="AY38" s="82">
        <v>0</v>
      </c>
      <c r="AZ38" s="82">
        <v>0</v>
      </c>
      <c r="BA38" s="82">
        <v>0</v>
      </c>
      <c r="BB38" s="82">
        <v>0</v>
      </c>
      <c r="BC38" s="82">
        <v>77</v>
      </c>
      <c r="BD38" s="82">
        <v>0</v>
      </c>
      <c r="BE38" s="82">
        <v>1637</v>
      </c>
      <c r="BF38" s="82">
        <v>1</v>
      </c>
      <c r="BG38" s="82">
        <v>45</v>
      </c>
      <c r="BH38" s="82">
        <v>23037</v>
      </c>
      <c r="BI38" s="82">
        <v>47</v>
      </c>
      <c r="BJ38" s="82">
        <v>238</v>
      </c>
      <c r="BK38" s="82">
        <v>0</v>
      </c>
      <c r="BL38" s="82">
        <v>0</v>
      </c>
      <c r="BM38" s="82">
        <v>0</v>
      </c>
      <c r="BN38" s="82">
        <v>0</v>
      </c>
      <c r="BO38" s="82">
        <v>0</v>
      </c>
      <c r="BP38" s="82">
        <v>0</v>
      </c>
      <c r="BQ38" s="82" t="s">
        <v>357</v>
      </c>
      <c r="BR38" s="82" t="s">
        <v>357</v>
      </c>
      <c r="BS38" s="82" t="s">
        <v>357</v>
      </c>
      <c r="BT38" s="82" t="s">
        <v>357</v>
      </c>
      <c r="BU38" s="82" t="s">
        <v>357</v>
      </c>
    </row>
    <row r="39" spans="1:73" s="24" customFormat="1" ht="12.75" customHeight="1" x14ac:dyDescent="0.2">
      <c r="A39" s="51" t="s">
        <v>319</v>
      </c>
      <c r="B39" s="52" t="s">
        <v>183</v>
      </c>
      <c r="C39" s="53"/>
      <c r="D39" s="79">
        <v>2191</v>
      </c>
      <c r="E39" s="79" t="s">
        <v>357</v>
      </c>
      <c r="F39" s="79">
        <v>10</v>
      </c>
      <c r="G39" s="79">
        <v>2</v>
      </c>
      <c r="H39" s="79">
        <v>3</v>
      </c>
      <c r="I39" s="79">
        <v>5</v>
      </c>
      <c r="J39" s="80">
        <v>5.25</v>
      </c>
      <c r="K39" s="81">
        <v>5.05</v>
      </c>
      <c r="L39" s="81">
        <v>0.2</v>
      </c>
      <c r="M39" s="81">
        <v>0</v>
      </c>
      <c r="N39" s="82">
        <v>1</v>
      </c>
      <c r="O39" s="82">
        <v>405</v>
      </c>
      <c r="P39" s="82">
        <v>304</v>
      </c>
      <c r="Q39" s="82">
        <v>40</v>
      </c>
      <c r="R39" s="82">
        <v>13</v>
      </c>
      <c r="S39" s="82">
        <v>8</v>
      </c>
      <c r="T39" s="81">
        <v>226</v>
      </c>
      <c r="U39" s="81">
        <v>50</v>
      </c>
      <c r="V39" s="82">
        <v>54813</v>
      </c>
      <c r="W39" s="82">
        <v>7462</v>
      </c>
      <c r="X39" s="82">
        <v>0</v>
      </c>
      <c r="Y39" s="82">
        <v>20576</v>
      </c>
      <c r="Z39" s="82">
        <v>917944</v>
      </c>
      <c r="AA39" s="82">
        <v>539066</v>
      </c>
      <c r="AB39" s="82">
        <v>378878</v>
      </c>
      <c r="AC39" s="82">
        <v>13929</v>
      </c>
      <c r="AD39" s="82">
        <v>189762</v>
      </c>
      <c r="AE39" s="82">
        <v>54513</v>
      </c>
      <c r="AF39" s="82">
        <v>120674</v>
      </c>
      <c r="AG39" s="82" t="s">
        <v>357</v>
      </c>
      <c r="AH39" s="82">
        <v>791914</v>
      </c>
      <c r="AI39" s="82">
        <v>115000</v>
      </c>
      <c r="AJ39" s="82">
        <v>0</v>
      </c>
      <c r="AK39" s="82">
        <v>10975</v>
      </c>
      <c r="AL39" s="82">
        <v>80199</v>
      </c>
      <c r="AM39" s="82">
        <v>57052</v>
      </c>
      <c r="AN39" s="82">
        <v>60</v>
      </c>
      <c r="AO39" s="82">
        <v>0</v>
      </c>
      <c r="AP39" s="82">
        <v>0</v>
      </c>
      <c r="AQ39" s="82">
        <v>0</v>
      </c>
      <c r="AR39" s="82">
        <v>23087</v>
      </c>
      <c r="AS39" s="82">
        <v>0</v>
      </c>
      <c r="AT39" s="82">
        <v>8400</v>
      </c>
      <c r="AU39" s="82">
        <v>0</v>
      </c>
      <c r="AV39" s="82">
        <v>82</v>
      </c>
      <c r="AW39" s="82">
        <v>7201</v>
      </c>
      <c r="AX39" s="82">
        <v>3010</v>
      </c>
      <c r="AY39" s="82">
        <v>0</v>
      </c>
      <c r="AZ39" s="82">
        <v>0</v>
      </c>
      <c r="BA39" s="82">
        <v>0</v>
      </c>
      <c r="BB39" s="82">
        <v>0</v>
      </c>
      <c r="BC39" s="82">
        <v>4191</v>
      </c>
      <c r="BD39" s="82" t="s">
        <v>301</v>
      </c>
      <c r="BE39" s="82">
        <v>620</v>
      </c>
      <c r="BF39" s="82">
        <v>2</v>
      </c>
      <c r="BG39" s="82">
        <v>29</v>
      </c>
      <c r="BH39" s="82">
        <v>54115</v>
      </c>
      <c r="BI39" s="82">
        <v>19</v>
      </c>
      <c r="BJ39" s="82">
        <v>20</v>
      </c>
      <c r="BK39" s="82">
        <v>0</v>
      </c>
      <c r="BL39" s="82">
        <v>192</v>
      </c>
      <c r="BM39" s="82">
        <v>37</v>
      </c>
      <c r="BN39" s="82">
        <v>0</v>
      </c>
      <c r="BO39" s="82">
        <v>0</v>
      </c>
      <c r="BP39" s="82">
        <v>155</v>
      </c>
      <c r="BQ39" s="82">
        <v>70</v>
      </c>
      <c r="BR39" s="82">
        <v>711</v>
      </c>
      <c r="BS39" s="82">
        <v>12171</v>
      </c>
      <c r="BT39" s="82" t="s">
        <v>357</v>
      </c>
      <c r="BU39" s="82" t="s">
        <v>357</v>
      </c>
    </row>
    <row r="40" spans="1:73" s="24" customFormat="1" ht="12.75" customHeight="1" x14ac:dyDescent="0.2">
      <c r="A40" s="14"/>
      <c r="B40" s="62" t="s">
        <v>157</v>
      </c>
      <c r="C40" s="59"/>
      <c r="D40" s="63">
        <v>8180</v>
      </c>
      <c r="E40" s="63" t="s">
        <v>357</v>
      </c>
      <c r="F40" s="63">
        <v>23</v>
      </c>
      <c r="G40" s="63">
        <v>3</v>
      </c>
      <c r="H40" s="63">
        <v>11</v>
      </c>
      <c r="I40" s="63">
        <v>9</v>
      </c>
      <c r="J40" s="64">
        <v>11.85</v>
      </c>
      <c r="K40" s="64">
        <v>10.649999999999999</v>
      </c>
      <c r="L40" s="64">
        <v>0.2</v>
      </c>
      <c r="M40" s="64">
        <v>1</v>
      </c>
      <c r="N40" s="63">
        <v>4</v>
      </c>
      <c r="O40" s="63">
        <v>1192.8</v>
      </c>
      <c r="P40" s="63">
        <v>961.7</v>
      </c>
      <c r="Q40" s="63">
        <v>104</v>
      </c>
      <c r="R40" s="63">
        <v>29</v>
      </c>
      <c r="S40" s="63">
        <v>8</v>
      </c>
      <c r="T40" s="64">
        <v>1000</v>
      </c>
      <c r="U40" s="64">
        <v>186.5</v>
      </c>
      <c r="V40" s="63">
        <v>107815</v>
      </c>
      <c r="W40" s="63">
        <v>14966</v>
      </c>
      <c r="X40" s="63">
        <v>0</v>
      </c>
      <c r="Y40" s="63">
        <v>34475</v>
      </c>
      <c r="Z40" s="63">
        <v>2188131</v>
      </c>
      <c r="AA40" s="63">
        <v>1165887</v>
      </c>
      <c r="AB40" s="63">
        <v>1022244</v>
      </c>
      <c r="AC40" s="63">
        <v>34069</v>
      </c>
      <c r="AD40" s="63">
        <v>474200</v>
      </c>
      <c r="AE40" s="63">
        <v>153805</v>
      </c>
      <c r="AF40" s="63">
        <v>360170</v>
      </c>
      <c r="AG40" s="63">
        <v>4260</v>
      </c>
      <c r="AH40" s="63">
        <v>2048261</v>
      </c>
      <c r="AI40" s="63">
        <v>115000</v>
      </c>
      <c r="AJ40" s="63">
        <v>0</v>
      </c>
      <c r="AK40" s="63">
        <v>26670</v>
      </c>
      <c r="AL40" s="63">
        <v>156473</v>
      </c>
      <c r="AM40" s="63">
        <v>128041</v>
      </c>
      <c r="AN40" s="63">
        <v>60</v>
      </c>
      <c r="AO40" s="63">
        <v>118</v>
      </c>
      <c r="AP40" s="63">
        <v>0</v>
      </c>
      <c r="AQ40" s="63">
        <v>0</v>
      </c>
      <c r="AR40" s="63">
        <v>25354</v>
      </c>
      <c r="AS40" s="63">
        <v>2900</v>
      </c>
      <c r="AT40" s="63">
        <v>33600</v>
      </c>
      <c r="AU40" s="63">
        <v>99</v>
      </c>
      <c r="AV40" s="63">
        <v>1210</v>
      </c>
      <c r="AW40" s="63">
        <v>13746</v>
      </c>
      <c r="AX40" s="63">
        <v>8459</v>
      </c>
      <c r="AY40" s="63">
        <v>0</v>
      </c>
      <c r="AZ40" s="63">
        <v>15</v>
      </c>
      <c r="BA40" s="63">
        <v>0</v>
      </c>
      <c r="BB40" s="63">
        <v>0</v>
      </c>
      <c r="BC40" s="63">
        <v>4772</v>
      </c>
      <c r="BD40" s="63">
        <v>500</v>
      </c>
      <c r="BE40" s="63">
        <v>2440</v>
      </c>
      <c r="BF40" s="63">
        <v>12</v>
      </c>
      <c r="BG40" s="63">
        <v>104</v>
      </c>
      <c r="BH40" s="63">
        <v>115537</v>
      </c>
      <c r="BI40" s="63">
        <v>66</v>
      </c>
      <c r="BJ40" s="63">
        <v>258</v>
      </c>
      <c r="BK40" s="63">
        <v>0</v>
      </c>
      <c r="BL40" s="63">
        <v>192</v>
      </c>
      <c r="BM40" s="63">
        <v>37</v>
      </c>
      <c r="BN40" s="63">
        <v>0</v>
      </c>
      <c r="BO40" s="63">
        <v>0</v>
      </c>
      <c r="BP40" s="63">
        <v>155</v>
      </c>
      <c r="BQ40" s="63">
        <v>70</v>
      </c>
      <c r="BR40" s="63">
        <v>891</v>
      </c>
      <c r="BS40" s="63">
        <v>12171</v>
      </c>
      <c r="BT40" s="63" t="s">
        <v>301</v>
      </c>
      <c r="BU40" s="63" t="s">
        <v>301</v>
      </c>
    </row>
    <row r="41" spans="1:73" s="24" customFormat="1" ht="12.75" customHeight="1" x14ac:dyDescent="0.2">
      <c r="A41" s="60"/>
      <c r="B41" s="25" t="s">
        <v>150</v>
      </c>
      <c r="C41" s="65">
        <v>4</v>
      </c>
      <c r="D41" s="65">
        <v>4</v>
      </c>
      <c r="E41" s="65">
        <v>4</v>
      </c>
      <c r="F41" s="65">
        <v>4</v>
      </c>
      <c r="G41" s="65">
        <v>4</v>
      </c>
      <c r="H41" s="65">
        <v>4</v>
      </c>
      <c r="I41" s="65">
        <v>4</v>
      </c>
      <c r="J41" s="65">
        <v>4</v>
      </c>
      <c r="K41" s="65">
        <v>4</v>
      </c>
      <c r="L41" s="65">
        <v>4</v>
      </c>
      <c r="M41" s="65">
        <v>4</v>
      </c>
      <c r="N41" s="65">
        <v>4</v>
      </c>
      <c r="O41" s="65">
        <v>4</v>
      </c>
      <c r="P41" s="65">
        <v>4</v>
      </c>
      <c r="Q41" s="65">
        <v>4</v>
      </c>
      <c r="R41" s="65">
        <v>4</v>
      </c>
      <c r="S41" s="65">
        <v>4</v>
      </c>
      <c r="T41" s="65">
        <v>4</v>
      </c>
      <c r="U41" s="65">
        <v>4</v>
      </c>
      <c r="V41" s="65">
        <v>4</v>
      </c>
      <c r="W41" s="65">
        <v>4</v>
      </c>
      <c r="X41" s="65">
        <v>4</v>
      </c>
      <c r="Y41" s="65">
        <v>4</v>
      </c>
      <c r="Z41" s="65">
        <v>4</v>
      </c>
      <c r="AA41" s="65">
        <v>4</v>
      </c>
      <c r="AB41" s="65">
        <v>4</v>
      </c>
      <c r="AC41" s="65">
        <v>4</v>
      </c>
      <c r="AD41" s="65">
        <v>4</v>
      </c>
      <c r="AE41" s="65">
        <v>4</v>
      </c>
      <c r="AF41" s="65">
        <v>4</v>
      </c>
      <c r="AG41" s="65">
        <v>4</v>
      </c>
      <c r="AH41" s="65">
        <v>4</v>
      </c>
      <c r="AI41" s="65">
        <v>4</v>
      </c>
      <c r="AJ41" s="65">
        <v>4</v>
      </c>
      <c r="AK41" s="65">
        <v>4</v>
      </c>
      <c r="AL41" s="65">
        <v>4</v>
      </c>
      <c r="AM41" s="65">
        <v>4</v>
      </c>
      <c r="AN41" s="65">
        <v>4</v>
      </c>
      <c r="AO41" s="65">
        <v>4</v>
      </c>
      <c r="AP41" s="65">
        <v>4</v>
      </c>
      <c r="AQ41" s="65">
        <v>4</v>
      </c>
      <c r="AR41" s="65">
        <v>4</v>
      </c>
      <c r="AS41" s="65">
        <v>4</v>
      </c>
      <c r="AT41" s="65">
        <v>4</v>
      </c>
      <c r="AU41" s="65">
        <v>4</v>
      </c>
      <c r="AV41" s="65">
        <v>4</v>
      </c>
      <c r="AW41" s="65">
        <v>4</v>
      </c>
      <c r="AX41" s="65">
        <v>4</v>
      </c>
      <c r="AY41" s="65">
        <v>4</v>
      </c>
      <c r="AZ41" s="65">
        <v>4</v>
      </c>
      <c r="BA41" s="65">
        <v>4</v>
      </c>
      <c r="BB41" s="65">
        <v>4</v>
      </c>
      <c r="BC41" s="65">
        <v>4</v>
      </c>
      <c r="BD41" s="65">
        <v>4</v>
      </c>
      <c r="BE41" s="65">
        <v>4</v>
      </c>
      <c r="BF41" s="65">
        <v>4</v>
      </c>
      <c r="BG41" s="65">
        <v>4</v>
      </c>
      <c r="BH41" s="65">
        <v>4</v>
      </c>
      <c r="BI41" s="65">
        <v>4</v>
      </c>
      <c r="BJ41" s="65">
        <v>4</v>
      </c>
      <c r="BK41" s="65">
        <v>4</v>
      </c>
      <c r="BL41" s="65">
        <v>4</v>
      </c>
      <c r="BM41" s="65">
        <v>4</v>
      </c>
      <c r="BN41" s="65">
        <v>4</v>
      </c>
      <c r="BO41" s="65">
        <v>4</v>
      </c>
      <c r="BP41" s="65">
        <v>4</v>
      </c>
      <c r="BQ41" s="65">
        <v>4</v>
      </c>
      <c r="BR41" s="65">
        <v>4</v>
      </c>
      <c r="BS41" s="65">
        <v>4</v>
      </c>
      <c r="BT41" s="65">
        <v>4</v>
      </c>
      <c r="BU41" s="65">
        <v>4</v>
      </c>
    </row>
    <row r="42" spans="1:73" s="24" customFormat="1" ht="12.75" customHeight="1" x14ac:dyDescent="0.2">
      <c r="A42" s="60"/>
      <c r="B42" s="25" t="s">
        <v>151</v>
      </c>
      <c r="C42" s="65">
        <v>4</v>
      </c>
      <c r="D42" s="65">
        <v>4</v>
      </c>
      <c r="E42" s="65">
        <v>0</v>
      </c>
      <c r="F42" s="65">
        <v>4</v>
      </c>
      <c r="G42" s="65">
        <v>4</v>
      </c>
      <c r="H42" s="65">
        <v>4</v>
      </c>
      <c r="I42" s="65">
        <v>4</v>
      </c>
      <c r="J42" s="65">
        <v>4</v>
      </c>
      <c r="K42" s="65">
        <v>4</v>
      </c>
      <c r="L42" s="65">
        <v>4</v>
      </c>
      <c r="M42" s="65">
        <v>4</v>
      </c>
      <c r="N42" s="65">
        <v>4</v>
      </c>
      <c r="O42" s="65">
        <v>4</v>
      </c>
      <c r="P42" s="65">
        <v>4</v>
      </c>
      <c r="Q42" s="65">
        <v>4</v>
      </c>
      <c r="R42" s="65">
        <v>4</v>
      </c>
      <c r="S42" s="65">
        <v>4</v>
      </c>
      <c r="T42" s="65">
        <v>4</v>
      </c>
      <c r="U42" s="65">
        <v>4</v>
      </c>
      <c r="V42" s="65">
        <v>4</v>
      </c>
      <c r="W42" s="65">
        <v>4</v>
      </c>
      <c r="X42" s="65">
        <v>4</v>
      </c>
      <c r="Y42" s="65">
        <v>4</v>
      </c>
      <c r="Z42" s="65">
        <v>4</v>
      </c>
      <c r="AA42" s="65">
        <v>4</v>
      </c>
      <c r="AB42" s="65">
        <v>4</v>
      </c>
      <c r="AC42" s="65">
        <v>4</v>
      </c>
      <c r="AD42" s="65">
        <v>4</v>
      </c>
      <c r="AE42" s="65">
        <v>4</v>
      </c>
      <c r="AF42" s="65">
        <v>4</v>
      </c>
      <c r="AG42" s="65">
        <v>2</v>
      </c>
      <c r="AH42" s="65">
        <v>4</v>
      </c>
      <c r="AI42" s="65">
        <v>4</v>
      </c>
      <c r="AJ42" s="65">
        <v>4</v>
      </c>
      <c r="AK42" s="65">
        <v>4</v>
      </c>
      <c r="AL42" s="65">
        <v>4</v>
      </c>
      <c r="AM42" s="65">
        <v>4</v>
      </c>
      <c r="AN42" s="65">
        <v>4</v>
      </c>
      <c r="AO42" s="65">
        <v>4</v>
      </c>
      <c r="AP42" s="65">
        <v>4</v>
      </c>
      <c r="AQ42" s="65">
        <v>4</v>
      </c>
      <c r="AR42" s="65">
        <v>4</v>
      </c>
      <c r="AS42" s="65">
        <v>4</v>
      </c>
      <c r="AT42" s="65">
        <v>4</v>
      </c>
      <c r="AU42" s="65">
        <v>4</v>
      </c>
      <c r="AV42" s="65">
        <v>4</v>
      </c>
      <c r="AW42" s="65">
        <v>4</v>
      </c>
      <c r="AX42" s="65">
        <v>4</v>
      </c>
      <c r="AY42" s="65">
        <v>4</v>
      </c>
      <c r="AZ42" s="65">
        <v>4</v>
      </c>
      <c r="BA42" s="65">
        <v>4</v>
      </c>
      <c r="BB42" s="65">
        <v>4</v>
      </c>
      <c r="BC42" s="65">
        <v>4</v>
      </c>
      <c r="BD42" s="65">
        <v>3</v>
      </c>
      <c r="BE42" s="65">
        <v>4</v>
      </c>
      <c r="BF42" s="65">
        <v>4</v>
      </c>
      <c r="BG42" s="65">
        <v>4</v>
      </c>
      <c r="BH42" s="65">
        <v>4</v>
      </c>
      <c r="BI42" s="65">
        <v>3</v>
      </c>
      <c r="BJ42" s="65">
        <v>3</v>
      </c>
      <c r="BK42" s="65">
        <v>3</v>
      </c>
      <c r="BL42" s="65">
        <v>4</v>
      </c>
      <c r="BM42" s="65">
        <v>4</v>
      </c>
      <c r="BN42" s="65">
        <v>4</v>
      </c>
      <c r="BO42" s="65">
        <v>4</v>
      </c>
      <c r="BP42" s="65">
        <v>4</v>
      </c>
      <c r="BQ42" s="65">
        <v>3</v>
      </c>
      <c r="BR42" s="65">
        <v>2</v>
      </c>
      <c r="BS42" s="65">
        <v>1</v>
      </c>
      <c r="BT42" s="65">
        <v>0</v>
      </c>
      <c r="BU42" s="65">
        <v>0</v>
      </c>
    </row>
    <row r="43" spans="1:73" s="24" customFormat="1" ht="12.75" customHeight="1" x14ac:dyDescent="0.2">
      <c r="A43" s="61"/>
      <c r="B43" s="28" t="s">
        <v>149</v>
      </c>
      <c r="C43" s="86">
        <v>1</v>
      </c>
      <c r="D43" s="86">
        <v>1</v>
      </c>
      <c r="E43" s="86">
        <v>0</v>
      </c>
      <c r="F43" s="86">
        <v>1</v>
      </c>
      <c r="G43" s="86">
        <v>1</v>
      </c>
      <c r="H43" s="86">
        <v>1</v>
      </c>
      <c r="I43" s="86">
        <v>1</v>
      </c>
      <c r="J43" s="86">
        <v>1</v>
      </c>
      <c r="K43" s="86">
        <v>1</v>
      </c>
      <c r="L43" s="86">
        <v>1</v>
      </c>
      <c r="M43" s="86">
        <v>1</v>
      </c>
      <c r="N43" s="86">
        <v>1</v>
      </c>
      <c r="O43" s="86">
        <v>1</v>
      </c>
      <c r="P43" s="86">
        <v>1</v>
      </c>
      <c r="Q43" s="86">
        <v>1</v>
      </c>
      <c r="R43" s="86">
        <v>1</v>
      </c>
      <c r="S43" s="86">
        <v>1</v>
      </c>
      <c r="T43" s="86">
        <v>1</v>
      </c>
      <c r="U43" s="86">
        <v>1</v>
      </c>
      <c r="V43" s="86">
        <v>1</v>
      </c>
      <c r="W43" s="86">
        <v>1</v>
      </c>
      <c r="X43" s="86">
        <v>1</v>
      </c>
      <c r="Y43" s="86">
        <v>1</v>
      </c>
      <c r="Z43" s="86">
        <v>1</v>
      </c>
      <c r="AA43" s="86">
        <v>1</v>
      </c>
      <c r="AB43" s="86">
        <v>1</v>
      </c>
      <c r="AC43" s="86">
        <v>1</v>
      </c>
      <c r="AD43" s="86">
        <v>1</v>
      </c>
      <c r="AE43" s="86">
        <v>1</v>
      </c>
      <c r="AF43" s="86">
        <v>1</v>
      </c>
      <c r="AG43" s="86">
        <v>0.5</v>
      </c>
      <c r="AH43" s="86">
        <v>1</v>
      </c>
      <c r="AI43" s="86">
        <v>1</v>
      </c>
      <c r="AJ43" s="86">
        <v>1</v>
      </c>
      <c r="AK43" s="86">
        <v>1</v>
      </c>
      <c r="AL43" s="86">
        <v>1</v>
      </c>
      <c r="AM43" s="86">
        <v>1</v>
      </c>
      <c r="AN43" s="86">
        <v>1</v>
      </c>
      <c r="AO43" s="86">
        <v>1</v>
      </c>
      <c r="AP43" s="86">
        <v>1</v>
      </c>
      <c r="AQ43" s="86">
        <v>1</v>
      </c>
      <c r="AR43" s="86">
        <v>1</v>
      </c>
      <c r="AS43" s="86">
        <v>1</v>
      </c>
      <c r="AT43" s="86">
        <v>1</v>
      </c>
      <c r="AU43" s="86">
        <v>1</v>
      </c>
      <c r="AV43" s="86">
        <v>1</v>
      </c>
      <c r="AW43" s="86">
        <v>1</v>
      </c>
      <c r="AX43" s="86">
        <v>1</v>
      </c>
      <c r="AY43" s="86">
        <v>1</v>
      </c>
      <c r="AZ43" s="86">
        <v>1</v>
      </c>
      <c r="BA43" s="86">
        <v>1</v>
      </c>
      <c r="BB43" s="86">
        <v>1</v>
      </c>
      <c r="BC43" s="86">
        <v>1</v>
      </c>
      <c r="BD43" s="86">
        <v>0.75</v>
      </c>
      <c r="BE43" s="86">
        <v>1</v>
      </c>
      <c r="BF43" s="86">
        <v>1</v>
      </c>
      <c r="BG43" s="86">
        <v>1</v>
      </c>
      <c r="BH43" s="86">
        <v>1</v>
      </c>
      <c r="BI43" s="86">
        <v>0.75</v>
      </c>
      <c r="BJ43" s="86">
        <v>0.75</v>
      </c>
      <c r="BK43" s="86">
        <v>0.75</v>
      </c>
      <c r="BL43" s="86">
        <v>1</v>
      </c>
      <c r="BM43" s="86">
        <v>1</v>
      </c>
      <c r="BN43" s="86">
        <v>1</v>
      </c>
      <c r="BO43" s="86">
        <v>1</v>
      </c>
      <c r="BP43" s="86">
        <v>1</v>
      </c>
      <c r="BQ43" s="86">
        <v>0.75</v>
      </c>
      <c r="BR43" s="86">
        <v>0.5</v>
      </c>
      <c r="BS43" s="86">
        <v>0.25</v>
      </c>
      <c r="BT43" s="86">
        <v>0</v>
      </c>
      <c r="BU43" s="86">
        <v>0</v>
      </c>
    </row>
    <row r="44" spans="1:73" s="24" customFormat="1" ht="12.75" customHeight="1" x14ac:dyDescent="0.2">
      <c r="A44" s="69" t="s">
        <v>320</v>
      </c>
      <c r="B44" s="52" t="s">
        <v>184</v>
      </c>
      <c r="C44" s="53"/>
      <c r="D44" s="33">
        <v>5127</v>
      </c>
      <c r="E44" s="33" t="s">
        <v>357</v>
      </c>
      <c r="F44" s="33">
        <v>7</v>
      </c>
      <c r="G44" s="33">
        <v>2</v>
      </c>
      <c r="H44" s="33">
        <v>2</v>
      </c>
      <c r="I44" s="33">
        <v>3</v>
      </c>
      <c r="J44" s="34">
        <v>4.4000000000000004</v>
      </c>
      <c r="K44" s="35">
        <v>4.4000000000000004</v>
      </c>
      <c r="L44" s="35">
        <v>0</v>
      </c>
      <c r="M44" s="35">
        <v>0</v>
      </c>
      <c r="N44" s="36">
        <v>1</v>
      </c>
      <c r="O44" s="36">
        <v>497</v>
      </c>
      <c r="P44" s="36">
        <v>345</v>
      </c>
      <c r="Q44" s="36">
        <v>17</v>
      </c>
      <c r="R44" s="36">
        <v>9</v>
      </c>
      <c r="S44" s="36" t="s">
        <v>301</v>
      </c>
      <c r="T44" s="35">
        <v>250</v>
      </c>
      <c r="U44" s="35">
        <v>45.5</v>
      </c>
      <c r="V44" s="36">
        <v>32679</v>
      </c>
      <c r="W44" s="36" t="s">
        <v>357</v>
      </c>
      <c r="X44" s="36" t="s">
        <v>357</v>
      </c>
      <c r="Y44" s="36">
        <v>2000</v>
      </c>
      <c r="Z44" s="36">
        <v>160560</v>
      </c>
      <c r="AA44" s="36" t="s">
        <v>357</v>
      </c>
      <c r="AB44" s="36">
        <v>160560</v>
      </c>
      <c r="AC44" s="36">
        <v>4560</v>
      </c>
      <c r="AD44" s="36" t="s">
        <v>357</v>
      </c>
      <c r="AE44" s="36" t="s">
        <v>357</v>
      </c>
      <c r="AF44" s="36">
        <v>156000</v>
      </c>
      <c r="AG44" s="36" t="s">
        <v>357</v>
      </c>
      <c r="AH44" s="36" t="s">
        <v>357</v>
      </c>
      <c r="AI44" s="36" t="s">
        <v>357</v>
      </c>
      <c r="AJ44" s="36" t="s">
        <v>357</v>
      </c>
      <c r="AK44" s="36">
        <v>26948</v>
      </c>
      <c r="AL44" s="36">
        <v>33466</v>
      </c>
      <c r="AM44" s="36">
        <v>32679</v>
      </c>
      <c r="AN44" s="36" t="s">
        <v>301</v>
      </c>
      <c r="AO44" s="36" t="s">
        <v>301</v>
      </c>
      <c r="AP44" s="36" t="s">
        <v>301</v>
      </c>
      <c r="AQ44" s="36" t="s">
        <v>301</v>
      </c>
      <c r="AR44" s="36">
        <v>787</v>
      </c>
      <c r="AS44" s="36" t="s">
        <v>357</v>
      </c>
      <c r="AT44" s="36">
        <v>247</v>
      </c>
      <c r="AU44" s="36" t="s">
        <v>357</v>
      </c>
      <c r="AV44" s="36" t="s">
        <v>357</v>
      </c>
      <c r="AW44" s="36">
        <v>2390</v>
      </c>
      <c r="AX44" s="36">
        <v>2300</v>
      </c>
      <c r="AY44" s="36" t="s">
        <v>357</v>
      </c>
      <c r="AZ44" s="36" t="s">
        <v>357</v>
      </c>
      <c r="BA44" s="36" t="s">
        <v>357</v>
      </c>
      <c r="BB44" s="36" t="s">
        <v>357</v>
      </c>
      <c r="BC44" s="36">
        <v>90</v>
      </c>
      <c r="BD44" s="36" t="s">
        <v>357</v>
      </c>
      <c r="BE44" s="36">
        <v>1300</v>
      </c>
      <c r="BF44" s="36" t="s">
        <v>301</v>
      </c>
      <c r="BG44" s="36">
        <v>85</v>
      </c>
      <c r="BH44" s="36">
        <v>30609</v>
      </c>
      <c r="BI44" s="36">
        <v>7688</v>
      </c>
      <c r="BJ44" s="36">
        <v>8943</v>
      </c>
      <c r="BK44" s="36">
        <v>81</v>
      </c>
      <c r="BL44" s="36">
        <v>0</v>
      </c>
      <c r="BM44" s="36" t="s">
        <v>357</v>
      </c>
      <c r="BN44" s="36" t="s">
        <v>357</v>
      </c>
      <c r="BO44" s="36" t="s">
        <v>357</v>
      </c>
      <c r="BP44" s="36" t="s">
        <v>357</v>
      </c>
      <c r="BQ44" s="36" t="s">
        <v>357</v>
      </c>
      <c r="BR44" s="36" t="s">
        <v>357</v>
      </c>
      <c r="BS44" s="36" t="s">
        <v>357</v>
      </c>
      <c r="BT44" s="36" t="s">
        <v>357</v>
      </c>
      <c r="BU44" s="36" t="s">
        <v>357</v>
      </c>
    </row>
    <row r="45" spans="1:73" s="24" customFormat="1" ht="12.75" customHeight="1" x14ac:dyDescent="0.2">
      <c r="A45" s="69" t="s">
        <v>321</v>
      </c>
      <c r="B45" s="501" t="s">
        <v>185</v>
      </c>
      <c r="C45" s="502"/>
      <c r="D45" s="79">
        <v>1498</v>
      </c>
      <c r="E45" s="79" t="s">
        <v>357</v>
      </c>
      <c r="F45" s="79">
        <v>4</v>
      </c>
      <c r="G45" s="79">
        <v>0</v>
      </c>
      <c r="H45" s="79">
        <v>4</v>
      </c>
      <c r="I45" s="79">
        <v>0</v>
      </c>
      <c r="J45" s="80">
        <v>2.7</v>
      </c>
      <c r="K45" s="81">
        <v>1.9</v>
      </c>
      <c r="L45" s="81">
        <v>0.8</v>
      </c>
      <c r="M45" s="81">
        <v>0</v>
      </c>
      <c r="N45" s="82">
        <v>1</v>
      </c>
      <c r="O45" s="82">
        <v>350</v>
      </c>
      <c r="P45" s="82">
        <v>300</v>
      </c>
      <c r="Q45" s="82">
        <v>30</v>
      </c>
      <c r="R45" s="82">
        <v>8</v>
      </c>
      <c r="S45" s="82">
        <v>0</v>
      </c>
      <c r="T45" s="81">
        <v>248</v>
      </c>
      <c r="U45" s="81">
        <v>40</v>
      </c>
      <c r="V45" s="82">
        <v>28130</v>
      </c>
      <c r="W45" s="82" t="s">
        <v>357</v>
      </c>
      <c r="X45" s="82">
        <v>0</v>
      </c>
      <c r="Y45" s="82" t="s">
        <v>357</v>
      </c>
      <c r="Z45" s="82">
        <v>0</v>
      </c>
      <c r="AA45" s="82" t="s">
        <v>357</v>
      </c>
      <c r="AB45" s="82">
        <v>0</v>
      </c>
      <c r="AC45" s="82" t="s">
        <v>301</v>
      </c>
      <c r="AD45" s="82" t="s">
        <v>357</v>
      </c>
      <c r="AE45" s="82" t="s">
        <v>357</v>
      </c>
      <c r="AF45" s="82" t="s">
        <v>301</v>
      </c>
      <c r="AG45" s="82" t="s">
        <v>357</v>
      </c>
      <c r="AH45" s="82" t="s">
        <v>357</v>
      </c>
      <c r="AI45" s="82" t="s">
        <v>357</v>
      </c>
      <c r="AJ45" s="82" t="s">
        <v>357</v>
      </c>
      <c r="AK45" s="82" t="s">
        <v>357</v>
      </c>
      <c r="AL45" s="82">
        <v>28130</v>
      </c>
      <c r="AM45" s="82">
        <v>28067</v>
      </c>
      <c r="AN45" s="82">
        <v>0</v>
      </c>
      <c r="AO45" s="82">
        <v>1</v>
      </c>
      <c r="AP45" s="82">
        <v>0</v>
      </c>
      <c r="AQ45" s="82">
        <v>0</v>
      </c>
      <c r="AR45" s="82">
        <v>14</v>
      </c>
      <c r="AS45" s="82">
        <v>48</v>
      </c>
      <c r="AT45" s="82" t="s">
        <v>357</v>
      </c>
      <c r="AU45" s="82" t="s">
        <v>357</v>
      </c>
      <c r="AV45" s="82" t="s">
        <v>357</v>
      </c>
      <c r="AW45" s="82">
        <v>6993</v>
      </c>
      <c r="AX45" s="82">
        <v>6989</v>
      </c>
      <c r="AY45" s="82">
        <v>0</v>
      </c>
      <c r="AZ45" s="82">
        <v>0</v>
      </c>
      <c r="BA45" s="82">
        <v>0</v>
      </c>
      <c r="BB45" s="82">
        <v>0</v>
      </c>
      <c r="BC45" s="82">
        <v>0</v>
      </c>
      <c r="BD45" s="82">
        <v>4</v>
      </c>
      <c r="BE45" s="82" t="s">
        <v>301</v>
      </c>
      <c r="BF45" s="82">
        <v>1</v>
      </c>
      <c r="BG45" s="82">
        <v>20</v>
      </c>
      <c r="BH45" s="82">
        <v>10910</v>
      </c>
      <c r="BI45" s="82">
        <v>2108</v>
      </c>
      <c r="BJ45" s="82">
        <v>3983</v>
      </c>
      <c r="BK45" s="82">
        <v>1</v>
      </c>
      <c r="BL45" s="82">
        <v>0</v>
      </c>
      <c r="BM45" s="82">
        <v>0</v>
      </c>
      <c r="BN45" s="82">
        <v>0</v>
      </c>
      <c r="BO45" s="82" t="s">
        <v>357</v>
      </c>
      <c r="BP45" s="82" t="s">
        <v>357</v>
      </c>
      <c r="BQ45" s="82">
        <v>0</v>
      </c>
      <c r="BR45" s="82" t="s">
        <v>357</v>
      </c>
      <c r="BS45" s="82" t="s">
        <v>357</v>
      </c>
      <c r="BT45" s="82" t="s">
        <v>357</v>
      </c>
      <c r="BU45" s="82" t="s">
        <v>357</v>
      </c>
    </row>
    <row r="46" spans="1:73" s="24" customFormat="1" ht="12.75" customHeight="1" x14ac:dyDescent="0.2">
      <c r="A46" s="69" t="s">
        <v>323</v>
      </c>
      <c r="B46" s="52" t="s">
        <v>187</v>
      </c>
      <c r="C46" s="53"/>
      <c r="D46" s="79">
        <v>2344</v>
      </c>
      <c r="E46" s="79" t="s">
        <v>357</v>
      </c>
      <c r="F46" s="79">
        <v>6</v>
      </c>
      <c r="G46" s="79">
        <v>1</v>
      </c>
      <c r="H46" s="79">
        <v>5</v>
      </c>
      <c r="I46" s="79">
        <v>0</v>
      </c>
      <c r="J46" s="80">
        <v>3.8</v>
      </c>
      <c r="K46" s="81">
        <v>3.8</v>
      </c>
      <c r="L46" s="81">
        <v>0</v>
      </c>
      <c r="M46" s="81">
        <v>0</v>
      </c>
      <c r="N46" s="82">
        <v>2</v>
      </c>
      <c r="O46" s="82">
        <v>410</v>
      </c>
      <c r="P46" s="82">
        <v>370</v>
      </c>
      <c r="Q46" s="82">
        <v>36</v>
      </c>
      <c r="R46" s="82">
        <v>9</v>
      </c>
      <c r="S46" s="82">
        <v>2</v>
      </c>
      <c r="T46" s="81">
        <v>230</v>
      </c>
      <c r="U46" s="81">
        <v>40</v>
      </c>
      <c r="V46" s="82">
        <v>35162</v>
      </c>
      <c r="W46" s="82">
        <v>1466</v>
      </c>
      <c r="X46" s="82">
        <v>5804</v>
      </c>
      <c r="Y46" s="82">
        <v>780</v>
      </c>
      <c r="Z46" s="82">
        <v>62000</v>
      </c>
      <c r="AA46" s="82" t="s">
        <v>357</v>
      </c>
      <c r="AB46" s="82">
        <v>62000</v>
      </c>
      <c r="AC46" s="82" t="s">
        <v>301</v>
      </c>
      <c r="AD46" s="82" t="s">
        <v>357</v>
      </c>
      <c r="AE46" s="82" t="s">
        <v>357</v>
      </c>
      <c r="AF46" s="82">
        <v>62000</v>
      </c>
      <c r="AG46" s="82" t="s">
        <v>357</v>
      </c>
      <c r="AH46" s="82" t="s">
        <v>357</v>
      </c>
      <c r="AI46" s="82" t="s">
        <v>357</v>
      </c>
      <c r="AJ46" s="82" t="s">
        <v>357</v>
      </c>
      <c r="AK46" s="82" t="s">
        <v>357</v>
      </c>
      <c r="AL46" s="82">
        <v>38648</v>
      </c>
      <c r="AM46" s="82">
        <v>34866</v>
      </c>
      <c r="AN46" s="82">
        <v>0</v>
      </c>
      <c r="AO46" s="82">
        <v>68</v>
      </c>
      <c r="AP46" s="82">
        <v>0</v>
      </c>
      <c r="AQ46" s="82">
        <v>0</v>
      </c>
      <c r="AR46" s="82">
        <v>2098</v>
      </c>
      <c r="AS46" s="82">
        <v>1616</v>
      </c>
      <c r="AT46" s="82" t="s">
        <v>357</v>
      </c>
      <c r="AU46" s="82" t="s">
        <v>357</v>
      </c>
      <c r="AV46" s="82" t="s">
        <v>357</v>
      </c>
      <c r="AW46" s="82">
        <v>1551</v>
      </c>
      <c r="AX46" s="82">
        <v>1551</v>
      </c>
      <c r="AY46" s="82" t="s">
        <v>357</v>
      </c>
      <c r="AZ46" s="82" t="s">
        <v>357</v>
      </c>
      <c r="BA46" s="82" t="s">
        <v>357</v>
      </c>
      <c r="BB46" s="82" t="s">
        <v>357</v>
      </c>
      <c r="BC46" s="82" t="s">
        <v>357</v>
      </c>
      <c r="BD46" s="82" t="s">
        <v>357</v>
      </c>
      <c r="BE46" s="82">
        <v>2081</v>
      </c>
      <c r="BF46" s="82" t="s">
        <v>357</v>
      </c>
      <c r="BG46" s="82" t="s">
        <v>357</v>
      </c>
      <c r="BH46" s="82">
        <v>26434</v>
      </c>
      <c r="BI46" s="82">
        <v>6006</v>
      </c>
      <c r="BJ46" s="82">
        <v>1797</v>
      </c>
      <c r="BK46" s="82" t="s">
        <v>357</v>
      </c>
      <c r="BL46" s="82">
        <v>0</v>
      </c>
      <c r="BM46" s="82" t="s">
        <v>357</v>
      </c>
      <c r="BN46" s="82" t="s">
        <v>357</v>
      </c>
      <c r="BO46" s="82" t="s">
        <v>357</v>
      </c>
      <c r="BP46" s="82" t="s">
        <v>357</v>
      </c>
      <c r="BQ46" s="82" t="s">
        <v>357</v>
      </c>
      <c r="BR46" s="82" t="s">
        <v>357</v>
      </c>
      <c r="BS46" s="82" t="s">
        <v>357</v>
      </c>
      <c r="BT46" s="82" t="s">
        <v>357</v>
      </c>
      <c r="BU46" s="82" t="s">
        <v>357</v>
      </c>
    </row>
    <row r="47" spans="1:73" s="24" customFormat="1" ht="12.75" customHeight="1" x14ac:dyDescent="0.2">
      <c r="A47" s="69" t="s">
        <v>324</v>
      </c>
      <c r="B47" s="52" t="s">
        <v>188</v>
      </c>
      <c r="C47" s="53"/>
      <c r="D47" s="79">
        <v>530</v>
      </c>
      <c r="E47" s="79" t="s">
        <v>357</v>
      </c>
      <c r="F47" s="79">
        <v>2</v>
      </c>
      <c r="G47" s="79">
        <v>0</v>
      </c>
      <c r="H47" s="79">
        <v>0</v>
      </c>
      <c r="I47" s="79">
        <v>2</v>
      </c>
      <c r="J47" s="80">
        <v>0.5</v>
      </c>
      <c r="K47" s="81">
        <v>0.4</v>
      </c>
      <c r="L47" s="81">
        <v>0.1</v>
      </c>
      <c r="M47" s="81">
        <v>0</v>
      </c>
      <c r="N47" s="82">
        <v>1</v>
      </c>
      <c r="O47" s="82">
        <v>70</v>
      </c>
      <c r="P47" s="82">
        <v>50</v>
      </c>
      <c r="Q47" s="82">
        <v>3</v>
      </c>
      <c r="R47" s="82">
        <v>2</v>
      </c>
      <c r="S47" s="82">
        <v>0</v>
      </c>
      <c r="T47" s="81">
        <v>230</v>
      </c>
      <c r="U47" s="81">
        <v>45</v>
      </c>
      <c r="V47" s="82">
        <v>6266</v>
      </c>
      <c r="W47" s="82">
        <v>200</v>
      </c>
      <c r="X47" s="82">
        <v>0</v>
      </c>
      <c r="Y47" s="82">
        <v>848</v>
      </c>
      <c r="Z47" s="82">
        <v>23500</v>
      </c>
      <c r="AA47" s="82" t="s">
        <v>357</v>
      </c>
      <c r="AB47" s="82">
        <v>23500</v>
      </c>
      <c r="AC47" s="82" t="s">
        <v>301</v>
      </c>
      <c r="AD47" s="82" t="s">
        <v>357</v>
      </c>
      <c r="AE47" s="82" t="s">
        <v>357</v>
      </c>
      <c r="AF47" s="82">
        <v>23500</v>
      </c>
      <c r="AG47" s="82" t="s">
        <v>357</v>
      </c>
      <c r="AH47" s="82" t="s">
        <v>357</v>
      </c>
      <c r="AI47" s="82" t="s">
        <v>357</v>
      </c>
      <c r="AJ47" s="82" t="s">
        <v>357</v>
      </c>
      <c r="AK47" s="82" t="s">
        <v>357</v>
      </c>
      <c r="AL47" s="82">
        <v>7315</v>
      </c>
      <c r="AM47" s="82">
        <v>7315</v>
      </c>
      <c r="AN47" s="82">
        <v>0</v>
      </c>
      <c r="AO47" s="82">
        <v>0</v>
      </c>
      <c r="AP47" s="82">
        <v>0</v>
      </c>
      <c r="AQ47" s="82">
        <v>0</v>
      </c>
      <c r="AR47" s="82">
        <v>0</v>
      </c>
      <c r="AS47" s="82">
        <v>0</v>
      </c>
      <c r="AT47" s="82" t="s">
        <v>357</v>
      </c>
      <c r="AU47" s="82" t="s">
        <v>357</v>
      </c>
      <c r="AV47" s="82" t="s">
        <v>357</v>
      </c>
      <c r="AW47" s="82">
        <v>590</v>
      </c>
      <c r="AX47" s="82">
        <v>590</v>
      </c>
      <c r="AY47" s="82">
        <v>0</v>
      </c>
      <c r="AZ47" s="82">
        <v>0</v>
      </c>
      <c r="BA47" s="82">
        <v>0</v>
      </c>
      <c r="BB47" s="82">
        <v>0</v>
      </c>
      <c r="BC47" s="82">
        <v>0</v>
      </c>
      <c r="BD47" s="82">
        <v>0</v>
      </c>
      <c r="BE47" s="82">
        <v>1070</v>
      </c>
      <c r="BF47" s="82">
        <v>0</v>
      </c>
      <c r="BG47" s="82">
        <v>6</v>
      </c>
      <c r="BH47" s="82">
        <v>6520</v>
      </c>
      <c r="BI47" s="82" t="s">
        <v>357</v>
      </c>
      <c r="BJ47" s="82" t="s">
        <v>357</v>
      </c>
      <c r="BK47" s="82" t="s">
        <v>357</v>
      </c>
      <c r="BL47" s="82">
        <v>0</v>
      </c>
      <c r="BM47" s="82">
        <v>0</v>
      </c>
      <c r="BN47" s="82">
        <v>0</v>
      </c>
      <c r="BO47" s="82">
        <v>0</v>
      </c>
      <c r="BP47" s="82">
        <v>0</v>
      </c>
      <c r="BQ47" s="82" t="s">
        <v>357</v>
      </c>
      <c r="BR47" s="82" t="s">
        <v>357</v>
      </c>
      <c r="BS47" s="82" t="s">
        <v>357</v>
      </c>
      <c r="BT47" s="82" t="s">
        <v>357</v>
      </c>
      <c r="BU47" s="82" t="s">
        <v>357</v>
      </c>
    </row>
    <row r="48" spans="1:73" s="24" customFormat="1" ht="12.75" customHeight="1" x14ac:dyDescent="0.2">
      <c r="A48" s="69" t="s">
        <v>358</v>
      </c>
      <c r="B48" s="52" t="s">
        <v>386</v>
      </c>
      <c r="C48" s="53"/>
      <c r="D48" s="79">
        <v>920</v>
      </c>
      <c r="E48" s="79" t="s">
        <v>357</v>
      </c>
      <c r="F48" s="79">
        <v>2</v>
      </c>
      <c r="G48" s="79" t="s">
        <v>301</v>
      </c>
      <c r="H48" s="79" t="s">
        <v>301</v>
      </c>
      <c r="I48" s="79" t="s">
        <v>301</v>
      </c>
      <c r="J48" s="80">
        <v>1.2</v>
      </c>
      <c r="K48" s="81" t="s">
        <v>301</v>
      </c>
      <c r="L48" s="81" t="s">
        <v>301</v>
      </c>
      <c r="M48" s="81" t="s">
        <v>301</v>
      </c>
      <c r="N48" s="82">
        <v>1</v>
      </c>
      <c r="O48" s="82">
        <v>200</v>
      </c>
      <c r="P48" s="82">
        <v>190</v>
      </c>
      <c r="Q48" s="82">
        <v>22</v>
      </c>
      <c r="R48" s="82">
        <v>4</v>
      </c>
      <c r="S48" s="82">
        <v>0</v>
      </c>
      <c r="T48" s="81">
        <v>230</v>
      </c>
      <c r="U48" s="81">
        <v>40</v>
      </c>
      <c r="V48" s="82">
        <v>18000</v>
      </c>
      <c r="W48" s="82">
        <v>500</v>
      </c>
      <c r="X48" s="82" t="s">
        <v>301</v>
      </c>
      <c r="Y48" s="82">
        <v>250</v>
      </c>
      <c r="Z48" s="82">
        <v>146000</v>
      </c>
      <c r="AA48" s="82">
        <v>95000</v>
      </c>
      <c r="AB48" s="82">
        <v>51000</v>
      </c>
      <c r="AC48" s="82" t="s">
        <v>301</v>
      </c>
      <c r="AD48" s="82" t="s">
        <v>357</v>
      </c>
      <c r="AE48" s="82">
        <v>19000</v>
      </c>
      <c r="AF48" s="82">
        <v>32000</v>
      </c>
      <c r="AG48" s="82">
        <v>12000</v>
      </c>
      <c r="AH48" s="82">
        <v>0</v>
      </c>
      <c r="AI48" s="82">
        <v>0</v>
      </c>
      <c r="AJ48" s="82">
        <v>0</v>
      </c>
      <c r="AK48" s="82">
        <v>0</v>
      </c>
      <c r="AL48" s="82">
        <v>16880</v>
      </c>
      <c r="AM48" s="82">
        <v>16500</v>
      </c>
      <c r="AN48" s="82">
        <v>0</v>
      </c>
      <c r="AO48" s="82">
        <v>30</v>
      </c>
      <c r="AP48" s="82">
        <v>0</v>
      </c>
      <c r="AQ48" s="82">
        <v>0</v>
      </c>
      <c r="AR48" s="82">
        <v>350</v>
      </c>
      <c r="AS48" s="82">
        <v>0</v>
      </c>
      <c r="AT48" s="82">
        <v>150</v>
      </c>
      <c r="AU48" s="82">
        <v>30</v>
      </c>
      <c r="AV48" s="82">
        <v>400</v>
      </c>
      <c r="AW48" s="82">
        <v>850</v>
      </c>
      <c r="AX48" s="82">
        <v>800</v>
      </c>
      <c r="AY48" s="82">
        <v>0</v>
      </c>
      <c r="AZ48" s="82">
        <v>0</v>
      </c>
      <c r="BA48" s="82">
        <v>0</v>
      </c>
      <c r="BB48" s="82">
        <v>0</v>
      </c>
      <c r="BC48" s="82">
        <v>50</v>
      </c>
      <c r="BD48" s="82">
        <v>0</v>
      </c>
      <c r="BE48" s="82">
        <v>4500</v>
      </c>
      <c r="BF48" s="82">
        <v>5</v>
      </c>
      <c r="BG48" s="82">
        <v>40</v>
      </c>
      <c r="BH48" s="82">
        <v>9500</v>
      </c>
      <c r="BI48" s="82">
        <v>3000</v>
      </c>
      <c r="BJ48" s="82">
        <v>2300</v>
      </c>
      <c r="BK48" s="82">
        <v>40</v>
      </c>
      <c r="BL48" s="82">
        <v>0</v>
      </c>
      <c r="BM48" s="82">
        <v>0</v>
      </c>
      <c r="BN48" s="82">
        <v>0</v>
      </c>
      <c r="BO48" s="82">
        <v>0</v>
      </c>
      <c r="BP48" s="82">
        <v>0</v>
      </c>
      <c r="BQ48" s="82">
        <v>0</v>
      </c>
      <c r="BR48" s="82">
        <v>420</v>
      </c>
      <c r="BS48" s="82" t="s">
        <v>357</v>
      </c>
      <c r="BT48" s="82" t="s">
        <v>357</v>
      </c>
      <c r="BU48" s="82" t="s">
        <v>357</v>
      </c>
    </row>
    <row r="49" spans="1:73" s="24" customFormat="1" ht="12.75" customHeight="1" x14ac:dyDescent="0.2">
      <c r="A49" s="69" t="s">
        <v>325</v>
      </c>
      <c r="B49" s="52" t="s">
        <v>189</v>
      </c>
      <c r="C49" s="53"/>
      <c r="D49" s="79">
        <v>1400</v>
      </c>
      <c r="E49" s="79" t="s">
        <v>357</v>
      </c>
      <c r="F49" s="79">
        <v>2</v>
      </c>
      <c r="G49" s="79">
        <v>1</v>
      </c>
      <c r="H49" s="79">
        <v>1</v>
      </c>
      <c r="I49" s="79">
        <v>0</v>
      </c>
      <c r="J49" s="80">
        <v>1.7</v>
      </c>
      <c r="K49" s="81">
        <v>1.7</v>
      </c>
      <c r="L49" s="81">
        <v>0</v>
      </c>
      <c r="M49" s="81">
        <v>0</v>
      </c>
      <c r="N49" s="82">
        <v>1</v>
      </c>
      <c r="O49" s="82">
        <v>200</v>
      </c>
      <c r="P49" s="82">
        <v>180</v>
      </c>
      <c r="Q49" s="82">
        <v>10</v>
      </c>
      <c r="R49" s="82">
        <v>2</v>
      </c>
      <c r="S49" s="82">
        <v>0</v>
      </c>
      <c r="T49" s="81">
        <v>250</v>
      </c>
      <c r="U49" s="81">
        <v>43</v>
      </c>
      <c r="V49" s="82">
        <v>21932</v>
      </c>
      <c r="W49" s="82">
        <v>1410</v>
      </c>
      <c r="X49" s="82">
        <v>0</v>
      </c>
      <c r="Y49" s="82">
        <v>2729</v>
      </c>
      <c r="Z49" s="82">
        <v>58000</v>
      </c>
      <c r="AA49" s="82" t="s">
        <v>357</v>
      </c>
      <c r="AB49" s="82">
        <v>58000</v>
      </c>
      <c r="AC49" s="82">
        <v>6000</v>
      </c>
      <c r="AD49" s="82" t="s">
        <v>357</v>
      </c>
      <c r="AE49" s="82" t="s">
        <v>357</v>
      </c>
      <c r="AF49" s="82">
        <v>52000</v>
      </c>
      <c r="AG49" s="82" t="s">
        <v>357</v>
      </c>
      <c r="AH49" s="82">
        <v>0</v>
      </c>
      <c r="AI49" s="82">
        <v>0</v>
      </c>
      <c r="AJ49" s="82">
        <v>0</v>
      </c>
      <c r="AK49" s="82">
        <v>0</v>
      </c>
      <c r="AL49" s="82">
        <v>26139</v>
      </c>
      <c r="AM49" s="82">
        <v>24104</v>
      </c>
      <c r="AN49" s="82">
        <v>0</v>
      </c>
      <c r="AO49" s="82">
        <v>93</v>
      </c>
      <c r="AP49" s="82">
        <v>43</v>
      </c>
      <c r="AQ49" s="82">
        <v>1</v>
      </c>
      <c r="AR49" s="82">
        <v>1516</v>
      </c>
      <c r="AS49" s="82">
        <v>382</v>
      </c>
      <c r="AT49" s="82" t="s">
        <v>357</v>
      </c>
      <c r="AU49" s="82" t="s">
        <v>357</v>
      </c>
      <c r="AV49" s="82" t="s">
        <v>357</v>
      </c>
      <c r="AW49" s="82">
        <v>2020</v>
      </c>
      <c r="AX49" s="82">
        <v>1827</v>
      </c>
      <c r="AY49" s="82">
        <v>0</v>
      </c>
      <c r="AZ49" s="82">
        <v>0</v>
      </c>
      <c r="BA49" s="82">
        <v>0</v>
      </c>
      <c r="BB49" s="82">
        <v>0</v>
      </c>
      <c r="BC49" s="82">
        <v>169</v>
      </c>
      <c r="BD49" s="82">
        <v>24</v>
      </c>
      <c r="BE49" s="82">
        <v>200</v>
      </c>
      <c r="BF49" s="82">
        <v>3</v>
      </c>
      <c r="BG49" s="82">
        <v>11</v>
      </c>
      <c r="BH49" s="82">
        <v>23549</v>
      </c>
      <c r="BI49" s="82">
        <v>22</v>
      </c>
      <c r="BJ49" s="82">
        <v>111</v>
      </c>
      <c r="BK49" s="82">
        <v>30</v>
      </c>
      <c r="BL49" s="82">
        <v>0</v>
      </c>
      <c r="BM49" s="82">
        <v>0</v>
      </c>
      <c r="BN49" s="82">
        <v>0</v>
      </c>
      <c r="BO49" s="82">
        <v>0</v>
      </c>
      <c r="BP49" s="82">
        <v>0</v>
      </c>
      <c r="BQ49" s="82">
        <v>0</v>
      </c>
      <c r="BR49" s="82">
        <v>1200</v>
      </c>
      <c r="BS49" s="82" t="s">
        <v>357</v>
      </c>
      <c r="BT49" s="82" t="s">
        <v>357</v>
      </c>
      <c r="BU49" s="82" t="s">
        <v>357</v>
      </c>
    </row>
    <row r="50" spans="1:73" s="24" customFormat="1" ht="12.75" customHeight="1" x14ac:dyDescent="0.2">
      <c r="A50" s="69" t="s">
        <v>359</v>
      </c>
      <c r="B50" s="52" t="s">
        <v>191</v>
      </c>
      <c r="C50" s="53"/>
      <c r="D50" s="79">
        <v>875</v>
      </c>
      <c r="E50" s="79" t="s">
        <v>357</v>
      </c>
      <c r="F50" s="79">
        <v>4</v>
      </c>
      <c r="G50" s="79">
        <v>1</v>
      </c>
      <c r="H50" s="79">
        <v>2</v>
      </c>
      <c r="I50" s="79">
        <v>1</v>
      </c>
      <c r="J50" s="80">
        <v>2.2999999999999998</v>
      </c>
      <c r="K50" s="81">
        <v>2</v>
      </c>
      <c r="L50" s="81">
        <v>0.25</v>
      </c>
      <c r="M50" s="81">
        <v>0</v>
      </c>
      <c r="N50" s="82">
        <v>1</v>
      </c>
      <c r="O50" s="82">
        <v>6000</v>
      </c>
      <c r="P50" s="82">
        <v>4000</v>
      </c>
      <c r="Q50" s="82">
        <v>80</v>
      </c>
      <c r="R50" s="82">
        <v>8</v>
      </c>
      <c r="S50" s="82">
        <v>7</v>
      </c>
      <c r="T50" s="81">
        <v>225</v>
      </c>
      <c r="U50" s="81">
        <v>45</v>
      </c>
      <c r="V50" s="82">
        <v>37214</v>
      </c>
      <c r="W50" s="82">
        <v>1395</v>
      </c>
      <c r="X50" s="82">
        <v>0</v>
      </c>
      <c r="Y50" s="82">
        <v>50</v>
      </c>
      <c r="Z50" s="82">
        <v>257722</v>
      </c>
      <c r="AA50" s="82">
        <v>182000</v>
      </c>
      <c r="AB50" s="82">
        <v>75722</v>
      </c>
      <c r="AC50" s="82">
        <v>24137</v>
      </c>
      <c r="AD50" s="82" t="s">
        <v>357</v>
      </c>
      <c r="AE50" s="82">
        <v>1569</v>
      </c>
      <c r="AF50" s="82">
        <v>50016</v>
      </c>
      <c r="AG50" s="82">
        <v>0</v>
      </c>
      <c r="AH50" s="82">
        <v>250630</v>
      </c>
      <c r="AI50" s="82">
        <v>0</v>
      </c>
      <c r="AJ50" s="82">
        <v>0</v>
      </c>
      <c r="AK50" s="82">
        <v>1407</v>
      </c>
      <c r="AL50" s="82">
        <v>37214</v>
      </c>
      <c r="AM50" s="82">
        <v>32741</v>
      </c>
      <c r="AN50" s="82">
        <v>0</v>
      </c>
      <c r="AO50" s="82">
        <v>389</v>
      </c>
      <c r="AP50" s="82">
        <v>1</v>
      </c>
      <c r="AQ50" s="82">
        <v>0</v>
      </c>
      <c r="AR50" s="82">
        <v>3597</v>
      </c>
      <c r="AS50" s="82">
        <v>486</v>
      </c>
      <c r="AT50" s="82">
        <v>0</v>
      </c>
      <c r="AU50" s="82">
        <v>0</v>
      </c>
      <c r="AV50" s="82">
        <v>88</v>
      </c>
      <c r="AW50" s="82">
        <v>2511</v>
      </c>
      <c r="AX50" s="82">
        <v>2180</v>
      </c>
      <c r="AY50" s="82">
        <v>0</v>
      </c>
      <c r="AZ50" s="82">
        <v>1</v>
      </c>
      <c r="BA50" s="82">
        <v>0</v>
      </c>
      <c r="BB50" s="82">
        <v>0</v>
      </c>
      <c r="BC50" s="82">
        <v>184</v>
      </c>
      <c r="BD50" s="82">
        <v>146</v>
      </c>
      <c r="BE50" s="82">
        <v>1990</v>
      </c>
      <c r="BF50" s="82">
        <v>1</v>
      </c>
      <c r="BG50" s="82">
        <v>34</v>
      </c>
      <c r="BH50" s="82">
        <v>10086</v>
      </c>
      <c r="BI50" s="82">
        <v>5</v>
      </c>
      <c r="BJ50" s="82">
        <v>2</v>
      </c>
      <c r="BK50" s="82">
        <v>1</v>
      </c>
      <c r="BL50" s="82">
        <v>0</v>
      </c>
      <c r="BM50" s="82">
        <v>0</v>
      </c>
      <c r="BN50" s="82">
        <v>0</v>
      </c>
      <c r="BO50" s="82">
        <v>0</v>
      </c>
      <c r="BP50" s="82">
        <v>0</v>
      </c>
      <c r="BQ50" s="82">
        <v>0</v>
      </c>
      <c r="BR50" s="82">
        <v>350</v>
      </c>
      <c r="BS50" s="82" t="s">
        <v>301</v>
      </c>
      <c r="BT50" s="82">
        <v>0</v>
      </c>
      <c r="BU50" s="82">
        <v>0</v>
      </c>
    </row>
    <row r="51" spans="1:73" s="24" customFormat="1" ht="12.75" customHeight="1" x14ac:dyDescent="0.2">
      <c r="A51" s="69" t="s">
        <v>327</v>
      </c>
      <c r="B51" s="52" t="s">
        <v>387</v>
      </c>
      <c r="C51" s="53"/>
      <c r="D51" s="79">
        <v>1161</v>
      </c>
      <c r="E51" s="79" t="s">
        <v>357</v>
      </c>
      <c r="F51" s="79">
        <v>1</v>
      </c>
      <c r="G51" s="79" t="s">
        <v>301</v>
      </c>
      <c r="H51" s="79" t="s">
        <v>301</v>
      </c>
      <c r="I51" s="79" t="s">
        <v>301</v>
      </c>
      <c r="J51" s="80">
        <v>0.5</v>
      </c>
      <c r="K51" s="81" t="s">
        <v>301</v>
      </c>
      <c r="L51" s="81" t="s">
        <v>301</v>
      </c>
      <c r="M51" s="81" t="s">
        <v>301</v>
      </c>
      <c r="N51" s="82">
        <v>1</v>
      </c>
      <c r="O51" s="82">
        <v>70</v>
      </c>
      <c r="P51" s="82">
        <v>70</v>
      </c>
      <c r="Q51" s="82">
        <v>1</v>
      </c>
      <c r="R51" s="82">
        <v>1</v>
      </c>
      <c r="S51" s="82">
        <v>0</v>
      </c>
      <c r="T51" s="81">
        <v>220</v>
      </c>
      <c r="U51" s="81">
        <v>35</v>
      </c>
      <c r="V51" s="82">
        <v>19407</v>
      </c>
      <c r="W51" s="82">
        <v>15996</v>
      </c>
      <c r="X51" s="82">
        <v>0</v>
      </c>
      <c r="Y51" s="82">
        <v>3411</v>
      </c>
      <c r="Z51" s="82">
        <v>45000</v>
      </c>
      <c r="AA51" s="82" t="s">
        <v>357</v>
      </c>
      <c r="AB51" s="82">
        <v>45000</v>
      </c>
      <c r="AC51" s="82" t="s">
        <v>357</v>
      </c>
      <c r="AD51" s="82" t="s">
        <v>357</v>
      </c>
      <c r="AE51" s="82" t="s">
        <v>357</v>
      </c>
      <c r="AF51" s="82">
        <v>45000</v>
      </c>
      <c r="AG51" s="82" t="s">
        <v>357</v>
      </c>
      <c r="AH51" s="82" t="s">
        <v>357</v>
      </c>
      <c r="AI51" s="82" t="s">
        <v>357</v>
      </c>
      <c r="AJ51" s="82" t="s">
        <v>357</v>
      </c>
      <c r="AK51" s="82" t="s">
        <v>357</v>
      </c>
      <c r="AL51" s="82">
        <v>19407</v>
      </c>
      <c r="AM51" s="82">
        <v>19227</v>
      </c>
      <c r="AN51" s="82">
        <v>0</v>
      </c>
      <c r="AO51" s="82">
        <v>0</v>
      </c>
      <c r="AP51" s="82">
        <v>0</v>
      </c>
      <c r="AQ51" s="82">
        <v>0</v>
      </c>
      <c r="AR51" s="82">
        <v>170</v>
      </c>
      <c r="AS51" s="82">
        <v>10</v>
      </c>
      <c r="AT51" s="82">
        <v>10000</v>
      </c>
      <c r="AU51" s="82">
        <v>0</v>
      </c>
      <c r="AV51" s="82">
        <v>23</v>
      </c>
      <c r="AW51" s="82">
        <v>855</v>
      </c>
      <c r="AX51" s="82">
        <v>823</v>
      </c>
      <c r="AY51" s="82">
        <v>0</v>
      </c>
      <c r="AZ51" s="82">
        <v>0</v>
      </c>
      <c r="BA51" s="82">
        <v>0</v>
      </c>
      <c r="BB51" s="82">
        <v>0</v>
      </c>
      <c r="BC51" s="82">
        <v>32</v>
      </c>
      <c r="BD51" s="82">
        <v>0</v>
      </c>
      <c r="BE51" s="82">
        <v>117</v>
      </c>
      <c r="BF51" s="82">
        <v>0</v>
      </c>
      <c r="BG51" s="82">
        <v>2</v>
      </c>
      <c r="BH51" s="82">
        <v>13889</v>
      </c>
      <c r="BI51" s="82">
        <v>15</v>
      </c>
      <c r="BJ51" s="82" t="s">
        <v>357</v>
      </c>
      <c r="BK51" s="82" t="s">
        <v>357</v>
      </c>
      <c r="BL51" s="82">
        <v>0</v>
      </c>
      <c r="BM51" s="82">
        <v>0</v>
      </c>
      <c r="BN51" s="82">
        <v>0</v>
      </c>
      <c r="BO51" s="82">
        <v>0</v>
      </c>
      <c r="BP51" s="82">
        <v>0</v>
      </c>
      <c r="BQ51" s="82">
        <v>0</v>
      </c>
      <c r="BR51" s="82" t="s">
        <v>357</v>
      </c>
      <c r="BS51" s="82" t="s">
        <v>357</v>
      </c>
      <c r="BT51" s="82" t="s">
        <v>357</v>
      </c>
      <c r="BU51" s="82" t="s">
        <v>357</v>
      </c>
    </row>
    <row r="52" spans="1:73" s="24" customFormat="1" ht="12.75" customHeight="1" x14ac:dyDescent="0.2">
      <c r="A52" s="69" t="s">
        <v>360</v>
      </c>
      <c r="B52" s="503" t="s">
        <v>192</v>
      </c>
      <c r="C52" s="504"/>
      <c r="D52" s="38">
        <v>3616</v>
      </c>
      <c r="E52" s="38" t="s">
        <v>357</v>
      </c>
      <c r="F52" s="38">
        <v>3</v>
      </c>
      <c r="G52" s="38">
        <v>2</v>
      </c>
      <c r="H52" s="38">
        <v>0</v>
      </c>
      <c r="I52" s="38">
        <v>1</v>
      </c>
      <c r="J52" s="39">
        <v>2.2999999999999998</v>
      </c>
      <c r="K52" s="40">
        <v>2.2999999999999998</v>
      </c>
      <c r="L52" s="40">
        <v>0</v>
      </c>
      <c r="M52" s="40">
        <v>0</v>
      </c>
      <c r="N52" s="41">
        <v>1</v>
      </c>
      <c r="O52" s="41">
        <v>400</v>
      </c>
      <c r="P52" s="41">
        <v>320</v>
      </c>
      <c r="Q52" s="41">
        <v>30</v>
      </c>
      <c r="R52" s="41">
        <v>7</v>
      </c>
      <c r="S52" s="41">
        <v>1</v>
      </c>
      <c r="T52" s="40">
        <v>254</v>
      </c>
      <c r="U52" s="40">
        <v>40</v>
      </c>
      <c r="V52" s="41">
        <v>24906</v>
      </c>
      <c r="W52" s="41">
        <v>743</v>
      </c>
      <c r="X52" s="41">
        <v>0</v>
      </c>
      <c r="Y52" s="41">
        <v>2709</v>
      </c>
      <c r="Z52" s="41">
        <v>175500</v>
      </c>
      <c r="AA52" s="41" t="s">
        <v>357</v>
      </c>
      <c r="AB52" s="41">
        <v>175500</v>
      </c>
      <c r="AC52" s="41">
        <v>2000</v>
      </c>
      <c r="AD52" s="41" t="s">
        <v>357</v>
      </c>
      <c r="AE52" s="41">
        <v>3500</v>
      </c>
      <c r="AF52" s="41">
        <v>170000</v>
      </c>
      <c r="AG52" s="41" t="s">
        <v>357</v>
      </c>
      <c r="AH52" s="41">
        <v>170000</v>
      </c>
      <c r="AI52" s="41" t="s">
        <v>357</v>
      </c>
      <c r="AJ52" s="41" t="s">
        <v>357</v>
      </c>
      <c r="AK52" s="41">
        <v>16272</v>
      </c>
      <c r="AL52" s="41">
        <v>28358</v>
      </c>
      <c r="AM52" s="41">
        <v>26177</v>
      </c>
      <c r="AN52" s="41">
        <v>0</v>
      </c>
      <c r="AO52" s="41">
        <v>418</v>
      </c>
      <c r="AP52" s="41">
        <v>0</v>
      </c>
      <c r="AQ52" s="41">
        <v>0</v>
      </c>
      <c r="AR52" s="41">
        <v>1763</v>
      </c>
      <c r="AS52" s="41">
        <v>0</v>
      </c>
      <c r="AT52" s="41">
        <v>10000</v>
      </c>
      <c r="AU52" s="41">
        <v>0</v>
      </c>
      <c r="AV52" s="41">
        <v>60</v>
      </c>
      <c r="AW52" s="41">
        <v>2021</v>
      </c>
      <c r="AX52" s="41">
        <v>1936</v>
      </c>
      <c r="AY52" s="41">
        <v>0</v>
      </c>
      <c r="AZ52" s="41">
        <v>4</v>
      </c>
      <c r="BA52" s="41">
        <v>0</v>
      </c>
      <c r="BB52" s="41">
        <v>0</v>
      </c>
      <c r="BC52" s="41">
        <v>81</v>
      </c>
      <c r="BD52" s="41">
        <v>0</v>
      </c>
      <c r="BE52" s="41">
        <v>728</v>
      </c>
      <c r="BF52" s="41">
        <v>0</v>
      </c>
      <c r="BG52" s="41">
        <v>21</v>
      </c>
      <c r="BH52" s="41">
        <v>27967</v>
      </c>
      <c r="BI52" s="41">
        <v>5872</v>
      </c>
      <c r="BJ52" s="41">
        <v>4992</v>
      </c>
      <c r="BK52" s="41">
        <v>0</v>
      </c>
      <c r="BL52" s="41">
        <v>0</v>
      </c>
      <c r="BM52" s="41">
        <v>0</v>
      </c>
      <c r="BN52" s="41">
        <v>0</v>
      </c>
      <c r="BO52" s="41" t="s">
        <v>357</v>
      </c>
      <c r="BP52" s="41" t="s">
        <v>357</v>
      </c>
      <c r="BQ52" s="41" t="s">
        <v>357</v>
      </c>
      <c r="BR52" s="41">
        <v>172</v>
      </c>
      <c r="BS52" s="41" t="s">
        <v>357</v>
      </c>
      <c r="BT52" s="41" t="s">
        <v>357</v>
      </c>
      <c r="BU52" s="41" t="s">
        <v>357</v>
      </c>
    </row>
    <row r="53" spans="1:73" s="24" customFormat="1" ht="12.75" customHeight="1" x14ac:dyDescent="0.2">
      <c r="A53" s="14"/>
      <c r="B53" s="62" t="s">
        <v>158</v>
      </c>
      <c r="C53" s="59"/>
      <c r="D53" s="63">
        <v>17471</v>
      </c>
      <c r="E53" s="63" t="s">
        <v>357</v>
      </c>
      <c r="F53" s="63">
        <v>31</v>
      </c>
      <c r="G53" s="63">
        <v>7</v>
      </c>
      <c r="H53" s="63">
        <v>14</v>
      </c>
      <c r="I53" s="63">
        <v>7</v>
      </c>
      <c r="J53" s="64">
        <v>19.399999999999999</v>
      </c>
      <c r="K53" s="64">
        <v>16.5</v>
      </c>
      <c r="L53" s="64">
        <v>1.1499999999999999</v>
      </c>
      <c r="M53" s="64">
        <v>0</v>
      </c>
      <c r="N53" s="63">
        <v>10</v>
      </c>
      <c r="O53" s="63">
        <v>8197</v>
      </c>
      <c r="P53" s="63">
        <v>5825</v>
      </c>
      <c r="Q53" s="63">
        <v>229</v>
      </c>
      <c r="R53" s="63">
        <v>50</v>
      </c>
      <c r="S53" s="63">
        <v>10</v>
      </c>
      <c r="T53" s="64">
        <v>2137</v>
      </c>
      <c r="U53" s="64">
        <v>373.5</v>
      </c>
      <c r="V53" s="63">
        <v>223696</v>
      </c>
      <c r="W53" s="63">
        <v>21710</v>
      </c>
      <c r="X53" s="63">
        <v>5804</v>
      </c>
      <c r="Y53" s="63">
        <v>12777</v>
      </c>
      <c r="Z53" s="63">
        <v>928282</v>
      </c>
      <c r="AA53" s="63">
        <v>277000</v>
      </c>
      <c r="AB53" s="63">
        <v>651282</v>
      </c>
      <c r="AC53" s="63">
        <v>36697</v>
      </c>
      <c r="AD53" s="63" t="s">
        <v>301</v>
      </c>
      <c r="AE53" s="63">
        <v>24069</v>
      </c>
      <c r="AF53" s="63">
        <v>590516</v>
      </c>
      <c r="AG53" s="63">
        <v>12000</v>
      </c>
      <c r="AH53" s="63">
        <v>420630</v>
      </c>
      <c r="AI53" s="63">
        <v>0</v>
      </c>
      <c r="AJ53" s="63">
        <v>0</v>
      </c>
      <c r="AK53" s="63">
        <v>44627</v>
      </c>
      <c r="AL53" s="63">
        <v>235557</v>
      </c>
      <c r="AM53" s="63">
        <v>221676</v>
      </c>
      <c r="AN53" s="63">
        <v>0</v>
      </c>
      <c r="AO53" s="63">
        <v>999</v>
      </c>
      <c r="AP53" s="63">
        <v>44</v>
      </c>
      <c r="AQ53" s="63">
        <v>1</v>
      </c>
      <c r="AR53" s="63">
        <v>10295</v>
      </c>
      <c r="AS53" s="63">
        <v>2542</v>
      </c>
      <c r="AT53" s="63">
        <v>20397</v>
      </c>
      <c r="AU53" s="63">
        <v>30</v>
      </c>
      <c r="AV53" s="63">
        <v>571</v>
      </c>
      <c r="AW53" s="63">
        <v>19781</v>
      </c>
      <c r="AX53" s="63">
        <v>18996</v>
      </c>
      <c r="AY53" s="63">
        <v>0</v>
      </c>
      <c r="AZ53" s="63">
        <v>5</v>
      </c>
      <c r="BA53" s="63">
        <v>0</v>
      </c>
      <c r="BB53" s="63">
        <v>0</v>
      </c>
      <c r="BC53" s="63">
        <v>606</v>
      </c>
      <c r="BD53" s="63">
        <v>174</v>
      </c>
      <c r="BE53" s="63">
        <v>11986</v>
      </c>
      <c r="BF53" s="63">
        <v>10</v>
      </c>
      <c r="BG53" s="63">
        <v>219</v>
      </c>
      <c r="BH53" s="63">
        <v>159464</v>
      </c>
      <c r="BI53" s="63">
        <v>24716</v>
      </c>
      <c r="BJ53" s="63">
        <v>22128</v>
      </c>
      <c r="BK53" s="63">
        <v>153</v>
      </c>
      <c r="BL53" s="63">
        <v>0</v>
      </c>
      <c r="BM53" s="63">
        <v>0</v>
      </c>
      <c r="BN53" s="63">
        <v>0</v>
      </c>
      <c r="BO53" s="63">
        <v>0</v>
      </c>
      <c r="BP53" s="63">
        <v>0</v>
      </c>
      <c r="BQ53" s="63">
        <v>0</v>
      </c>
      <c r="BR53" s="63">
        <v>2142</v>
      </c>
      <c r="BS53" s="63" t="s">
        <v>357</v>
      </c>
      <c r="BT53" s="63">
        <v>0</v>
      </c>
      <c r="BU53" s="63">
        <v>0</v>
      </c>
    </row>
    <row r="54" spans="1:73" s="24" customFormat="1" ht="12.75" customHeight="1" x14ac:dyDescent="0.2">
      <c r="A54" s="60"/>
      <c r="B54" s="25" t="s">
        <v>150</v>
      </c>
      <c r="C54" s="65">
        <v>11</v>
      </c>
      <c r="D54" s="65">
        <v>11</v>
      </c>
      <c r="E54" s="65">
        <v>11</v>
      </c>
      <c r="F54" s="65">
        <v>11</v>
      </c>
      <c r="G54" s="65">
        <v>11</v>
      </c>
      <c r="H54" s="65">
        <v>11</v>
      </c>
      <c r="I54" s="65">
        <v>11</v>
      </c>
      <c r="J54" s="65">
        <v>11</v>
      </c>
      <c r="K54" s="65">
        <v>11</v>
      </c>
      <c r="L54" s="65">
        <v>11</v>
      </c>
      <c r="M54" s="65">
        <v>11</v>
      </c>
      <c r="N54" s="65">
        <v>11</v>
      </c>
      <c r="O54" s="65">
        <v>11</v>
      </c>
      <c r="P54" s="65">
        <v>11</v>
      </c>
      <c r="Q54" s="65">
        <v>11</v>
      </c>
      <c r="R54" s="65">
        <v>11</v>
      </c>
      <c r="S54" s="65">
        <v>11</v>
      </c>
      <c r="T54" s="65">
        <v>11</v>
      </c>
      <c r="U54" s="65">
        <v>11</v>
      </c>
      <c r="V54" s="65">
        <v>11</v>
      </c>
      <c r="W54" s="65">
        <v>11</v>
      </c>
      <c r="X54" s="65">
        <v>11</v>
      </c>
      <c r="Y54" s="65">
        <v>11</v>
      </c>
      <c r="Z54" s="65">
        <v>11</v>
      </c>
      <c r="AA54" s="65">
        <v>11</v>
      </c>
      <c r="AB54" s="65">
        <v>11</v>
      </c>
      <c r="AC54" s="65">
        <v>11</v>
      </c>
      <c r="AD54" s="65">
        <v>11</v>
      </c>
      <c r="AE54" s="65">
        <v>11</v>
      </c>
      <c r="AF54" s="65">
        <v>11</v>
      </c>
      <c r="AG54" s="65">
        <v>11</v>
      </c>
      <c r="AH54" s="65">
        <v>11</v>
      </c>
      <c r="AI54" s="65">
        <v>11</v>
      </c>
      <c r="AJ54" s="65">
        <v>11</v>
      </c>
      <c r="AK54" s="65">
        <v>11</v>
      </c>
      <c r="AL54" s="65">
        <v>11</v>
      </c>
      <c r="AM54" s="65">
        <v>11</v>
      </c>
      <c r="AN54" s="65">
        <v>11</v>
      </c>
      <c r="AO54" s="65">
        <v>11</v>
      </c>
      <c r="AP54" s="65">
        <v>11</v>
      </c>
      <c r="AQ54" s="65">
        <v>11</v>
      </c>
      <c r="AR54" s="65">
        <v>11</v>
      </c>
      <c r="AS54" s="65">
        <v>11</v>
      </c>
      <c r="AT54" s="65">
        <v>11</v>
      </c>
      <c r="AU54" s="65">
        <v>11</v>
      </c>
      <c r="AV54" s="65">
        <v>11</v>
      </c>
      <c r="AW54" s="65">
        <v>11</v>
      </c>
      <c r="AX54" s="65">
        <v>11</v>
      </c>
      <c r="AY54" s="65">
        <v>11</v>
      </c>
      <c r="AZ54" s="65">
        <v>11</v>
      </c>
      <c r="BA54" s="65">
        <v>11</v>
      </c>
      <c r="BB54" s="65">
        <v>11</v>
      </c>
      <c r="BC54" s="65">
        <v>11</v>
      </c>
      <c r="BD54" s="65">
        <v>11</v>
      </c>
      <c r="BE54" s="65">
        <v>11</v>
      </c>
      <c r="BF54" s="65">
        <v>11</v>
      </c>
      <c r="BG54" s="65">
        <v>11</v>
      </c>
      <c r="BH54" s="65">
        <v>11</v>
      </c>
      <c r="BI54" s="65">
        <v>11</v>
      </c>
      <c r="BJ54" s="65">
        <v>11</v>
      </c>
      <c r="BK54" s="65">
        <v>11</v>
      </c>
      <c r="BL54" s="65">
        <v>11</v>
      </c>
      <c r="BM54" s="65">
        <v>11</v>
      </c>
      <c r="BN54" s="65">
        <v>11</v>
      </c>
      <c r="BO54" s="65">
        <v>11</v>
      </c>
      <c r="BP54" s="65">
        <v>11</v>
      </c>
      <c r="BQ54" s="65">
        <v>11</v>
      </c>
      <c r="BR54" s="65">
        <v>11</v>
      </c>
      <c r="BS54" s="65">
        <v>11</v>
      </c>
      <c r="BT54" s="65">
        <v>11</v>
      </c>
      <c r="BU54" s="65">
        <v>11</v>
      </c>
    </row>
    <row r="55" spans="1:73" s="24" customFormat="1" ht="12.75" customHeight="1" x14ac:dyDescent="0.2">
      <c r="A55" s="60"/>
      <c r="B55" s="25" t="s">
        <v>151</v>
      </c>
      <c r="C55" s="65">
        <v>9</v>
      </c>
      <c r="D55" s="65">
        <v>9</v>
      </c>
      <c r="E55" s="65">
        <v>0</v>
      </c>
      <c r="F55" s="65">
        <v>9</v>
      </c>
      <c r="G55" s="65">
        <v>7</v>
      </c>
      <c r="H55" s="65">
        <v>7</v>
      </c>
      <c r="I55" s="65">
        <v>7</v>
      </c>
      <c r="J55" s="65">
        <v>9</v>
      </c>
      <c r="K55" s="65">
        <v>7</v>
      </c>
      <c r="L55" s="65">
        <v>7</v>
      </c>
      <c r="M55" s="65">
        <v>7</v>
      </c>
      <c r="N55" s="65">
        <v>9</v>
      </c>
      <c r="O55" s="65">
        <v>9</v>
      </c>
      <c r="P55" s="65">
        <v>9</v>
      </c>
      <c r="Q55" s="65">
        <v>9</v>
      </c>
      <c r="R55" s="65">
        <v>9</v>
      </c>
      <c r="S55" s="65">
        <v>8</v>
      </c>
      <c r="T55" s="65">
        <v>9</v>
      </c>
      <c r="U55" s="65">
        <v>9</v>
      </c>
      <c r="V55" s="65">
        <v>9</v>
      </c>
      <c r="W55" s="65">
        <v>7</v>
      </c>
      <c r="X55" s="65">
        <v>7</v>
      </c>
      <c r="Y55" s="65">
        <v>8</v>
      </c>
      <c r="Z55" s="65">
        <v>9</v>
      </c>
      <c r="AA55" s="65">
        <v>2</v>
      </c>
      <c r="AB55" s="65">
        <v>9</v>
      </c>
      <c r="AC55" s="65">
        <v>4</v>
      </c>
      <c r="AD55" s="65">
        <v>0</v>
      </c>
      <c r="AE55" s="65">
        <v>3</v>
      </c>
      <c r="AF55" s="65">
        <v>8</v>
      </c>
      <c r="AG55" s="65">
        <v>2</v>
      </c>
      <c r="AH55" s="65">
        <v>4</v>
      </c>
      <c r="AI55" s="65">
        <v>3</v>
      </c>
      <c r="AJ55" s="65">
        <v>3</v>
      </c>
      <c r="AK55" s="65">
        <v>5</v>
      </c>
      <c r="AL55" s="65">
        <v>9</v>
      </c>
      <c r="AM55" s="65">
        <v>9</v>
      </c>
      <c r="AN55" s="65">
        <v>8</v>
      </c>
      <c r="AO55" s="65">
        <v>8</v>
      </c>
      <c r="AP55" s="65">
        <v>8</v>
      </c>
      <c r="AQ55" s="65">
        <v>8</v>
      </c>
      <c r="AR55" s="65">
        <v>9</v>
      </c>
      <c r="AS55" s="65">
        <v>8</v>
      </c>
      <c r="AT55" s="65">
        <v>5</v>
      </c>
      <c r="AU55" s="65">
        <v>4</v>
      </c>
      <c r="AV55" s="65">
        <v>4</v>
      </c>
      <c r="AW55" s="65">
        <v>9</v>
      </c>
      <c r="AX55" s="65">
        <v>9</v>
      </c>
      <c r="AY55" s="65">
        <v>7</v>
      </c>
      <c r="AZ55" s="65">
        <v>7</v>
      </c>
      <c r="BA55" s="65">
        <v>7</v>
      </c>
      <c r="BB55" s="65">
        <v>7</v>
      </c>
      <c r="BC55" s="65">
        <v>8</v>
      </c>
      <c r="BD55" s="65">
        <v>7</v>
      </c>
      <c r="BE55" s="65">
        <v>8</v>
      </c>
      <c r="BF55" s="65">
        <v>7</v>
      </c>
      <c r="BG55" s="65">
        <v>8</v>
      </c>
      <c r="BH55" s="65">
        <v>9</v>
      </c>
      <c r="BI55" s="65">
        <v>8</v>
      </c>
      <c r="BJ55" s="65">
        <v>7</v>
      </c>
      <c r="BK55" s="65">
        <v>6</v>
      </c>
      <c r="BL55" s="65">
        <v>9</v>
      </c>
      <c r="BM55" s="65">
        <v>7</v>
      </c>
      <c r="BN55" s="65">
        <v>7</v>
      </c>
      <c r="BO55" s="65">
        <v>5</v>
      </c>
      <c r="BP55" s="65">
        <v>5</v>
      </c>
      <c r="BQ55" s="65">
        <v>5</v>
      </c>
      <c r="BR55" s="65">
        <v>4</v>
      </c>
      <c r="BS55" s="65">
        <v>0</v>
      </c>
      <c r="BT55" s="65">
        <v>1</v>
      </c>
      <c r="BU55" s="65">
        <v>1</v>
      </c>
    </row>
    <row r="56" spans="1:73" s="24" customFormat="1" ht="12.75" customHeight="1" x14ac:dyDescent="0.2">
      <c r="A56" s="61"/>
      <c r="B56" s="28" t="s">
        <v>149</v>
      </c>
      <c r="C56" s="86">
        <v>0.81818181818181823</v>
      </c>
      <c r="D56" s="86">
        <v>0.81818181818181823</v>
      </c>
      <c r="E56" s="86">
        <v>0</v>
      </c>
      <c r="F56" s="86">
        <v>0.81818181818181823</v>
      </c>
      <c r="G56" s="86">
        <v>0.63636363636363635</v>
      </c>
      <c r="H56" s="86">
        <v>0.63636363636363635</v>
      </c>
      <c r="I56" s="86">
        <v>0.63636363636363635</v>
      </c>
      <c r="J56" s="86">
        <v>0.81818181818181823</v>
      </c>
      <c r="K56" s="86">
        <v>0.63636363636363635</v>
      </c>
      <c r="L56" s="86">
        <v>0.63636363636363635</v>
      </c>
      <c r="M56" s="86">
        <v>0.63636363636363635</v>
      </c>
      <c r="N56" s="86">
        <v>0.81818181818181823</v>
      </c>
      <c r="O56" s="86">
        <v>0.81818181818181823</v>
      </c>
      <c r="P56" s="86">
        <v>0.81818181818181823</v>
      </c>
      <c r="Q56" s="86">
        <v>0.81818181818181823</v>
      </c>
      <c r="R56" s="86">
        <v>0.81818181818181823</v>
      </c>
      <c r="S56" s="86">
        <v>0.72727272727272729</v>
      </c>
      <c r="T56" s="86">
        <v>0.81818181818181823</v>
      </c>
      <c r="U56" s="86">
        <v>0.81818181818181823</v>
      </c>
      <c r="V56" s="86">
        <v>0.81818181818181823</v>
      </c>
      <c r="W56" s="86">
        <v>0.63636363636363635</v>
      </c>
      <c r="X56" s="86">
        <v>0.63636363636363635</v>
      </c>
      <c r="Y56" s="86">
        <v>0.72727272727272729</v>
      </c>
      <c r="Z56" s="86">
        <v>0.81818181818181823</v>
      </c>
      <c r="AA56" s="86">
        <v>0.18181818181818182</v>
      </c>
      <c r="AB56" s="86">
        <v>0.81818181818181823</v>
      </c>
      <c r="AC56" s="86">
        <v>0.36363636363636365</v>
      </c>
      <c r="AD56" s="86">
        <v>0</v>
      </c>
      <c r="AE56" s="86">
        <v>0.27272727272727271</v>
      </c>
      <c r="AF56" s="86">
        <v>0.72727272727272729</v>
      </c>
      <c r="AG56" s="86">
        <v>0.18181818181818182</v>
      </c>
      <c r="AH56" s="86">
        <v>0.36363636363636365</v>
      </c>
      <c r="AI56" s="86">
        <v>0.27272727272727271</v>
      </c>
      <c r="AJ56" s="86">
        <v>0.27272727272727271</v>
      </c>
      <c r="AK56" s="86">
        <v>0.45454545454545453</v>
      </c>
      <c r="AL56" s="86">
        <v>0.81818181818181823</v>
      </c>
      <c r="AM56" s="86">
        <v>0.81818181818181823</v>
      </c>
      <c r="AN56" s="86">
        <v>0.72727272727272729</v>
      </c>
      <c r="AO56" s="86">
        <v>0.72727272727272729</v>
      </c>
      <c r="AP56" s="86">
        <v>0.72727272727272729</v>
      </c>
      <c r="AQ56" s="86">
        <v>0.72727272727272729</v>
      </c>
      <c r="AR56" s="86">
        <v>0.81818181818181823</v>
      </c>
      <c r="AS56" s="86">
        <v>0.72727272727272729</v>
      </c>
      <c r="AT56" s="86">
        <v>0.45454545454545453</v>
      </c>
      <c r="AU56" s="86">
        <v>0.36363636363636365</v>
      </c>
      <c r="AV56" s="86">
        <v>0.36363636363636365</v>
      </c>
      <c r="AW56" s="86">
        <v>0.81818181818181823</v>
      </c>
      <c r="AX56" s="86">
        <v>0.81818181818181823</v>
      </c>
      <c r="AY56" s="86">
        <v>0.63636363636363635</v>
      </c>
      <c r="AZ56" s="86">
        <v>0.63636363636363635</v>
      </c>
      <c r="BA56" s="86">
        <v>0.63636363636363635</v>
      </c>
      <c r="BB56" s="86">
        <v>0.63636363636363635</v>
      </c>
      <c r="BC56" s="86">
        <v>0.72727272727272729</v>
      </c>
      <c r="BD56" s="86">
        <v>0.63636363636363635</v>
      </c>
      <c r="BE56" s="86">
        <v>0.72727272727272729</v>
      </c>
      <c r="BF56" s="86">
        <v>0.63636363636363635</v>
      </c>
      <c r="BG56" s="86">
        <v>0.72727272727272729</v>
      </c>
      <c r="BH56" s="86">
        <v>0.81818181818181823</v>
      </c>
      <c r="BI56" s="86">
        <v>0.72727272727272729</v>
      </c>
      <c r="BJ56" s="86">
        <v>0.63636363636363635</v>
      </c>
      <c r="BK56" s="86">
        <v>0.54545454545454541</v>
      </c>
      <c r="BL56" s="86">
        <v>0.81818181818181823</v>
      </c>
      <c r="BM56" s="86">
        <v>0.63636363636363635</v>
      </c>
      <c r="BN56" s="86">
        <v>0.63636363636363635</v>
      </c>
      <c r="BO56" s="86">
        <v>0.45454545454545453</v>
      </c>
      <c r="BP56" s="86">
        <v>0.45454545454545453</v>
      </c>
      <c r="BQ56" s="86">
        <v>0.45454545454545453</v>
      </c>
      <c r="BR56" s="86">
        <v>0.36363636363636365</v>
      </c>
      <c r="BS56" s="86">
        <v>0</v>
      </c>
      <c r="BT56" s="86">
        <v>9.0909090909090912E-2</v>
      </c>
      <c r="BU56" s="86">
        <v>9.0909090909090912E-2</v>
      </c>
    </row>
    <row r="57" spans="1:73" s="24" customFormat="1" ht="12.75" customHeight="1" x14ac:dyDescent="0.2">
      <c r="A57" s="51" t="s">
        <v>368</v>
      </c>
      <c r="B57" s="52" t="s">
        <v>193</v>
      </c>
      <c r="C57" s="53"/>
      <c r="D57" s="33" t="s">
        <v>357</v>
      </c>
      <c r="E57" s="33" t="s">
        <v>357</v>
      </c>
      <c r="F57" s="33" t="s">
        <v>357</v>
      </c>
      <c r="G57" s="33" t="s">
        <v>357</v>
      </c>
      <c r="H57" s="33" t="s">
        <v>357</v>
      </c>
      <c r="I57" s="33" t="s">
        <v>357</v>
      </c>
      <c r="J57" s="34" t="s">
        <v>357</v>
      </c>
      <c r="K57" s="35" t="s">
        <v>357</v>
      </c>
      <c r="L57" s="35" t="s">
        <v>357</v>
      </c>
      <c r="M57" s="35" t="s">
        <v>357</v>
      </c>
      <c r="N57" s="36" t="s">
        <v>357</v>
      </c>
      <c r="O57" s="36" t="s">
        <v>357</v>
      </c>
      <c r="P57" s="36" t="s">
        <v>357</v>
      </c>
      <c r="Q57" s="36" t="s">
        <v>357</v>
      </c>
      <c r="R57" s="36" t="s">
        <v>357</v>
      </c>
      <c r="S57" s="36" t="s">
        <v>357</v>
      </c>
      <c r="T57" s="35" t="s">
        <v>357</v>
      </c>
      <c r="U57" s="35" t="s">
        <v>357</v>
      </c>
      <c r="V57" s="36" t="s">
        <v>357</v>
      </c>
      <c r="W57" s="36" t="s">
        <v>357</v>
      </c>
      <c r="X57" s="36" t="s">
        <v>357</v>
      </c>
      <c r="Y57" s="36" t="s">
        <v>357</v>
      </c>
      <c r="Z57" s="36">
        <v>6938915</v>
      </c>
      <c r="AA57" s="36">
        <v>5124626</v>
      </c>
      <c r="AB57" s="36">
        <v>1814289</v>
      </c>
      <c r="AC57" s="36" t="s">
        <v>357</v>
      </c>
      <c r="AD57" s="36" t="s">
        <v>357</v>
      </c>
      <c r="AE57" s="36" t="s">
        <v>357</v>
      </c>
      <c r="AF57" s="36" t="s">
        <v>357</v>
      </c>
      <c r="AG57" s="36" t="s">
        <v>357</v>
      </c>
      <c r="AH57" s="36" t="s">
        <v>357</v>
      </c>
      <c r="AI57" s="36" t="s">
        <v>357</v>
      </c>
      <c r="AJ57" s="36" t="s">
        <v>357</v>
      </c>
      <c r="AK57" s="36" t="s">
        <v>357</v>
      </c>
      <c r="AL57" s="36" t="s">
        <v>357</v>
      </c>
      <c r="AM57" s="36" t="s">
        <v>357</v>
      </c>
      <c r="AN57" s="36" t="s">
        <v>357</v>
      </c>
      <c r="AO57" s="36" t="s">
        <v>357</v>
      </c>
      <c r="AP57" s="36" t="s">
        <v>357</v>
      </c>
      <c r="AQ57" s="36" t="s">
        <v>357</v>
      </c>
      <c r="AR57" s="36" t="s">
        <v>357</v>
      </c>
      <c r="AS57" s="36" t="s">
        <v>357</v>
      </c>
      <c r="AT57" s="36" t="s">
        <v>357</v>
      </c>
      <c r="AU57" s="36" t="s">
        <v>357</v>
      </c>
      <c r="AV57" s="36" t="s">
        <v>357</v>
      </c>
      <c r="AW57" s="36" t="s">
        <v>357</v>
      </c>
      <c r="AX57" s="36" t="s">
        <v>357</v>
      </c>
      <c r="AY57" s="36" t="s">
        <v>357</v>
      </c>
      <c r="AZ57" s="36" t="s">
        <v>357</v>
      </c>
      <c r="BA57" s="36" t="s">
        <v>357</v>
      </c>
      <c r="BB57" s="36" t="s">
        <v>357</v>
      </c>
      <c r="BC57" s="36" t="s">
        <v>357</v>
      </c>
      <c r="BD57" s="36" t="s">
        <v>357</v>
      </c>
      <c r="BE57" s="36" t="s">
        <v>357</v>
      </c>
      <c r="BF57" s="36" t="s">
        <v>357</v>
      </c>
      <c r="BG57" s="36" t="s">
        <v>357</v>
      </c>
      <c r="BH57" s="36" t="s">
        <v>357</v>
      </c>
      <c r="BI57" s="36" t="s">
        <v>357</v>
      </c>
      <c r="BJ57" s="36" t="s">
        <v>357</v>
      </c>
      <c r="BK57" s="36" t="s">
        <v>357</v>
      </c>
      <c r="BL57" s="36" t="s">
        <v>357</v>
      </c>
      <c r="BM57" s="36" t="s">
        <v>357</v>
      </c>
      <c r="BN57" s="36" t="s">
        <v>357</v>
      </c>
      <c r="BO57" s="36" t="s">
        <v>357</v>
      </c>
      <c r="BP57" s="36" t="s">
        <v>357</v>
      </c>
      <c r="BQ57" s="36" t="s">
        <v>357</v>
      </c>
      <c r="BR57" s="36" t="s">
        <v>357</v>
      </c>
      <c r="BS57" s="36" t="s">
        <v>357</v>
      </c>
      <c r="BT57" s="36" t="s">
        <v>357</v>
      </c>
      <c r="BU57" s="36" t="s">
        <v>357</v>
      </c>
    </row>
    <row r="58" spans="1:73" s="24" customFormat="1" ht="12.75" customHeight="1" x14ac:dyDescent="0.2">
      <c r="A58" s="51" t="s">
        <v>329</v>
      </c>
      <c r="B58" s="52" t="s">
        <v>194</v>
      </c>
      <c r="C58" s="53"/>
      <c r="D58" s="79">
        <v>550</v>
      </c>
      <c r="E58" s="79" t="s">
        <v>357</v>
      </c>
      <c r="F58" s="79">
        <v>3</v>
      </c>
      <c r="G58" s="79">
        <v>0</v>
      </c>
      <c r="H58" s="79">
        <v>1</v>
      </c>
      <c r="I58" s="79">
        <v>2</v>
      </c>
      <c r="J58" s="80">
        <v>1</v>
      </c>
      <c r="K58" s="81">
        <v>1</v>
      </c>
      <c r="L58" s="81">
        <v>0</v>
      </c>
      <c r="M58" s="81">
        <v>0</v>
      </c>
      <c r="N58" s="82">
        <v>1</v>
      </c>
      <c r="O58" s="82">
        <v>123</v>
      </c>
      <c r="P58" s="82">
        <v>117</v>
      </c>
      <c r="Q58" s="82">
        <v>23</v>
      </c>
      <c r="R58" s="82">
        <v>3</v>
      </c>
      <c r="S58" s="82">
        <v>1</v>
      </c>
      <c r="T58" s="81">
        <v>221</v>
      </c>
      <c r="U58" s="81">
        <v>40</v>
      </c>
      <c r="V58" s="82">
        <v>9428</v>
      </c>
      <c r="W58" s="82">
        <v>339</v>
      </c>
      <c r="X58" s="82">
        <v>0</v>
      </c>
      <c r="Y58" s="82" t="s">
        <v>357</v>
      </c>
      <c r="Z58" s="82">
        <v>0</v>
      </c>
      <c r="AA58" s="82" t="s">
        <v>357</v>
      </c>
      <c r="AB58" s="82">
        <v>0</v>
      </c>
      <c r="AC58" s="82" t="s">
        <v>357</v>
      </c>
      <c r="AD58" s="82" t="s">
        <v>357</v>
      </c>
      <c r="AE58" s="82" t="s">
        <v>357</v>
      </c>
      <c r="AF58" s="82" t="s">
        <v>357</v>
      </c>
      <c r="AG58" s="82" t="s">
        <v>357</v>
      </c>
      <c r="AH58" s="82">
        <v>0</v>
      </c>
      <c r="AI58" s="82">
        <v>0</v>
      </c>
      <c r="AJ58" s="82">
        <v>0</v>
      </c>
      <c r="AK58" s="82" t="s">
        <v>357</v>
      </c>
      <c r="AL58" s="82">
        <v>9428</v>
      </c>
      <c r="AM58" s="82">
        <v>9053</v>
      </c>
      <c r="AN58" s="82">
        <v>0</v>
      </c>
      <c r="AO58" s="82">
        <v>0</v>
      </c>
      <c r="AP58" s="82">
        <v>0</v>
      </c>
      <c r="AQ58" s="82">
        <v>0</v>
      </c>
      <c r="AR58" s="82">
        <v>375</v>
      </c>
      <c r="AS58" s="82">
        <v>0</v>
      </c>
      <c r="AT58" s="82" t="s">
        <v>357</v>
      </c>
      <c r="AU58" s="82" t="s">
        <v>357</v>
      </c>
      <c r="AV58" s="82">
        <v>1</v>
      </c>
      <c r="AW58" s="82">
        <v>552</v>
      </c>
      <c r="AX58" s="82">
        <v>525</v>
      </c>
      <c r="AY58" s="82">
        <v>0</v>
      </c>
      <c r="AZ58" s="82">
        <v>0</v>
      </c>
      <c r="BA58" s="82">
        <v>0</v>
      </c>
      <c r="BB58" s="82">
        <v>0</v>
      </c>
      <c r="BC58" s="82">
        <v>27</v>
      </c>
      <c r="BD58" s="82">
        <v>0</v>
      </c>
      <c r="BE58" s="82">
        <v>23</v>
      </c>
      <c r="BF58" s="82">
        <v>0</v>
      </c>
      <c r="BG58" s="82">
        <v>14</v>
      </c>
      <c r="BH58" s="82">
        <v>8418</v>
      </c>
      <c r="BI58" s="82">
        <v>196</v>
      </c>
      <c r="BJ58" s="82" t="s">
        <v>357</v>
      </c>
      <c r="BK58" s="82">
        <v>138</v>
      </c>
      <c r="BL58" s="82">
        <v>0</v>
      </c>
      <c r="BM58" s="82">
        <v>0</v>
      </c>
      <c r="BN58" s="82">
        <v>0</v>
      </c>
      <c r="BO58" s="82">
        <v>0</v>
      </c>
      <c r="BP58" s="82">
        <v>0</v>
      </c>
      <c r="BQ58" s="82">
        <v>0</v>
      </c>
      <c r="BR58" s="82">
        <v>83</v>
      </c>
      <c r="BS58" s="82" t="s">
        <v>357</v>
      </c>
      <c r="BT58" s="82" t="s">
        <v>357</v>
      </c>
      <c r="BU58" s="82" t="s">
        <v>357</v>
      </c>
    </row>
    <row r="59" spans="1:73" s="24" customFormat="1" ht="12.75" customHeight="1" x14ac:dyDescent="0.2">
      <c r="A59" s="51" t="s">
        <v>330</v>
      </c>
      <c r="B59" s="52" t="s">
        <v>195</v>
      </c>
      <c r="C59" s="53"/>
      <c r="D59" s="79">
        <v>438</v>
      </c>
      <c r="E59" s="79" t="s">
        <v>357</v>
      </c>
      <c r="F59" s="79">
        <v>5</v>
      </c>
      <c r="G59" s="79">
        <v>0</v>
      </c>
      <c r="H59" s="79">
        <v>1</v>
      </c>
      <c r="I59" s="79">
        <v>4</v>
      </c>
      <c r="J59" s="80">
        <v>1.5</v>
      </c>
      <c r="K59" s="81">
        <v>1.45</v>
      </c>
      <c r="L59" s="81">
        <v>0</v>
      </c>
      <c r="M59" s="81">
        <v>0</v>
      </c>
      <c r="N59" s="82">
        <v>1</v>
      </c>
      <c r="O59" s="82">
        <v>380</v>
      </c>
      <c r="P59" s="82">
        <v>188</v>
      </c>
      <c r="Q59" s="82">
        <v>38</v>
      </c>
      <c r="R59" s="82">
        <v>24</v>
      </c>
      <c r="S59" s="82">
        <v>0</v>
      </c>
      <c r="T59" s="81">
        <v>214</v>
      </c>
      <c r="U59" s="81">
        <v>49.5</v>
      </c>
      <c r="V59" s="82">
        <v>14945</v>
      </c>
      <c r="W59" s="82">
        <v>1808</v>
      </c>
      <c r="X59" s="82">
        <v>0</v>
      </c>
      <c r="Y59" s="82">
        <v>0</v>
      </c>
      <c r="Z59" s="82">
        <v>55180</v>
      </c>
      <c r="AA59" s="82">
        <v>0</v>
      </c>
      <c r="AB59" s="82">
        <v>55180</v>
      </c>
      <c r="AC59" s="82" t="s">
        <v>357</v>
      </c>
      <c r="AD59" s="82" t="s">
        <v>357</v>
      </c>
      <c r="AE59" s="82" t="s">
        <v>357</v>
      </c>
      <c r="AF59" s="82">
        <v>55180</v>
      </c>
      <c r="AG59" s="82">
        <v>5271</v>
      </c>
      <c r="AH59" s="82">
        <v>0</v>
      </c>
      <c r="AI59" s="82">
        <v>0</v>
      </c>
      <c r="AJ59" s="82">
        <v>0</v>
      </c>
      <c r="AK59" s="82">
        <v>0</v>
      </c>
      <c r="AL59" s="82">
        <v>14945</v>
      </c>
      <c r="AM59" s="82">
        <v>14717</v>
      </c>
      <c r="AN59" s="82">
        <v>0</v>
      </c>
      <c r="AO59" s="82">
        <v>0</v>
      </c>
      <c r="AP59" s="82">
        <v>0</v>
      </c>
      <c r="AQ59" s="82">
        <v>0</v>
      </c>
      <c r="AR59" s="82">
        <v>220</v>
      </c>
      <c r="AS59" s="82">
        <v>8</v>
      </c>
      <c r="AT59" s="82" t="s">
        <v>357</v>
      </c>
      <c r="AU59" s="82" t="s">
        <v>357</v>
      </c>
      <c r="AV59" s="82">
        <v>1</v>
      </c>
      <c r="AW59" s="82">
        <v>2068</v>
      </c>
      <c r="AX59" s="82">
        <v>2000</v>
      </c>
      <c r="AY59" s="82">
        <v>0</v>
      </c>
      <c r="AZ59" s="82">
        <v>0</v>
      </c>
      <c r="BA59" s="82">
        <v>0</v>
      </c>
      <c r="BB59" s="82">
        <v>0</v>
      </c>
      <c r="BC59" s="82">
        <v>60</v>
      </c>
      <c r="BD59" s="82">
        <v>8</v>
      </c>
      <c r="BE59" s="82">
        <v>17</v>
      </c>
      <c r="BF59" s="82">
        <v>0</v>
      </c>
      <c r="BG59" s="82">
        <v>12</v>
      </c>
      <c r="BH59" s="82">
        <v>10158</v>
      </c>
      <c r="BI59" s="82">
        <v>456</v>
      </c>
      <c r="BJ59" s="82">
        <v>10</v>
      </c>
      <c r="BK59" s="82">
        <v>28</v>
      </c>
      <c r="BL59" s="82">
        <v>0</v>
      </c>
      <c r="BM59" s="82">
        <v>0</v>
      </c>
      <c r="BN59" s="82">
        <v>0</v>
      </c>
      <c r="BO59" s="82">
        <v>0</v>
      </c>
      <c r="BP59" s="82">
        <v>0</v>
      </c>
      <c r="BQ59" s="82">
        <v>0</v>
      </c>
      <c r="BR59" s="82">
        <v>32</v>
      </c>
      <c r="BS59" s="82" t="s">
        <v>357</v>
      </c>
      <c r="BT59" s="82" t="s">
        <v>357</v>
      </c>
      <c r="BU59" s="82" t="s">
        <v>357</v>
      </c>
    </row>
    <row r="60" spans="1:73" s="24" customFormat="1" ht="12.75" customHeight="1" x14ac:dyDescent="0.2">
      <c r="A60" s="51" t="s">
        <v>331</v>
      </c>
      <c r="B60" s="52" t="s">
        <v>196</v>
      </c>
      <c r="C60" s="53"/>
      <c r="D60" s="79">
        <v>1747</v>
      </c>
      <c r="E60" s="79">
        <v>29704</v>
      </c>
      <c r="F60" s="79">
        <v>6</v>
      </c>
      <c r="G60" s="79">
        <v>1</v>
      </c>
      <c r="H60" s="79">
        <v>5</v>
      </c>
      <c r="I60" s="79">
        <v>0</v>
      </c>
      <c r="J60" s="80">
        <v>4.7</v>
      </c>
      <c r="K60" s="81">
        <v>3.7</v>
      </c>
      <c r="L60" s="81">
        <v>0</v>
      </c>
      <c r="M60" s="81">
        <v>1</v>
      </c>
      <c r="N60" s="82">
        <v>1</v>
      </c>
      <c r="O60" s="82">
        <v>608</v>
      </c>
      <c r="P60" s="82">
        <v>352</v>
      </c>
      <c r="Q60" s="82">
        <v>56</v>
      </c>
      <c r="R60" s="82">
        <v>18</v>
      </c>
      <c r="S60" s="82">
        <v>2</v>
      </c>
      <c r="T60" s="81">
        <v>215</v>
      </c>
      <c r="U60" s="81">
        <v>37.5</v>
      </c>
      <c r="V60" s="82">
        <v>33204</v>
      </c>
      <c r="W60" s="82">
        <v>366</v>
      </c>
      <c r="X60" s="82">
        <v>24627</v>
      </c>
      <c r="Y60" s="82">
        <v>8528</v>
      </c>
      <c r="Z60" s="82">
        <v>0</v>
      </c>
      <c r="AA60" s="82" t="s">
        <v>357</v>
      </c>
      <c r="AB60" s="82">
        <v>0</v>
      </c>
      <c r="AC60" s="82" t="s">
        <v>357</v>
      </c>
      <c r="AD60" s="82" t="s">
        <v>357</v>
      </c>
      <c r="AE60" s="82" t="s">
        <v>357</v>
      </c>
      <c r="AF60" s="82" t="s">
        <v>357</v>
      </c>
      <c r="AG60" s="82" t="s">
        <v>357</v>
      </c>
      <c r="AH60" s="82" t="s">
        <v>357</v>
      </c>
      <c r="AI60" s="82" t="s">
        <v>357</v>
      </c>
      <c r="AJ60" s="82" t="s">
        <v>357</v>
      </c>
      <c r="AK60" s="82">
        <v>6711</v>
      </c>
      <c r="AL60" s="82">
        <v>33224</v>
      </c>
      <c r="AM60" s="82">
        <v>29831</v>
      </c>
      <c r="AN60" s="82">
        <v>0</v>
      </c>
      <c r="AO60" s="82">
        <v>0</v>
      </c>
      <c r="AP60" s="82">
        <v>0</v>
      </c>
      <c r="AQ60" s="82">
        <v>0</v>
      </c>
      <c r="AR60" s="82">
        <v>3373</v>
      </c>
      <c r="AS60" s="82">
        <v>20</v>
      </c>
      <c r="AT60" s="82" t="s">
        <v>357</v>
      </c>
      <c r="AU60" s="82" t="s">
        <v>357</v>
      </c>
      <c r="AV60" s="82" t="s">
        <v>357</v>
      </c>
      <c r="AW60" s="82">
        <v>1612</v>
      </c>
      <c r="AX60" s="82">
        <v>1473</v>
      </c>
      <c r="AY60" s="82">
        <v>0</v>
      </c>
      <c r="AZ60" s="82">
        <v>0</v>
      </c>
      <c r="BA60" s="82">
        <v>0</v>
      </c>
      <c r="BB60" s="82">
        <v>0</v>
      </c>
      <c r="BC60" s="82">
        <v>139</v>
      </c>
      <c r="BD60" s="82">
        <v>0</v>
      </c>
      <c r="BE60" s="82" t="s">
        <v>301</v>
      </c>
      <c r="BF60" s="82">
        <v>0</v>
      </c>
      <c r="BG60" s="82">
        <v>34</v>
      </c>
      <c r="BH60" s="82">
        <v>22265</v>
      </c>
      <c r="BI60" s="82">
        <v>543</v>
      </c>
      <c r="BJ60" s="82">
        <v>36</v>
      </c>
      <c r="BK60" s="82">
        <v>6</v>
      </c>
      <c r="BL60" s="82">
        <v>0</v>
      </c>
      <c r="BM60" s="82">
        <v>0</v>
      </c>
      <c r="BN60" s="82">
        <v>0</v>
      </c>
      <c r="BO60" s="82">
        <v>0</v>
      </c>
      <c r="BP60" s="82">
        <v>0</v>
      </c>
      <c r="BQ60" s="82" t="s">
        <v>357</v>
      </c>
      <c r="BR60" s="82" t="s">
        <v>357</v>
      </c>
      <c r="BS60" s="82" t="s">
        <v>357</v>
      </c>
      <c r="BT60" s="82" t="s">
        <v>357</v>
      </c>
      <c r="BU60" s="82" t="s">
        <v>357</v>
      </c>
    </row>
    <row r="61" spans="1:73" s="24" customFormat="1" ht="12.75" customHeight="1" x14ac:dyDescent="0.2">
      <c r="A61" s="51" t="s">
        <v>332</v>
      </c>
      <c r="B61" s="52" t="s">
        <v>197</v>
      </c>
      <c r="C61" s="53"/>
      <c r="D61" s="79">
        <v>1319</v>
      </c>
      <c r="E61" s="79" t="s">
        <v>357</v>
      </c>
      <c r="F61" s="79">
        <v>9</v>
      </c>
      <c r="G61" s="79">
        <v>0</v>
      </c>
      <c r="H61" s="79">
        <v>5</v>
      </c>
      <c r="I61" s="79">
        <v>4</v>
      </c>
      <c r="J61" s="80">
        <v>3.3</v>
      </c>
      <c r="K61" s="81">
        <v>3.1</v>
      </c>
      <c r="L61" s="81">
        <v>0.2</v>
      </c>
      <c r="M61" s="81">
        <v>0</v>
      </c>
      <c r="N61" s="82">
        <v>1</v>
      </c>
      <c r="O61" s="82">
        <v>567</v>
      </c>
      <c r="P61" s="82">
        <v>500</v>
      </c>
      <c r="Q61" s="82">
        <v>113</v>
      </c>
      <c r="R61" s="82">
        <v>40</v>
      </c>
      <c r="S61" s="82">
        <v>1</v>
      </c>
      <c r="T61" s="81">
        <v>225</v>
      </c>
      <c r="U61" s="81">
        <v>77</v>
      </c>
      <c r="V61" s="82">
        <v>14136</v>
      </c>
      <c r="W61" s="82">
        <v>607</v>
      </c>
      <c r="X61" s="82">
        <v>0</v>
      </c>
      <c r="Y61" s="82">
        <v>600</v>
      </c>
      <c r="Z61" s="82">
        <v>0</v>
      </c>
      <c r="AA61" s="82" t="s">
        <v>357</v>
      </c>
      <c r="AB61" s="82">
        <v>0</v>
      </c>
      <c r="AC61" s="82" t="s">
        <v>357</v>
      </c>
      <c r="AD61" s="82" t="s">
        <v>357</v>
      </c>
      <c r="AE61" s="82" t="s">
        <v>357</v>
      </c>
      <c r="AF61" s="82" t="s">
        <v>357</v>
      </c>
      <c r="AG61" s="82" t="s">
        <v>357</v>
      </c>
      <c r="AH61" s="82" t="s">
        <v>357</v>
      </c>
      <c r="AI61" s="82" t="s">
        <v>357</v>
      </c>
      <c r="AJ61" s="82" t="s">
        <v>357</v>
      </c>
      <c r="AK61" s="82">
        <v>3810</v>
      </c>
      <c r="AL61" s="82">
        <v>14743</v>
      </c>
      <c r="AM61" s="82">
        <v>13266</v>
      </c>
      <c r="AN61" s="82">
        <v>0</v>
      </c>
      <c r="AO61" s="82">
        <v>0</v>
      </c>
      <c r="AP61" s="82">
        <v>0</v>
      </c>
      <c r="AQ61" s="82">
        <v>0</v>
      </c>
      <c r="AR61" s="82">
        <v>1477</v>
      </c>
      <c r="AS61" s="82">
        <v>0</v>
      </c>
      <c r="AT61" s="82">
        <v>0</v>
      </c>
      <c r="AU61" s="82">
        <v>0</v>
      </c>
      <c r="AV61" s="82">
        <v>1</v>
      </c>
      <c r="AW61" s="82">
        <v>860</v>
      </c>
      <c r="AX61" s="82">
        <v>758</v>
      </c>
      <c r="AY61" s="82">
        <v>0</v>
      </c>
      <c r="AZ61" s="82">
        <v>0</v>
      </c>
      <c r="BA61" s="82">
        <v>0</v>
      </c>
      <c r="BB61" s="82">
        <v>0</v>
      </c>
      <c r="BC61" s="82">
        <v>102</v>
      </c>
      <c r="BD61" s="82">
        <v>0</v>
      </c>
      <c r="BE61" s="82">
        <v>220</v>
      </c>
      <c r="BF61" s="82">
        <v>14</v>
      </c>
      <c r="BG61" s="82">
        <v>56</v>
      </c>
      <c r="BH61" s="82">
        <v>12432</v>
      </c>
      <c r="BI61" s="82">
        <v>316</v>
      </c>
      <c r="BJ61" s="82">
        <v>265</v>
      </c>
      <c r="BK61" s="82" t="s">
        <v>357</v>
      </c>
      <c r="BL61" s="82">
        <v>0</v>
      </c>
      <c r="BM61" s="82">
        <v>0</v>
      </c>
      <c r="BN61" s="82">
        <v>0</v>
      </c>
      <c r="BO61" s="82">
        <v>0</v>
      </c>
      <c r="BP61" s="82">
        <v>0</v>
      </c>
      <c r="BQ61" s="82">
        <v>0</v>
      </c>
      <c r="BR61" s="82">
        <v>300</v>
      </c>
      <c r="BS61" s="82" t="s">
        <v>357</v>
      </c>
      <c r="BT61" s="82" t="s">
        <v>357</v>
      </c>
      <c r="BU61" s="82" t="s">
        <v>357</v>
      </c>
    </row>
    <row r="62" spans="1:73" s="24" customFormat="1" ht="12.75" customHeight="1" x14ac:dyDescent="0.2">
      <c r="A62" s="51" t="s">
        <v>333</v>
      </c>
      <c r="B62" s="52" t="s">
        <v>198</v>
      </c>
      <c r="C62" s="53"/>
      <c r="D62" s="79" t="s">
        <v>357</v>
      </c>
      <c r="E62" s="79" t="s">
        <v>357</v>
      </c>
      <c r="F62" s="79">
        <v>8</v>
      </c>
      <c r="G62" s="79">
        <v>2</v>
      </c>
      <c r="H62" s="79">
        <v>3</v>
      </c>
      <c r="I62" s="79">
        <v>3</v>
      </c>
      <c r="J62" s="80">
        <v>5</v>
      </c>
      <c r="K62" s="81">
        <v>3.65</v>
      </c>
      <c r="L62" s="81">
        <v>0.35</v>
      </c>
      <c r="M62" s="81">
        <v>1</v>
      </c>
      <c r="N62" s="82">
        <v>1</v>
      </c>
      <c r="O62" s="82">
        <v>804</v>
      </c>
      <c r="P62" s="82">
        <v>695</v>
      </c>
      <c r="Q62" s="82">
        <v>80</v>
      </c>
      <c r="R62" s="82">
        <v>29</v>
      </c>
      <c r="S62" s="82">
        <v>2</v>
      </c>
      <c r="T62" s="81">
        <v>220</v>
      </c>
      <c r="U62" s="81">
        <v>43</v>
      </c>
      <c r="V62" s="82">
        <v>30636</v>
      </c>
      <c r="W62" s="82">
        <v>760</v>
      </c>
      <c r="X62" s="82">
        <v>0</v>
      </c>
      <c r="Y62" s="82">
        <v>5000</v>
      </c>
      <c r="Z62" s="82">
        <v>85500</v>
      </c>
      <c r="AA62" s="82" t="s">
        <v>357</v>
      </c>
      <c r="AB62" s="82">
        <v>85500</v>
      </c>
      <c r="AC62" s="82" t="s">
        <v>357</v>
      </c>
      <c r="AD62" s="82" t="s">
        <v>357</v>
      </c>
      <c r="AE62" s="82" t="s">
        <v>357</v>
      </c>
      <c r="AF62" s="82">
        <v>85500</v>
      </c>
      <c r="AG62" s="82">
        <v>6500</v>
      </c>
      <c r="AH62" s="82" t="s">
        <v>357</v>
      </c>
      <c r="AI62" s="82" t="s">
        <v>357</v>
      </c>
      <c r="AJ62" s="82" t="s">
        <v>357</v>
      </c>
      <c r="AK62" s="82">
        <v>4000</v>
      </c>
      <c r="AL62" s="82">
        <v>38187</v>
      </c>
      <c r="AM62" s="82">
        <v>35000</v>
      </c>
      <c r="AN62" s="82">
        <v>0</v>
      </c>
      <c r="AO62" s="82">
        <v>0</v>
      </c>
      <c r="AP62" s="82">
        <v>0</v>
      </c>
      <c r="AQ62" s="82">
        <v>0</v>
      </c>
      <c r="AR62" s="82">
        <v>3187</v>
      </c>
      <c r="AS62" s="82">
        <v>0</v>
      </c>
      <c r="AT62" s="82">
        <v>10</v>
      </c>
      <c r="AU62" s="82">
        <v>144</v>
      </c>
      <c r="AV62" s="82">
        <v>5</v>
      </c>
      <c r="AW62" s="82">
        <v>2450</v>
      </c>
      <c r="AX62" s="82">
        <v>1044</v>
      </c>
      <c r="AY62" s="82">
        <v>0</v>
      </c>
      <c r="AZ62" s="82">
        <v>0</v>
      </c>
      <c r="BA62" s="82">
        <v>0</v>
      </c>
      <c r="BB62" s="82">
        <v>0</v>
      </c>
      <c r="BC62" s="82">
        <v>144</v>
      </c>
      <c r="BD62" s="82">
        <v>1262</v>
      </c>
      <c r="BE62" s="82">
        <v>10</v>
      </c>
      <c r="BF62" s="82">
        <v>1</v>
      </c>
      <c r="BG62" s="82">
        <v>64</v>
      </c>
      <c r="BH62" s="82">
        <v>28948</v>
      </c>
      <c r="BI62" s="82">
        <v>187</v>
      </c>
      <c r="BJ62" s="82">
        <v>166</v>
      </c>
      <c r="BK62" s="82">
        <v>152</v>
      </c>
      <c r="BL62" s="82">
        <v>0</v>
      </c>
      <c r="BM62" s="82">
        <v>0</v>
      </c>
      <c r="BN62" s="82">
        <v>0</v>
      </c>
      <c r="BO62" s="82">
        <v>0</v>
      </c>
      <c r="BP62" s="82">
        <v>0</v>
      </c>
      <c r="BQ62" s="82" t="s">
        <v>357</v>
      </c>
      <c r="BR62" s="82">
        <v>829</v>
      </c>
      <c r="BS62" s="82">
        <v>24674</v>
      </c>
      <c r="BT62" s="82">
        <v>3850</v>
      </c>
      <c r="BU62" s="82">
        <v>22000</v>
      </c>
    </row>
    <row r="63" spans="1:73" s="24" customFormat="1" ht="12.75" customHeight="1" x14ac:dyDescent="0.2">
      <c r="A63" s="51" t="s">
        <v>334</v>
      </c>
      <c r="B63" s="52" t="s">
        <v>199</v>
      </c>
      <c r="C63" s="53"/>
      <c r="D63" s="79">
        <v>1831</v>
      </c>
      <c r="E63" s="79" t="s">
        <v>357</v>
      </c>
      <c r="F63" s="79">
        <v>4</v>
      </c>
      <c r="G63" s="79">
        <v>3</v>
      </c>
      <c r="H63" s="79">
        <v>1</v>
      </c>
      <c r="I63" s="79">
        <v>0</v>
      </c>
      <c r="J63" s="80">
        <v>3.8</v>
      </c>
      <c r="K63" s="81">
        <v>3.5</v>
      </c>
      <c r="L63" s="81">
        <v>0.3</v>
      </c>
      <c r="M63" s="81">
        <v>0</v>
      </c>
      <c r="N63" s="82">
        <v>2</v>
      </c>
      <c r="O63" s="82">
        <v>288</v>
      </c>
      <c r="P63" s="82">
        <v>225</v>
      </c>
      <c r="Q63" s="82">
        <v>79</v>
      </c>
      <c r="R63" s="82">
        <v>30</v>
      </c>
      <c r="S63" s="82">
        <v>1</v>
      </c>
      <c r="T63" s="81">
        <v>232</v>
      </c>
      <c r="U63" s="81">
        <v>61.25</v>
      </c>
      <c r="V63" s="82">
        <v>14406</v>
      </c>
      <c r="W63" s="82">
        <v>1531</v>
      </c>
      <c r="X63" s="82">
        <v>0</v>
      </c>
      <c r="Y63" s="82">
        <v>6676</v>
      </c>
      <c r="Z63" s="82">
        <v>0</v>
      </c>
      <c r="AA63" s="82" t="s">
        <v>357</v>
      </c>
      <c r="AB63" s="82">
        <v>0</v>
      </c>
      <c r="AC63" s="82" t="s">
        <v>357</v>
      </c>
      <c r="AD63" s="82" t="s">
        <v>357</v>
      </c>
      <c r="AE63" s="82" t="s">
        <v>357</v>
      </c>
      <c r="AF63" s="82" t="s">
        <v>357</v>
      </c>
      <c r="AG63" s="82" t="s">
        <v>357</v>
      </c>
      <c r="AH63" s="82" t="s">
        <v>357</v>
      </c>
      <c r="AI63" s="82" t="s">
        <v>357</v>
      </c>
      <c r="AJ63" s="82" t="s">
        <v>357</v>
      </c>
      <c r="AK63" s="82" t="s">
        <v>357</v>
      </c>
      <c r="AL63" s="82">
        <v>21079</v>
      </c>
      <c r="AM63" s="82">
        <v>17694</v>
      </c>
      <c r="AN63" s="82">
        <v>2443</v>
      </c>
      <c r="AO63" s="82">
        <v>0</v>
      </c>
      <c r="AP63" s="82">
        <v>0</v>
      </c>
      <c r="AQ63" s="82">
        <v>0</v>
      </c>
      <c r="AR63" s="82">
        <v>905</v>
      </c>
      <c r="AS63" s="82">
        <v>37</v>
      </c>
      <c r="AT63" s="82">
        <v>594</v>
      </c>
      <c r="AU63" s="82">
        <v>0</v>
      </c>
      <c r="AV63" s="82">
        <v>420</v>
      </c>
      <c r="AW63" s="82">
        <v>1392</v>
      </c>
      <c r="AX63" s="82">
        <v>1119</v>
      </c>
      <c r="AY63" s="82">
        <v>137</v>
      </c>
      <c r="AZ63" s="82">
        <v>0</v>
      </c>
      <c r="BA63" s="82">
        <v>0</v>
      </c>
      <c r="BB63" s="82">
        <v>0</v>
      </c>
      <c r="BC63" s="82">
        <v>136</v>
      </c>
      <c r="BD63" s="82">
        <v>0</v>
      </c>
      <c r="BE63" s="82">
        <v>641</v>
      </c>
      <c r="BF63" s="82">
        <v>0</v>
      </c>
      <c r="BG63" s="82">
        <v>301</v>
      </c>
      <c r="BH63" s="82">
        <v>16655</v>
      </c>
      <c r="BI63" s="82">
        <v>165</v>
      </c>
      <c r="BJ63" s="82">
        <v>25</v>
      </c>
      <c r="BK63" s="82">
        <v>230</v>
      </c>
      <c r="BL63" s="82">
        <v>0</v>
      </c>
      <c r="BM63" s="82">
        <v>0</v>
      </c>
      <c r="BN63" s="82">
        <v>0</v>
      </c>
      <c r="BO63" s="82">
        <v>0</v>
      </c>
      <c r="BP63" s="82">
        <v>0</v>
      </c>
      <c r="BQ63" s="82" t="s">
        <v>357</v>
      </c>
      <c r="BR63" s="82" t="s">
        <v>357</v>
      </c>
      <c r="BS63" s="82" t="s">
        <v>357</v>
      </c>
      <c r="BT63" s="82" t="s">
        <v>357</v>
      </c>
      <c r="BU63" s="82" t="s">
        <v>357</v>
      </c>
    </row>
    <row r="64" spans="1:73" s="24" customFormat="1" ht="12.75" customHeight="1" x14ac:dyDescent="0.2">
      <c r="A64" s="51" t="s">
        <v>335</v>
      </c>
      <c r="B64" s="52" t="s">
        <v>200</v>
      </c>
      <c r="C64" s="53"/>
      <c r="D64" s="79">
        <v>754</v>
      </c>
      <c r="E64" s="79" t="s">
        <v>357</v>
      </c>
      <c r="F64" s="79">
        <v>4</v>
      </c>
      <c r="G64" s="79">
        <v>1</v>
      </c>
      <c r="H64" s="79">
        <v>3</v>
      </c>
      <c r="I64" s="79">
        <v>0</v>
      </c>
      <c r="J64" s="80">
        <v>3.2</v>
      </c>
      <c r="K64" s="81">
        <v>3.15</v>
      </c>
      <c r="L64" s="81">
        <v>0</v>
      </c>
      <c r="M64" s="81">
        <v>0</v>
      </c>
      <c r="N64" s="82">
        <v>1</v>
      </c>
      <c r="O64" s="82">
        <v>155</v>
      </c>
      <c r="P64" s="82">
        <v>140</v>
      </c>
      <c r="Q64" s="82">
        <v>38</v>
      </c>
      <c r="R64" s="82">
        <v>13</v>
      </c>
      <c r="S64" s="82">
        <v>0</v>
      </c>
      <c r="T64" s="81">
        <v>240</v>
      </c>
      <c r="U64" s="81">
        <v>50</v>
      </c>
      <c r="V64" s="82">
        <v>6128</v>
      </c>
      <c r="W64" s="82">
        <v>398</v>
      </c>
      <c r="X64" s="82">
        <v>0</v>
      </c>
      <c r="Y64" s="82">
        <v>595</v>
      </c>
      <c r="Z64" s="82">
        <v>0</v>
      </c>
      <c r="AA64" s="82" t="s">
        <v>357</v>
      </c>
      <c r="AB64" s="82">
        <v>0</v>
      </c>
      <c r="AC64" s="82" t="s">
        <v>357</v>
      </c>
      <c r="AD64" s="82" t="s">
        <v>357</v>
      </c>
      <c r="AE64" s="82" t="s">
        <v>357</v>
      </c>
      <c r="AF64" s="82" t="s">
        <v>357</v>
      </c>
      <c r="AG64" s="82" t="s">
        <v>357</v>
      </c>
      <c r="AH64" s="82" t="s">
        <v>357</v>
      </c>
      <c r="AI64" s="82" t="s">
        <v>357</v>
      </c>
      <c r="AJ64" s="82" t="s">
        <v>357</v>
      </c>
      <c r="AK64" s="82">
        <v>532.79999999999995</v>
      </c>
      <c r="AL64" s="82">
        <v>10928</v>
      </c>
      <c r="AM64" s="82">
        <v>9821</v>
      </c>
      <c r="AN64" s="82">
        <v>0</v>
      </c>
      <c r="AO64" s="82">
        <v>0</v>
      </c>
      <c r="AP64" s="82">
        <v>0</v>
      </c>
      <c r="AQ64" s="82">
        <v>0</v>
      </c>
      <c r="AR64" s="82">
        <v>1107</v>
      </c>
      <c r="AS64" s="82">
        <v>0</v>
      </c>
      <c r="AT64" s="82">
        <v>81</v>
      </c>
      <c r="AU64" s="82">
        <v>0</v>
      </c>
      <c r="AV64" s="82">
        <v>0</v>
      </c>
      <c r="AW64" s="82">
        <v>768</v>
      </c>
      <c r="AX64" s="82">
        <v>668</v>
      </c>
      <c r="AY64" s="82">
        <v>0</v>
      </c>
      <c r="AZ64" s="82">
        <v>0</v>
      </c>
      <c r="BA64" s="82">
        <v>0</v>
      </c>
      <c r="BB64" s="82">
        <v>0</v>
      </c>
      <c r="BC64" s="82">
        <v>100</v>
      </c>
      <c r="BD64" s="82">
        <v>0</v>
      </c>
      <c r="BE64" s="82">
        <v>34</v>
      </c>
      <c r="BF64" s="82">
        <v>0</v>
      </c>
      <c r="BG64" s="82">
        <v>108</v>
      </c>
      <c r="BH64" s="82">
        <v>10639</v>
      </c>
      <c r="BI64" s="82">
        <v>35</v>
      </c>
      <c r="BJ64" s="82">
        <v>134</v>
      </c>
      <c r="BK64" s="82">
        <v>227</v>
      </c>
      <c r="BL64" s="82">
        <v>0</v>
      </c>
      <c r="BM64" s="82">
        <v>0</v>
      </c>
      <c r="BN64" s="82">
        <v>0</v>
      </c>
      <c r="BO64" s="82">
        <v>0</v>
      </c>
      <c r="BP64" s="82">
        <v>0</v>
      </c>
      <c r="BQ64" s="82">
        <v>0</v>
      </c>
      <c r="BR64" s="82">
        <v>72</v>
      </c>
      <c r="BS64" s="82">
        <v>1567</v>
      </c>
      <c r="BT64" s="82" t="s">
        <v>357</v>
      </c>
      <c r="BU64" s="82">
        <v>772</v>
      </c>
    </row>
    <row r="65" spans="1:73" s="24" customFormat="1" ht="12.75" customHeight="1" x14ac:dyDescent="0.2">
      <c r="A65" s="51" t="s">
        <v>336</v>
      </c>
      <c r="B65" s="52" t="s">
        <v>201</v>
      </c>
      <c r="C65" s="53"/>
      <c r="D65" s="38" t="s">
        <v>357</v>
      </c>
      <c r="E65" s="38" t="s">
        <v>357</v>
      </c>
      <c r="F65" s="38">
        <v>4</v>
      </c>
      <c r="G65" s="38">
        <v>0</v>
      </c>
      <c r="H65" s="38">
        <v>2</v>
      </c>
      <c r="I65" s="38">
        <v>2</v>
      </c>
      <c r="J65" s="39">
        <v>1.6</v>
      </c>
      <c r="K65" s="40">
        <v>1.4</v>
      </c>
      <c r="L65" s="40">
        <v>0.2</v>
      </c>
      <c r="M65" s="40">
        <v>0</v>
      </c>
      <c r="N65" s="41">
        <v>2</v>
      </c>
      <c r="O65" s="41">
        <v>232</v>
      </c>
      <c r="P65" s="41">
        <v>226</v>
      </c>
      <c r="Q65" s="41">
        <v>26</v>
      </c>
      <c r="R65" s="41">
        <v>11</v>
      </c>
      <c r="S65" s="41">
        <v>0</v>
      </c>
      <c r="T65" s="40">
        <v>228</v>
      </c>
      <c r="U65" s="40">
        <v>41.3</v>
      </c>
      <c r="V65" s="41">
        <v>15642</v>
      </c>
      <c r="W65" s="41">
        <v>326</v>
      </c>
      <c r="X65" s="41">
        <v>0</v>
      </c>
      <c r="Y65" s="41">
        <v>0</v>
      </c>
      <c r="Z65" s="41">
        <v>0</v>
      </c>
      <c r="AA65" s="41" t="s">
        <v>357</v>
      </c>
      <c r="AB65" s="41">
        <v>0</v>
      </c>
      <c r="AC65" s="41" t="s">
        <v>357</v>
      </c>
      <c r="AD65" s="41" t="s">
        <v>357</v>
      </c>
      <c r="AE65" s="41" t="s">
        <v>357</v>
      </c>
      <c r="AF65" s="41" t="s">
        <v>357</v>
      </c>
      <c r="AG65" s="41" t="s">
        <v>357</v>
      </c>
      <c r="AH65" s="41" t="s">
        <v>357</v>
      </c>
      <c r="AI65" s="41">
        <v>0</v>
      </c>
      <c r="AJ65" s="41">
        <v>0</v>
      </c>
      <c r="AK65" s="41" t="s">
        <v>357</v>
      </c>
      <c r="AL65" s="41">
        <v>15598</v>
      </c>
      <c r="AM65" s="41">
        <v>14382</v>
      </c>
      <c r="AN65" s="41">
        <v>675</v>
      </c>
      <c r="AO65" s="41">
        <v>2</v>
      </c>
      <c r="AP65" s="41">
        <v>0</v>
      </c>
      <c r="AQ65" s="41">
        <v>0</v>
      </c>
      <c r="AR65" s="41">
        <v>539</v>
      </c>
      <c r="AS65" s="41">
        <v>0</v>
      </c>
      <c r="AT65" s="41" t="s">
        <v>357</v>
      </c>
      <c r="AU65" s="41" t="s">
        <v>357</v>
      </c>
      <c r="AV65" s="41">
        <v>68</v>
      </c>
      <c r="AW65" s="41">
        <v>1036</v>
      </c>
      <c r="AX65" s="41">
        <v>810</v>
      </c>
      <c r="AY65" s="41">
        <v>71</v>
      </c>
      <c r="AZ65" s="41">
        <v>0</v>
      </c>
      <c r="BA65" s="41">
        <v>0</v>
      </c>
      <c r="BB65" s="41">
        <v>0</v>
      </c>
      <c r="BC65" s="41">
        <v>155</v>
      </c>
      <c r="BD65" s="41">
        <v>0</v>
      </c>
      <c r="BE65" s="41">
        <v>127</v>
      </c>
      <c r="BF65" s="41">
        <v>1</v>
      </c>
      <c r="BG65" s="41">
        <v>18</v>
      </c>
      <c r="BH65" s="41">
        <v>9058</v>
      </c>
      <c r="BI65" s="41">
        <v>754</v>
      </c>
      <c r="BJ65" s="41">
        <v>714</v>
      </c>
      <c r="BK65" s="41">
        <v>258</v>
      </c>
      <c r="BL65" s="41">
        <v>0</v>
      </c>
      <c r="BM65" s="41">
        <v>0</v>
      </c>
      <c r="BN65" s="41">
        <v>0</v>
      </c>
      <c r="BO65" s="41">
        <v>0</v>
      </c>
      <c r="BP65" s="41">
        <v>0</v>
      </c>
      <c r="BQ65" s="41">
        <v>115</v>
      </c>
      <c r="BR65" s="41" t="s">
        <v>357</v>
      </c>
      <c r="BS65" s="41" t="s">
        <v>357</v>
      </c>
      <c r="BT65" s="41" t="s">
        <v>357</v>
      </c>
      <c r="BU65" s="41" t="s">
        <v>357</v>
      </c>
    </row>
    <row r="66" spans="1:73" s="24" customFormat="1" ht="12.75" customHeight="1" x14ac:dyDescent="0.2">
      <c r="A66" s="51" t="s">
        <v>337</v>
      </c>
      <c r="B66" s="52" t="s">
        <v>202</v>
      </c>
      <c r="C66" s="53"/>
      <c r="D66" s="38">
        <v>1205</v>
      </c>
      <c r="E66" s="38" t="s">
        <v>357</v>
      </c>
      <c r="F66" s="38">
        <v>3</v>
      </c>
      <c r="G66" s="38">
        <v>1</v>
      </c>
      <c r="H66" s="38">
        <v>2</v>
      </c>
      <c r="I66" s="38">
        <v>0</v>
      </c>
      <c r="J66" s="39">
        <v>2.1</v>
      </c>
      <c r="K66" s="40">
        <v>2.1</v>
      </c>
      <c r="L66" s="40">
        <v>0</v>
      </c>
      <c r="M66" s="40">
        <v>0</v>
      </c>
      <c r="N66" s="41">
        <v>1</v>
      </c>
      <c r="O66" s="41">
        <v>550</v>
      </c>
      <c r="P66" s="41">
        <v>460</v>
      </c>
      <c r="Q66" s="41">
        <v>50</v>
      </c>
      <c r="R66" s="41">
        <v>2</v>
      </c>
      <c r="S66" s="41">
        <v>0</v>
      </c>
      <c r="T66" s="40">
        <v>236</v>
      </c>
      <c r="U66" s="40">
        <v>32</v>
      </c>
      <c r="V66" s="41">
        <v>21000</v>
      </c>
      <c r="W66" s="41">
        <v>600</v>
      </c>
      <c r="X66" s="41" t="s">
        <v>357</v>
      </c>
      <c r="Y66" s="41" t="s">
        <v>357</v>
      </c>
      <c r="Z66" s="41">
        <v>337900</v>
      </c>
      <c r="AA66" s="41">
        <v>261700</v>
      </c>
      <c r="AB66" s="41">
        <v>76200</v>
      </c>
      <c r="AC66" s="41" t="s">
        <v>357</v>
      </c>
      <c r="AD66" s="41" t="s">
        <v>357</v>
      </c>
      <c r="AE66" s="41" t="s">
        <v>357</v>
      </c>
      <c r="AF66" s="41">
        <v>76200</v>
      </c>
      <c r="AG66" s="41">
        <v>12000</v>
      </c>
      <c r="AH66" s="41" t="s">
        <v>357</v>
      </c>
      <c r="AI66" s="41" t="s">
        <v>357</v>
      </c>
      <c r="AJ66" s="41" t="s">
        <v>357</v>
      </c>
      <c r="AK66" s="41" t="s">
        <v>357</v>
      </c>
      <c r="AL66" s="41">
        <v>23811</v>
      </c>
      <c r="AM66" s="41">
        <v>23772</v>
      </c>
      <c r="AN66" s="41">
        <v>0</v>
      </c>
      <c r="AO66" s="41">
        <v>19</v>
      </c>
      <c r="AP66" s="41">
        <v>0</v>
      </c>
      <c r="AQ66" s="41">
        <v>0</v>
      </c>
      <c r="AR66" s="41">
        <v>20</v>
      </c>
      <c r="AS66" s="41">
        <v>0</v>
      </c>
      <c r="AT66" s="41" t="s">
        <v>357</v>
      </c>
      <c r="AU66" s="41">
        <v>159</v>
      </c>
      <c r="AV66" s="41" t="s">
        <v>357</v>
      </c>
      <c r="AW66" s="41">
        <v>2343</v>
      </c>
      <c r="AX66" s="41">
        <v>2343</v>
      </c>
      <c r="AY66" s="41">
        <v>0</v>
      </c>
      <c r="AZ66" s="41">
        <v>0</v>
      </c>
      <c r="BA66" s="41">
        <v>0</v>
      </c>
      <c r="BB66" s="41">
        <v>0</v>
      </c>
      <c r="BC66" s="41">
        <v>0</v>
      </c>
      <c r="BD66" s="41">
        <v>0</v>
      </c>
      <c r="BE66" s="41" t="s">
        <v>301</v>
      </c>
      <c r="BF66" s="41">
        <v>2</v>
      </c>
      <c r="BG66" s="41">
        <v>20</v>
      </c>
      <c r="BH66" s="41">
        <v>6438</v>
      </c>
      <c r="BI66" s="41">
        <v>1065</v>
      </c>
      <c r="BJ66" s="41">
        <v>2852</v>
      </c>
      <c r="BK66" s="41">
        <v>15</v>
      </c>
      <c r="BL66" s="41">
        <v>8</v>
      </c>
      <c r="BM66" s="41">
        <v>8</v>
      </c>
      <c r="BN66" s="41">
        <v>0</v>
      </c>
      <c r="BO66" s="41" t="s">
        <v>301</v>
      </c>
      <c r="BP66" s="41">
        <v>0</v>
      </c>
      <c r="BQ66" s="41">
        <v>0</v>
      </c>
      <c r="BR66" s="41">
        <v>560</v>
      </c>
      <c r="BS66" s="41" t="s">
        <v>357</v>
      </c>
      <c r="BT66" s="41" t="s">
        <v>357</v>
      </c>
      <c r="BU66" s="41" t="s">
        <v>357</v>
      </c>
    </row>
    <row r="67" spans="1:73" s="24" customFormat="1" ht="12.75" customHeight="1" x14ac:dyDescent="0.2">
      <c r="A67" s="51" t="s">
        <v>338</v>
      </c>
      <c r="B67" s="52" t="s">
        <v>203</v>
      </c>
      <c r="C67" s="53"/>
      <c r="D67" s="79">
        <v>500</v>
      </c>
      <c r="E67" s="79" t="s">
        <v>357</v>
      </c>
      <c r="F67" s="79">
        <v>4</v>
      </c>
      <c r="G67" s="79">
        <v>0</v>
      </c>
      <c r="H67" s="79">
        <v>2</v>
      </c>
      <c r="I67" s="79">
        <v>2</v>
      </c>
      <c r="J67" s="80">
        <v>1.9</v>
      </c>
      <c r="K67" s="81">
        <v>0.8</v>
      </c>
      <c r="L67" s="81">
        <v>0.3</v>
      </c>
      <c r="M67" s="81">
        <v>0.8</v>
      </c>
      <c r="N67" s="82">
        <v>1</v>
      </c>
      <c r="O67" s="82">
        <v>600</v>
      </c>
      <c r="P67" s="82">
        <v>540</v>
      </c>
      <c r="Q67" s="82">
        <v>74</v>
      </c>
      <c r="R67" s="82">
        <v>2</v>
      </c>
      <c r="S67" s="82">
        <v>1</v>
      </c>
      <c r="T67" s="81">
        <v>176</v>
      </c>
      <c r="U67" s="81">
        <v>45</v>
      </c>
      <c r="V67" s="82">
        <v>13080</v>
      </c>
      <c r="W67" s="82">
        <v>320</v>
      </c>
      <c r="X67" s="82">
        <v>0</v>
      </c>
      <c r="Y67" s="82" t="s">
        <v>357</v>
      </c>
      <c r="Z67" s="82">
        <v>143410</v>
      </c>
      <c r="AA67" s="82">
        <v>118410</v>
      </c>
      <c r="AB67" s="82">
        <v>25000</v>
      </c>
      <c r="AC67" s="82" t="s">
        <v>357</v>
      </c>
      <c r="AD67" s="82" t="s">
        <v>357</v>
      </c>
      <c r="AE67" s="82" t="s">
        <v>357</v>
      </c>
      <c r="AF67" s="82">
        <v>25000</v>
      </c>
      <c r="AG67" s="82">
        <v>500</v>
      </c>
      <c r="AH67" s="82" t="s">
        <v>357</v>
      </c>
      <c r="AI67" s="82" t="s">
        <v>357</v>
      </c>
      <c r="AJ67" s="82" t="s">
        <v>357</v>
      </c>
      <c r="AK67" s="82">
        <v>6041</v>
      </c>
      <c r="AL67" s="82">
        <v>13322</v>
      </c>
      <c r="AM67" s="82">
        <v>12651</v>
      </c>
      <c r="AN67" s="82">
        <v>0</v>
      </c>
      <c r="AO67" s="82">
        <v>0</v>
      </c>
      <c r="AP67" s="82">
        <v>0</v>
      </c>
      <c r="AQ67" s="82">
        <v>0</v>
      </c>
      <c r="AR67" s="82">
        <v>671</v>
      </c>
      <c r="AS67" s="82">
        <v>0</v>
      </c>
      <c r="AT67" s="82">
        <v>65</v>
      </c>
      <c r="AU67" s="82">
        <v>200</v>
      </c>
      <c r="AV67" s="82">
        <v>2</v>
      </c>
      <c r="AW67" s="82">
        <v>834</v>
      </c>
      <c r="AX67" s="82">
        <v>694</v>
      </c>
      <c r="AY67" s="82">
        <v>0</v>
      </c>
      <c r="AZ67" s="82">
        <v>0</v>
      </c>
      <c r="BA67" s="82">
        <v>0</v>
      </c>
      <c r="BB67" s="82">
        <v>0</v>
      </c>
      <c r="BC67" s="82">
        <v>140</v>
      </c>
      <c r="BD67" s="82">
        <v>0</v>
      </c>
      <c r="BE67" s="82">
        <v>0</v>
      </c>
      <c r="BF67" s="82">
        <v>0</v>
      </c>
      <c r="BG67" s="82">
        <v>20</v>
      </c>
      <c r="BH67" s="82" t="s">
        <v>301</v>
      </c>
      <c r="BI67" s="82">
        <v>0</v>
      </c>
      <c r="BJ67" s="82">
        <v>33</v>
      </c>
      <c r="BK67" s="82">
        <v>5</v>
      </c>
      <c r="BL67" s="82">
        <v>0</v>
      </c>
      <c r="BM67" s="82">
        <v>0</v>
      </c>
      <c r="BN67" s="82">
        <v>0</v>
      </c>
      <c r="BO67" s="82">
        <v>0</v>
      </c>
      <c r="BP67" s="82">
        <v>0</v>
      </c>
      <c r="BQ67" s="82">
        <v>45000</v>
      </c>
      <c r="BR67" s="82" t="s">
        <v>357</v>
      </c>
      <c r="BS67" s="82" t="s">
        <v>357</v>
      </c>
      <c r="BT67" s="82" t="s">
        <v>357</v>
      </c>
      <c r="BU67" s="82" t="s">
        <v>357</v>
      </c>
    </row>
    <row r="68" spans="1:73" s="24" customFormat="1" ht="12.75" customHeight="1" x14ac:dyDescent="0.2">
      <c r="A68" s="51" t="s">
        <v>339</v>
      </c>
      <c r="B68" s="501" t="s">
        <v>205</v>
      </c>
      <c r="C68" s="502"/>
      <c r="D68" s="79">
        <v>1147</v>
      </c>
      <c r="E68" s="79" t="s">
        <v>357</v>
      </c>
      <c r="F68" s="79">
        <v>4</v>
      </c>
      <c r="G68" s="79">
        <v>1</v>
      </c>
      <c r="H68" s="79">
        <v>2</v>
      </c>
      <c r="I68" s="79">
        <v>1</v>
      </c>
      <c r="J68" s="80">
        <v>2.5</v>
      </c>
      <c r="K68" s="81">
        <v>2.5</v>
      </c>
      <c r="L68" s="81">
        <v>0</v>
      </c>
      <c r="M68" s="81">
        <v>0.04</v>
      </c>
      <c r="N68" s="82">
        <v>1</v>
      </c>
      <c r="O68" s="82">
        <v>300</v>
      </c>
      <c r="P68" s="82">
        <v>270</v>
      </c>
      <c r="Q68" s="82">
        <v>40</v>
      </c>
      <c r="R68" s="82">
        <v>7</v>
      </c>
      <c r="S68" s="82">
        <v>8</v>
      </c>
      <c r="T68" s="81">
        <v>182</v>
      </c>
      <c r="U68" s="81">
        <v>43</v>
      </c>
      <c r="V68" s="82">
        <v>16789</v>
      </c>
      <c r="W68" s="82" t="s">
        <v>357</v>
      </c>
      <c r="X68" s="82" t="s">
        <v>357</v>
      </c>
      <c r="Y68" s="82">
        <v>544</v>
      </c>
      <c r="Z68" s="82">
        <v>62240</v>
      </c>
      <c r="AA68" s="82" t="s">
        <v>357</v>
      </c>
      <c r="AB68" s="82">
        <v>62240</v>
      </c>
      <c r="AC68" s="82">
        <v>2112</v>
      </c>
      <c r="AD68" s="82" t="s">
        <v>357</v>
      </c>
      <c r="AE68" s="82">
        <v>20500</v>
      </c>
      <c r="AF68" s="82">
        <v>39628</v>
      </c>
      <c r="AG68" s="82" t="s">
        <v>357</v>
      </c>
      <c r="AH68" s="82">
        <v>58592</v>
      </c>
      <c r="AI68" s="82">
        <v>0</v>
      </c>
      <c r="AJ68" s="82">
        <v>0</v>
      </c>
      <c r="AK68" s="82">
        <v>3648</v>
      </c>
      <c r="AL68" s="82">
        <v>17333</v>
      </c>
      <c r="AM68" s="82">
        <v>16789</v>
      </c>
      <c r="AN68" s="82">
        <v>0</v>
      </c>
      <c r="AO68" s="82" t="s">
        <v>357</v>
      </c>
      <c r="AP68" s="82" t="s">
        <v>357</v>
      </c>
      <c r="AQ68" s="82">
        <v>0</v>
      </c>
      <c r="AR68" s="82">
        <v>544</v>
      </c>
      <c r="AS68" s="82">
        <v>0</v>
      </c>
      <c r="AT68" s="82" t="s">
        <v>357</v>
      </c>
      <c r="AU68" s="82">
        <v>544</v>
      </c>
      <c r="AV68" s="82">
        <v>1</v>
      </c>
      <c r="AW68" s="82">
        <v>711</v>
      </c>
      <c r="AX68" s="82">
        <v>676</v>
      </c>
      <c r="AY68" s="82">
        <v>0</v>
      </c>
      <c r="AZ68" s="82">
        <v>0</v>
      </c>
      <c r="BA68" s="82">
        <v>0</v>
      </c>
      <c r="BB68" s="82">
        <v>0</v>
      </c>
      <c r="BC68" s="82">
        <v>35</v>
      </c>
      <c r="BD68" s="82">
        <v>0</v>
      </c>
      <c r="BE68" s="82">
        <v>277</v>
      </c>
      <c r="BF68" s="82">
        <v>1</v>
      </c>
      <c r="BG68" s="82">
        <v>4</v>
      </c>
      <c r="BH68" s="82">
        <v>9314</v>
      </c>
      <c r="BI68" s="82">
        <v>1054</v>
      </c>
      <c r="BJ68" s="82">
        <v>1799</v>
      </c>
      <c r="BK68" s="82">
        <v>0</v>
      </c>
      <c r="BL68" s="82">
        <v>0</v>
      </c>
      <c r="BM68" s="82" t="s">
        <v>357</v>
      </c>
      <c r="BN68" s="82" t="s">
        <v>357</v>
      </c>
      <c r="BO68" s="82" t="s">
        <v>357</v>
      </c>
      <c r="BP68" s="82" t="s">
        <v>357</v>
      </c>
      <c r="BQ68" s="82">
        <v>69</v>
      </c>
      <c r="BR68" s="82">
        <v>602</v>
      </c>
      <c r="BS68" s="82" t="s">
        <v>357</v>
      </c>
      <c r="BT68" s="82" t="s">
        <v>357</v>
      </c>
      <c r="BU68" s="82" t="s">
        <v>357</v>
      </c>
    </row>
    <row r="69" spans="1:73" s="24" customFormat="1" ht="12.75" customHeight="1" x14ac:dyDescent="0.2">
      <c r="A69" s="51" t="s">
        <v>340</v>
      </c>
      <c r="B69" s="52" t="s">
        <v>206</v>
      </c>
      <c r="C69" s="53"/>
      <c r="D69" s="79">
        <v>1157</v>
      </c>
      <c r="E69" s="79" t="s">
        <v>357</v>
      </c>
      <c r="F69" s="79">
        <v>6</v>
      </c>
      <c r="G69" s="79">
        <v>1</v>
      </c>
      <c r="H69" s="79">
        <v>4</v>
      </c>
      <c r="I69" s="79">
        <v>1</v>
      </c>
      <c r="J69" s="80">
        <v>4</v>
      </c>
      <c r="K69" s="81">
        <v>2.7</v>
      </c>
      <c r="L69" s="81">
        <v>1.3</v>
      </c>
      <c r="M69" s="81">
        <v>0</v>
      </c>
      <c r="N69" s="82">
        <v>1</v>
      </c>
      <c r="O69" s="82">
        <v>383</v>
      </c>
      <c r="P69" s="82">
        <v>329</v>
      </c>
      <c r="Q69" s="82">
        <v>56</v>
      </c>
      <c r="R69" s="82">
        <v>4</v>
      </c>
      <c r="S69" s="82">
        <v>0</v>
      </c>
      <c r="T69" s="81">
        <v>250</v>
      </c>
      <c r="U69" s="81">
        <v>47</v>
      </c>
      <c r="V69" s="82">
        <v>20540</v>
      </c>
      <c r="W69" s="82">
        <v>420</v>
      </c>
      <c r="X69" s="82">
        <v>0</v>
      </c>
      <c r="Y69" s="82">
        <v>3071</v>
      </c>
      <c r="Z69" s="82">
        <v>0</v>
      </c>
      <c r="AA69" s="82" t="s">
        <v>357</v>
      </c>
      <c r="AB69" s="82">
        <v>0</v>
      </c>
      <c r="AC69" s="82" t="s">
        <v>357</v>
      </c>
      <c r="AD69" s="82" t="s">
        <v>357</v>
      </c>
      <c r="AE69" s="82" t="s">
        <v>357</v>
      </c>
      <c r="AF69" s="82" t="s">
        <v>357</v>
      </c>
      <c r="AG69" s="82" t="s">
        <v>357</v>
      </c>
      <c r="AH69" s="82" t="s">
        <v>357</v>
      </c>
      <c r="AI69" s="82" t="s">
        <v>357</v>
      </c>
      <c r="AJ69" s="82" t="s">
        <v>357</v>
      </c>
      <c r="AK69" s="82" t="s">
        <v>357</v>
      </c>
      <c r="AL69" s="82">
        <v>24036</v>
      </c>
      <c r="AM69" s="82">
        <v>21818</v>
      </c>
      <c r="AN69" s="82">
        <v>0</v>
      </c>
      <c r="AO69" s="82">
        <v>49</v>
      </c>
      <c r="AP69" s="82">
        <v>0</v>
      </c>
      <c r="AQ69" s="82">
        <v>0</v>
      </c>
      <c r="AR69" s="82">
        <v>2169</v>
      </c>
      <c r="AS69" s="82">
        <v>0</v>
      </c>
      <c r="AT69" s="82" t="s">
        <v>357</v>
      </c>
      <c r="AU69" s="82" t="s">
        <v>357</v>
      </c>
      <c r="AV69" s="82">
        <v>165</v>
      </c>
      <c r="AW69" s="82">
        <v>1143</v>
      </c>
      <c r="AX69" s="82">
        <v>826</v>
      </c>
      <c r="AY69" s="82">
        <v>0</v>
      </c>
      <c r="AZ69" s="82">
        <v>0</v>
      </c>
      <c r="BA69" s="82">
        <v>0</v>
      </c>
      <c r="BB69" s="82">
        <v>0</v>
      </c>
      <c r="BC69" s="82">
        <v>317</v>
      </c>
      <c r="BD69" s="82">
        <v>0</v>
      </c>
      <c r="BE69" s="82" t="s">
        <v>301</v>
      </c>
      <c r="BF69" s="82">
        <v>2</v>
      </c>
      <c r="BG69" s="82">
        <v>33</v>
      </c>
      <c r="BH69" s="82">
        <v>9822</v>
      </c>
      <c r="BI69" s="82">
        <v>826</v>
      </c>
      <c r="BJ69" s="82">
        <v>1697</v>
      </c>
      <c r="BK69" s="82">
        <v>139</v>
      </c>
      <c r="BL69" s="82">
        <v>0</v>
      </c>
      <c r="BM69" s="82">
        <v>0</v>
      </c>
      <c r="BN69" s="82">
        <v>0</v>
      </c>
      <c r="BO69" s="82">
        <v>0</v>
      </c>
      <c r="BP69" s="82">
        <v>0</v>
      </c>
      <c r="BQ69" s="82">
        <v>0</v>
      </c>
      <c r="BR69" s="82">
        <v>500</v>
      </c>
      <c r="BS69" s="82" t="s">
        <v>357</v>
      </c>
      <c r="BT69" s="82" t="s">
        <v>357</v>
      </c>
      <c r="BU69" s="82" t="s">
        <v>357</v>
      </c>
    </row>
    <row r="70" spans="1:73" s="24" customFormat="1" ht="12.75" customHeight="1" x14ac:dyDescent="0.2">
      <c r="A70" s="51" t="s">
        <v>341</v>
      </c>
      <c r="B70" s="52" t="s">
        <v>207</v>
      </c>
      <c r="C70" s="53"/>
      <c r="D70" s="79">
        <v>395</v>
      </c>
      <c r="E70" s="79">
        <v>4001</v>
      </c>
      <c r="F70" s="79">
        <v>3</v>
      </c>
      <c r="G70" s="79">
        <v>0</v>
      </c>
      <c r="H70" s="79">
        <v>3</v>
      </c>
      <c r="I70" s="79">
        <v>0</v>
      </c>
      <c r="J70" s="80">
        <v>1.5</v>
      </c>
      <c r="K70" s="81">
        <v>1.5</v>
      </c>
      <c r="L70" s="81">
        <v>0</v>
      </c>
      <c r="M70" s="81">
        <v>0</v>
      </c>
      <c r="N70" s="82">
        <v>1</v>
      </c>
      <c r="O70" s="82">
        <v>215</v>
      </c>
      <c r="P70" s="82">
        <v>139</v>
      </c>
      <c r="Q70" s="82">
        <v>19</v>
      </c>
      <c r="R70" s="82">
        <v>3</v>
      </c>
      <c r="S70" s="82">
        <v>1</v>
      </c>
      <c r="T70" s="81">
        <v>240</v>
      </c>
      <c r="U70" s="81">
        <v>33.450000000000003</v>
      </c>
      <c r="V70" s="82">
        <v>9036</v>
      </c>
      <c r="W70" s="82">
        <v>1470</v>
      </c>
      <c r="X70" s="82">
        <v>0</v>
      </c>
      <c r="Y70" s="82">
        <v>5020</v>
      </c>
      <c r="Z70" s="82">
        <v>0</v>
      </c>
      <c r="AA70" s="82" t="s">
        <v>357</v>
      </c>
      <c r="AB70" s="82">
        <v>0</v>
      </c>
      <c r="AC70" s="82" t="s">
        <v>357</v>
      </c>
      <c r="AD70" s="82" t="s">
        <v>357</v>
      </c>
      <c r="AE70" s="82" t="s">
        <v>357</v>
      </c>
      <c r="AF70" s="82" t="s">
        <v>357</v>
      </c>
      <c r="AG70" s="82" t="s">
        <v>357</v>
      </c>
      <c r="AH70" s="82">
        <v>70000</v>
      </c>
      <c r="AI70" s="82">
        <v>0</v>
      </c>
      <c r="AJ70" s="82">
        <v>0</v>
      </c>
      <c r="AK70" s="82" t="s">
        <v>357</v>
      </c>
      <c r="AL70" s="82">
        <v>13644</v>
      </c>
      <c r="AM70" s="82">
        <v>13232</v>
      </c>
      <c r="AN70" s="82">
        <v>0</v>
      </c>
      <c r="AO70" s="82">
        <v>0</v>
      </c>
      <c r="AP70" s="82">
        <v>0</v>
      </c>
      <c r="AQ70" s="82">
        <v>0</v>
      </c>
      <c r="AR70" s="82">
        <v>412</v>
      </c>
      <c r="AS70" s="82">
        <v>0</v>
      </c>
      <c r="AT70" s="82" t="s">
        <v>357</v>
      </c>
      <c r="AU70" s="82" t="s">
        <v>357</v>
      </c>
      <c r="AV70" s="82">
        <v>1</v>
      </c>
      <c r="AW70" s="82">
        <v>836</v>
      </c>
      <c r="AX70" s="82">
        <v>824</v>
      </c>
      <c r="AY70" s="82">
        <v>0</v>
      </c>
      <c r="AZ70" s="82">
        <v>0</v>
      </c>
      <c r="BA70" s="82">
        <v>0</v>
      </c>
      <c r="BB70" s="82">
        <v>0</v>
      </c>
      <c r="BC70" s="82">
        <v>12</v>
      </c>
      <c r="BD70" s="82">
        <v>0</v>
      </c>
      <c r="BE70" s="82" t="s">
        <v>301</v>
      </c>
      <c r="BF70" s="82">
        <v>0</v>
      </c>
      <c r="BG70" s="82">
        <v>15</v>
      </c>
      <c r="BH70" s="82">
        <v>3026</v>
      </c>
      <c r="BI70" s="82">
        <v>303</v>
      </c>
      <c r="BJ70" s="82">
        <v>620</v>
      </c>
      <c r="BK70" s="82">
        <v>6</v>
      </c>
      <c r="BL70" s="82">
        <v>0</v>
      </c>
      <c r="BM70" s="82">
        <v>0</v>
      </c>
      <c r="BN70" s="82">
        <v>0</v>
      </c>
      <c r="BO70" s="82">
        <v>0</v>
      </c>
      <c r="BP70" s="82">
        <v>0</v>
      </c>
      <c r="BQ70" s="82" t="s">
        <v>301</v>
      </c>
      <c r="BR70" s="82">
        <v>198</v>
      </c>
      <c r="BS70" s="82" t="s">
        <v>357</v>
      </c>
      <c r="BT70" s="82" t="s">
        <v>357</v>
      </c>
      <c r="BU70" s="82" t="s">
        <v>357</v>
      </c>
    </row>
    <row r="71" spans="1:73" s="24" customFormat="1" ht="12.75" customHeight="1" x14ac:dyDescent="0.2">
      <c r="A71" s="51" t="s">
        <v>342</v>
      </c>
      <c r="B71" s="52" t="s">
        <v>208</v>
      </c>
      <c r="C71" s="53"/>
      <c r="D71" s="79">
        <v>585</v>
      </c>
      <c r="E71" s="79">
        <v>800</v>
      </c>
      <c r="F71" s="79">
        <v>3</v>
      </c>
      <c r="G71" s="79">
        <v>1</v>
      </c>
      <c r="H71" s="79">
        <v>2</v>
      </c>
      <c r="I71" s="79">
        <v>0</v>
      </c>
      <c r="J71" s="80">
        <v>2.2999999999999998</v>
      </c>
      <c r="K71" s="81">
        <v>1.3</v>
      </c>
      <c r="L71" s="81">
        <v>0</v>
      </c>
      <c r="M71" s="81">
        <v>1</v>
      </c>
      <c r="N71" s="82">
        <v>2</v>
      </c>
      <c r="O71" s="82">
        <v>350</v>
      </c>
      <c r="P71" s="82">
        <v>350</v>
      </c>
      <c r="Q71" s="82">
        <v>40</v>
      </c>
      <c r="R71" s="82">
        <v>5</v>
      </c>
      <c r="S71" s="82">
        <v>1</v>
      </c>
      <c r="T71" s="81">
        <v>240</v>
      </c>
      <c r="U71" s="81">
        <v>44</v>
      </c>
      <c r="V71" s="82">
        <v>15252</v>
      </c>
      <c r="W71" s="82">
        <v>441</v>
      </c>
      <c r="X71" s="82">
        <v>0</v>
      </c>
      <c r="Y71" s="82">
        <v>1521</v>
      </c>
      <c r="Z71" s="82">
        <v>0</v>
      </c>
      <c r="AA71" s="82" t="s">
        <v>357</v>
      </c>
      <c r="AB71" s="82">
        <v>0</v>
      </c>
      <c r="AC71" s="82" t="s">
        <v>357</v>
      </c>
      <c r="AD71" s="82" t="s">
        <v>357</v>
      </c>
      <c r="AE71" s="82" t="s">
        <v>357</v>
      </c>
      <c r="AF71" s="82" t="s">
        <v>357</v>
      </c>
      <c r="AG71" s="82" t="s">
        <v>357</v>
      </c>
      <c r="AH71" s="82" t="s">
        <v>357</v>
      </c>
      <c r="AI71" s="82" t="s">
        <v>357</v>
      </c>
      <c r="AJ71" s="82" t="s">
        <v>357</v>
      </c>
      <c r="AK71" s="82" t="s">
        <v>357</v>
      </c>
      <c r="AL71" s="82">
        <v>15252</v>
      </c>
      <c r="AM71" s="82">
        <v>14941</v>
      </c>
      <c r="AN71" s="82">
        <v>0</v>
      </c>
      <c r="AO71" s="82">
        <v>10</v>
      </c>
      <c r="AP71" s="82">
        <v>0</v>
      </c>
      <c r="AQ71" s="82">
        <v>0</v>
      </c>
      <c r="AR71" s="82">
        <v>276</v>
      </c>
      <c r="AS71" s="82">
        <v>25</v>
      </c>
      <c r="AT71" s="82">
        <v>18</v>
      </c>
      <c r="AU71" s="82">
        <v>2</v>
      </c>
      <c r="AV71" s="82">
        <v>7</v>
      </c>
      <c r="AW71" s="82">
        <v>352</v>
      </c>
      <c r="AX71" s="82">
        <v>336</v>
      </c>
      <c r="AY71" s="82">
        <v>0</v>
      </c>
      <c r="AZ71" s="82">
        <v>0</v>
      </c>
      <c r="BA71" s="82">
        <v>0</v>
      </c>
      <c r="BB71" s="82">
        <v>0</v>
      </c>
      <c r="BC71" s="82">
        <v>0</v>
      </c>
      <c r="BD71" s="82">
        <v>16</v>
      </c>
      <c r="BE71" s="82">
        <v>120</v>
      </c>
      <c r="BF71" s="82">
        <v>7</v>
      </c>
      <c r="BG71" s="82">
        <v>30</v>
      </c>
      <c r="BH71" s="82">
        <v>3744</v>
      </c>
      <c r="BI71" s="82">
        <v>368</v>
      </c>
      <c r="BJ71" s="82">
        <v>335</v>
      </c>
      <c r="BK71" s="82">
        <v>120</v>
      </c>
      <c r="BL71" s="82">
        <v>20</v>
      </c>
      <c r="BM71" s="82">
        <v>20</v>
      </c>
      <c r="BN71" s="82">
        <v>0</v>
      </c>
      <c r="BO71" s="82">
        <v>0</v>
      </c>
      <c r="BP71" s="82">
        <v>0</v>
      </c>
      <c r="BQ71" s="82">
        <v>35</v>
      </c>
      <c r="BR71" s="82">
        <v>118</v>
      </c>
      <c r="BS71" s="82">
        <v>3500</v>
      </c>
      <c r="BT71" s="82">
        <v>350</v>
      </c>
      <c r="BU71" s="82">
        <v>350</v>
      </c>
    </row>
    <row r="72" spans="1:73" s="24" customFormat="1" ht="12.75" customHeight="1" x14ac:dyDescent="0.2">
      <c r="A72" s="51" t="s">
        <v>343</v>
      </c>
      <c r="B72" s="52" t="s">
        <v>209</v>
      </c>
      <c r="C72" s="53"/>
      <c r="D72" s="79">
        <v>730</v>
      </c>
      <c r="E72" s="79" t="s">
        <v>357</v>
      </c>
      <c r="F72" s="79">
        <v>4</v>
      </c>
      <c r="G72" s="79">
        <v>0</v>
      </c>
      <c r="H72" s="79">
        <v>0</v>
      </c>
      <c r="I72" s="79">
        <v>4</v>
      </c>
      <c r="J72" s="80">
        <v>1.5</v>
      </c>
      <c r="K72" s="81">
        <v>1.2</v>
      </c>
      <c r="L72" s="81">
        <v>0.3</v>
      </c>
      <c r="M72" s="81">
        <v>0</v>
      </c>
      <c r="N72" s="82">
        <v>1</v>
      </c>
      <c r="O72" s="82">
        <v>260</v>
      </c>
      <c r="P72" s="82">
        <v>251</v>
      </c>
      <c r="Q72" s="82">
        <v>43</v>
      </c>
      <c r="R72" s="82">
        <v>6</v>
      </c>
      <c r="S72" s="82">
        <v>0</v>
      </c>
      <c r="T72" s="81">
        <v>225</v>
      </c>
      <c r="U72" s="81">
        <v>38.5</v>
      </c>
      <c r="V72" s="82">
        <v>5407</v>
      </c>
      <c r="W72" s="82">
        <v>431</v>
      </c>
      <c r="X72" s="82">
        <v>0</v>
      </c>
      <c r="Y72" s="82">
        <v>176</v>
      </c>
      <c r="Z72" s="82">
        <v>0</v>
      </c>
      <c r="AA72" s="82">
        <v>0</v>
      </c>
      <c r="AB72" s="82">
        <v>0</v>
      </c>
      <c r="AC72" s="82" t="s">
        <v>357</v>
      </c>
      <c r="AD72" s="82" t="s">
        <v>357</v>
      </c>
      <c r="AE72" s="82" t="s">
        <v>357</v>
      </c>
      <c r="AF72" s="82" t="s">
        <v>357</v>
      </c>
      <c r="AG72" s="82" t="s">
        <v>357</v>
      </c>
      <c r="AH72" s="82">
        <v>30000</v>
      </c>
      <c r="AI72" s="82">
        <v>0</v>
      </c>
      <c r="AJ72" s="82">
        <v>0</v>
      </c>
      <c r="AK72" s="82">
        <v>0</v>
      </c>
      <c r="AL72" s="82">
        <v>6410</v>
      </c>
      <c r="AM72" s="82">
        <v>5886</v>
      </c>
      <c r="AN72" s="82">
        <v>0</v>
      </c>
      <c r="AO72" s="82">
        <v>0</v>
      </c>
      <c r="AP72" s="82">
        <v>0</v>
      </c>
      <c r="AQ72" s="82">
        <v>0</v>
      </c>
      <c r="AR72" s="82">
        <v>524</v>
      </c>
      <c r="AS72" s="82">
        <v>0</v>
      </c>
      <c r="AT72" s="82">
        <v>0</v>
      </c>
      <c r="AU72" s="82">
        <v>0</v>
      </c>
      <c r="AV72" s="82">
        <v>1</v>
      </c>
      <c r="AW72" s="82">
        <v>35</v>
      </c>
      <c r="AX72" s="82">
        <v>32</v>
      </c>
      <c r="AY72" s="82">
        <v>0</v>
      </c>
      <c r="AZ72" s="82">
        <v>0</v>
      </c>
      <c r="BA72" s="82">
        <v>0</v>
      </c>
      <c r="BB72" s="82">
        <v>0</v>
      </c>
      <c r="BC72" s="82">
        <v>3</v>
      </c>
      <c r="BD72" s="82">
        <v>0</v>
      </c>
      <c r="BE72" s="82">
        <v>200</v>
      </c>
      <c r="BF72" s="82">
        <v>0</v>
      </c>
      <c r="BG72" s="82">
        <v>7</v>
      </c>
      <c r="BH72" s="82">
        <v>6209</v>
      </c>
      <c r="BI72" s="82">
        <v>448</v>
      </c>
      <c r="BJ72" s="82">
        <v>1766</v>
      </c>
      <c r="BK72" s="82">
        <v>168</v>
      </c>
      <c r="BL72" s="82">
        <v>0</v>
      </c>
      <c r="BM72" s="82">
        <v>0</v>
      </c>
      <c r="BN72" s="82">
        <v>0</v>
      </c>
      <c r="BO72" s="82">
        <v>0</v>
      </c>
      <c r="BP72" s="82">
        <v>0</v>
      </c>
      <c r="BQ72" s="82" t="s">
        <v>357</v>
      </c>
      <c r="BR72" s="82">
        <v>102</v>
      </c>
      <c r="BS72" s="82">
        <v>0</v>
      </c>
      <c r="BT72" s="82" t="s">
        <v>357</v>
      </c>
      <c r="BU72" s="82" t="s">
        <v>357</v>
      </c>
    </row>
    <row r="73" spans="1:73" s="24" customFormat="1" ht="12.75" customHeight="1" x14ac:dyDescent="0.2">
      <c r="A73" s="51" t="s">
        <v>362</v>
      </c>
      <c r="B73" s="52" t="s">
        <v>210</v>
      </c>
      <c r="C73" s="53"/>
      <c r="D73" s="79">
        <v>1629</v>
      </c>
      <c r="E73" s="79" t="s">
        <v>357</v>
      </c>
      <c r="F73" s="79">
        <v>8</v>
      </c>
      <c r="G73" s="79">
        <v>5</v>
      </c>
      <c r="H73" s="79">
        <v>1</v>
      </c>
      <c r="I73" s="79">
        <v>2</v>
      </c>
      <c r="J73" s="80">
        <v>6.4</v>
      </c>
      <c r="K73" s="81">
        <v>5.8</v>
      </c>
      <c r="L73" s="81">
        <v>0.6</v>
      </c>
      <c r="M73" s="81">
        <v>0</v>
      </c>
      <c r="N73" s="82">
        <v>1</v>
      </c>
      <c r="O73" s="82">
        <v>1021</v>
      </c>
      <c r="P73" s="82">
        <v>905</v>
      </c>
      <c r="Q73" s="82">
        <v>180</v>
      </c>
      <c r="R73" s="82">
        <v>1</v>
      </c>
      <c r="S73" s="82">
        <v>1</v>
      </c>
      <c r="T73" s="81">
        <v>316</v>
      </c>
      <c r="U73" s="81">
        <v>73.5</v>
      </c>
      <c r="V73" s="82">
        <v>25065</v>
      </c>
      <c r="W73" s="82">
        <v>699</v>
      </c>
      <c r="X73" s="82">
        <v>0</v>
      </c>
      <c r="Y73" s="82">
        <v>2064</v>
      </c>
      <c r="Z73" s="82">
        <v>319000</v>
      </c>
      <c r="AA73" s="82" t="s">
        <v>357</v>
      </c>
      <c r="AB73" s="82">
        <v>319000</v>
      </c>
      <c r="AC73" s="82" t="s">
        <v>357</v>
      </c>
      <c r="AD73" s="82" t="s">
        <v>357</v>
      </c>
      <c r="AE73" s="82" t="s">
        <v>357</v>
      </c>
      <c r="AF73" s="82">
        <v>319000</v>
      </c>
      <c r="AG73" s="82">
        <v>178529</v>
      </c>
      <c r="AH73" s="82">
        <v>0</v>
      </c>
      <c r="AI73" s="82">
        <v>0</v>
      </c>
      <c r="AJ73" s="82">
        <v>0</v>
      </c>
      <c r="AK73" s="82">
        <v>6400</v>
      </c>
      <c r="AL73" s="82">
        <v>28611</v>
      </c>
      <c r="AM73" s="82">
        <v>27129</v>
      </c>
      <c r="AN73" s="82">
        <v>0</v>
      </c>
      <c r="AO73" s="82">
        <v>3</v>
      </c>
      <c r="AP73" s="82">
        <v>0</v>
      </c>
      <c r="AQ73" s="82">
        <v>0</v>
      </c>
      <c r="AR73" s="82">
        <v>854</v>
      </c>
      <c r="AS73" s="82">
        <v>625</v>
      </c>
      <c r="AT73" s="82">
        <v>60</v>
      </c>
      <c r="AU73" s="82" t="s">
        <v>357</v>
      </c>
      <c r="AV73" s="82">
        <v>19</v>
      </c>
      <c r="AW73" s="82">
        <v>2355</v>
      </c>
      <c r="AX73" s="82">
        <v>2311</v>
      </c>
      <c r="AY73" s="82" t="s">
        <v>357</v>
      </c>
      <c r="AZ73" s="82" t="s">
        <v>357</v>
      </c>
      <c r="BA73" s="82" t="s">
        <v>357</v>
      </c>
      <c r="BB73" s="82" t="s">
        <v>357</v>
      </c>
      <c r="BC73" s="82">
        <v>23</v>
      </c>
      <c r="BD73" s="82">
        <v>21</v>
      </c>
      <c r="BE73" s="82">
        <v>79</v>
      </c>
      <c r="BF73" s="82">
        <v>0</v>
      </c>
      <c r="BG73" s="82">
        <v>22</v>
      </c>
      <c r="BH73" s="82">
        <v>8275</v>
      </c>
      <c r="BI73" s="82">
        <v>2589</v>
      </c>
      <c r="BJ73" s="82">
        <v>353</v>
      </c>
      <c r="BK73" s="82">
        <v>0</v>
      </c>
      <c r="BL73" s="82">
        <v>0</v>
      </c>
      <c r="BM73" s="82">
        <v>0</v>
      </c>
      <c r="BN73" s="82">
        <v>0</v>
      </c>
      <c r="BO73" s="82">
        <v>0</v>
      </c>
      <c r="BP73" s="82">
        <v>0</v>
      </c>
      <c r="BQ73" s="82">
        <v>0</v>
      </c>
      <c r="BR73" s="82">
        <v>1042</v>
      </c>
      <c r="BS73" s="82" t="s">
        <v>357</v>
      </c>
      <c r="BT73" s="82" t="s">
        <v>357</v>
      </c>
      <c r="BU73" s="82" t="s">
        <v>357</v>
      </c>
    </row>
    <row r="74" spans="1:73" s="24" customFormat="1" ht="12.75" customHeight="1" x14ac:dyDescent="0.2">
      <c r="A74" s="51" t="s">
        <v>344</v>
      </c>
      <c r="B74" s="52" t="s">
        <v>211</v>
      </c>
      <c r="C74" s="53"/>
      <c r="D74" s="79">
        <v>61</v>
      </c>
      <c r="E74" s="79" t="s">
        <v>357</v>
      </c>
      <c r="F74" s="79">
        <v>2</v>
      </c>
      <c r="G74" s="79">
        <v>0</v>
      </c>
      <c r="H74" s="79">
        <v>0</v>
      </c>
      <c r="I74" s="79">
        <v>2</v>
      </c>
      <c r="J74" s="80">
        <v>0.6</v>
      </c>
      <c r="K74" s="81">
        <v>0.25</v>
      </c>
      <c r="L74" s="81">
        <v>0.3</v>
      </c>
      <c r="M74" s="81">
        <v>0</v>
      </c>
      <c r="N74" s="82">
        <v>1</v>
      </c>
      <c r="O74" s="82">
        <v>350</v>
      </c>
      <c r="P74" s="82">
        <v>332</v>
      </c>
      <c r="Q74" s="82">
        <v>55</v>
      </c>
      <c r="R74" s="82">
        <v>3</v>
      </c>
      <c r="S74" s="82">
        <v>3</v>
      </c>
      <c r="T74" s="81">
        <v>230</v>
      </c>
      <c r="U74" s="81">
        <v>33</v>
      </c>
      <c r="V74" s="82">
        <v>1517</v>
      </c>
      <c r="W74" s="82" t="s">
        <v>301</v>
      </c>
      <c r="X74" s="82">
        <v>1517</v>
      </c>
      <c r="Y74" s="82">
        <v>0</v>
      </c>
      <c r="Z74" s="82">
        <v>0</v>
      </c>
      <c r="AA74" s="82" t="s">
        <v>357</v>
      </c>
      <c r="AB74" s="82">
        <v>0</v>
      </c>
      <c r="AC74" s="82" t="s">
        <v>357</v>
      </c>
      <c r="AD74" s="82" t="s">
        <v>357</v>
      </c>
      <c r="AE74" s="82" t="s">
        <v>357</v>
      </c>
      <c r="AF74" s="82" t="s">
        <v>357</v>
      </c>
      <c r="AG74" s="82" t="s">
        <v>357</v>
      </c>
      <c r="AH74" s="82" t="s">
        <v>357</v>
      </c>
      <c r="AI74" s="82" t="s">
        <v>357</v>
      </c>
      <c r="AJ74" s="82" t="s">
        <v>357</v>
      </c>
      <c r="AK74" s="82" t="s">
        <v>357</v>
      </c>
      <c r="AL74" s="82">
        <v>1517</v>
      </c>
      <c r="AM74" s="82">
        <v>1475</v>
      </c>
      <c r="AN74" s="82">
        <v>0</v>
      </c>
      <c r="AO74" s="82">
        <v>0</v>
      </c>
      <c r="AP74" s="82">
        <v>0</v>
      </c>
      <c r="AQ74" s="82">
        <v>0</v>
      </c>
      <c r="AR74" s="82">
        <v>42</v>
      </c>
      <c r="AS74" s="82">
        <v>0</v>
      </c>
      <c r="AT74" s="82">
        <v>0</v>
      </c>
      <c r="AU74" s="82">
        <v>0</v>
      </c>
      <c r="AV74" s="82">
        <v>0</v>
      </c>
      <c r="AW74" s="82">
        <v>0</v>
      </c>
      <c r="AX74" s="82" t="s">
        <v>357</v>
      </c>
      <c r="AY74" s="82">
        <v>0</v>
      </c>
      <c r="AZ74" s="82">
        <v>0</v>
      </c>
      <c r="BA74" s="82">
        <v>0</v>
      </c>
      <c r="BB74" s="82">
        <v>0</v>
      </c>
      <c r="BC74" s="82" t="s">
        <v>357</v>
      </c>
      <c r="BD74" s="82">
        <v>0</v>
      </c>
      <c r="BE74" s="82" t="s">
        <v>301</v>
      </c>
      <c r="BF74" s="82">
        <v>1</v>
      </c>
      <c r="BG74" s="82">
        <v>5</v>
      </c>
      <c r="BH74" s="82" t="s">
        <v>301</v>
      </c>
      <c r="BI74" s="82" t="s">
        <v>357</v>
      </c>
      <c r="BJ74" s="82">
        <v>65</v>
      </c>
      <c r="BK74" s="82">
        <v>8</v>
      </c>
      <c r="BL74" s="82">
        <v>0</v>
      </c>
      <c r="BM74" s="82">
        <v>0</v>
      </c>
      <c r="BN74" s="82">
        <v>0</v>
      </c>
      <c r="BO74" s="82">
        <v>0</v>
      </c>
      <c r="BP74" s="82">
        <v>0</v>
      </c>
      <c r="BQ74" s="82">
        <v>0</v>
      </c>
      <c r="BR74" s="82" t="s">
        <v>357</v>
      </c>
      <c r="BS74" s="82" t="s">
        <v>357</v>
      </c>
      <c r="BT74" s="82" t="s">
        <v>357</v>
      </c>
      <c r="BU74" s="82" t="s">
        <v>357</v>
      </c>
    </row>
    <row r="75" spans="1:73" s="24" customFormat="1" ht="12.75" customHeight="1" x14ac:dyDescent="0.2">
      <c r="A75" s="51" t="s">
        <v>345</v>
      </c>
      <c r="B75" s="52" t="s">
        <v>212</v>
      </c>
      <c r="C75" s="53"/>
      <c r="D75" s="38" t="s">
        <v>357</v>
      </c>
      <c r="E75" s="38" t="s">
        <v>357</v>
      </c>
      <c r="F75" s="38">
        <v>5</v>
      </c>
      <c r="G75" s="38">
        <v>1</v>
      </c>
      <c r="H75" s="38">
        <v>2</v>
      </c>
      <c r="I75" s="38">
        <v>2</v>
      </c>
      <c r="J75" s="39">
        <v>2.4</v>
      </c>
      <c r="K75" s="40">
        <v>2.4</v>
      </c>
      <c r="L75" s="40">
        <v>0</v>
      </c>
      <c r="M75" s="40">
        <v>0</v>
      </c>
      <c r="N75" s="41">
        <v>1</v>
      </c>
      <c r="O75" s="41">
        <v>339</v>
      </c>
      <c r="P75" s="41">
        <v>321</v>
      </c>
      <c r="Q75" s="41">
        <v>33</v>
      </c>
      <c r="R75" s="41">
        <v>12</v>
      </c>
      <c r="S75" s="41">
        <v>0</v>
      </c>
      <c r="T75" s="40">
        <v>205</v>
      </c>
      <c r="U75" s="40">
        <v>44</v>
      </c>
      <c r="V75" s="41">
        <v>25161</v>
      </c>
      <c r="W75" s="41">
        <v>2001</v>
      </c>
      <c r="X75" s="41">
        <v>0</v>
      </c>
      <c r="Y75" s="41">
        <v>0</v>
      </c>
      <c r="Z75" s="41">
        <v>0</v>
      </c>
      <c r="AA75" s="41" t="s">
        <v>357</v>
      </c>
      <c r="AB75" s="41">
        <v>0</v>
      </c>
      <c r="AC75" s="41" t="s">
        <v>357</v>
      </c>
      <c r="AD75" s="41" t="s">
        <v>357</v>
      </c>
      <c r="AE75" s="41" t="s">
        <v>357</v>
      </c>
      <c r="AF75" s="41" t="s">
        <v>357</v>
      </c>
      <c r="AG75" s="41" t="s">
        <v>357</v>
      </c>
      <c r="AH75" s="41" t="s">
        <v>357</v>
      </c>
      <c r="AI75" s="41" t="s">
        <v>357</v>
      </c>
      <c r="AJ75" s="41" t="s">
        <v>357</v>
      </c>
      <c r="AK75" s="41" t="s">
        <v>357</v>
      </c>
      <c r="AL75" s="41">
        <v>25161</v>
      </c>
      <c r="AM75" s="41">
        <v>22236</v>
      </c>
      <c r="AN75" s="41">
        <v>2549</v>
      </c>
      <c r="AO75" s="41">
        <v>0</v>
      </c>
      <c r="AP75" s="41">
        <v>0</v>
      </c>
      <c r="AQ75" s="41">
        <v>0</v>
      </c>
      <c r="AR75" s="41">
        <v>376</v>
      </c>
      <c r="AS75" s="41">
        <v>0</v>
      </c>
      <c r="AT75" s="41">
        <v>4</v>
      </c>
      <c r="AU75" s="41">
        <v>0</v>
      </c>
      <c r="AV75" s="41">
        <v>623</v>
      </c>
      <c r="AW75" s="41">
        <v>1511</v>
      </c>
      <c r="AX75" s="41">
        <v>1386</v>
      </c>
      <c r="AY75" s="41">
        <v>102</v>
      </c>
      <c r="AZ75" s="41">
        <v>0</v>
      </c>
      <c r="BA75" s="41">
        <v>0</v>
      </c>
      <c r="BB75" s="41">
        <v>0</v>
      </c>
      <c r="BC75" s="41">
        <v>23</v>
      </c>
      <c r="BD75" s="41">
        <v>0</v>
      </c>
      <c r="BE75" s="41">
        <v>181</v>
      </c>
      <c r="BF75" s="41">
        <v>2</v>
      </c>
      <c r="BG75" s="41">
        <v>17</v>
      </c>
      <c r="BH75" s="41">
        <v>16562</v>
      </c>
      <c r="BI75" s="41">
        <v>2030</v>
      </c>
      <c r="BJ75" s="41">
        <v>3560</v>
      </c>
      <c r="BK75" s="41">
        <v>28</v>
      </c>
      <c r="BL75" s="41">
        <v>0</v>
      </c>
      <c r="BM75" s="41">
        <v>0</v>
      </c>
      <c r="BN75" s="41">
        <v>0</v>
      </c>
      <c r="BO75" s="41">
        <v>0</v>
      </c>
      <c r="BP75" s="41">
        <v>0</v>
      </c>
      <c r="BQ75" s="41" t="s">
        <v>357</v>
      </c>
      <c r="BR75" s="41" t="s">
        <v>357</v>
      </c>
      <c r="BS75" s="41" t="s">
        <v>357</v>
      </c>
      <c r="BT75" s="41" t="s">
        <v>357</v>
      </c>
      <c r="BU75" s="41" t="s">
        <v>357</v>
      </c>
    </row>
    <row r="76" spans="1:73" s="24" customFormat="1" ht="12.75" customHeight="1" x14ac:dyDescent="0.2">
      <c r="A76" s="51" t="s">
        <v>346</v>
      </c>
      <c r="B76" s="52" t="s">
        <v>213</v>
      </c>
      <c r="C76" s="53"/>
      <c r="D76" s="38">
        <v>986</v>
      </c>
      <c r="E76" s="38">
        <v>17999</v>
      </c>
      <c r="F76" s="38">
        <v>4</v>
      </c>
      <c r="G76" s="38">
        <v>0</v>
      </c>
      <c r="H76" s="38">
        <v>3</v>
      </c>
      <c r="I76" s="38">
        <v>1</v>
      </c>
      <c r="J76" s="39">
        <v>1.6</v>
      </c>
      <c r="K76" s="40">
        <v>1.5</v>
      </c>
      <c r="L76" s="40">
        <v>0.1</v>
      </c>
      <c r="M76" s="40">
        <v>0</v>
      </c>
      <c r="N76" s="41">
        <v>1</v>
      </c>
      <c r="O76" s="41">
        <v>330</v>
      </c>
      <c r="P76" s="41">
        <v>330</v>
      </c>
      <c r="Q76" s="41">
        <v>19</v>
      </c>
      <c r="R76" s="41">
        <v>4</v>
      </c>
      <c r="S76" s="41">
        <v>1</v>
      </c>
      <c r="T76" s="40">
        <v>205</v>
      </c>
      <c r="U76" s="40">
        <v>35</v>
      </c>
      <c r="V76" s="41">
        <v>25840</v>
      </c>
      <c r="W76" s="41" t="s">
        <v>357</v>
      </c>
      <c r="X76" s="41">
        <v>0</v>
      </c>
      <c r="Y76" s="41">
        <v>2835</v>
      </c>
      <c r="Z76" s="41">
        <v>39584</v>
      </c>
      <c r="AA76" s="41" t="s">
        <v>357</v>
      </c>
      <c r="AB76" s="41">
        <v>39584</v>
      </c>
      <c r="AC76" s="41" t="s">
        <v>357</v>
      </c>
      <c r="AD76" s="41" t="s">
        <v>357</v>
      </c>
      <c r="AE76" s="41" t="s">
        <v>357</v>
      </c>
      <c r="AF76" s="41">
        <v>39584</v>
      </c>
      <c r="AG76" s="41" t="s">
        <v>357</v>
      </c>
      <c r="AH76" s="41" t="s">
        <v>357</v>
      </c>
      <c r="AI76" s="41" t="s">
        <v>357</v>
      </c>
      <c r="AJ76" s="41" t="s">
        <v>357</v>
      </c>
      <c r="AK76" s="41">
        <v>3855</v>
      </c>
      <c r="AL76" s="41">
        <v>28400</v>
      </c>
      <c r="AM76" s="41">
        <v>25840</v>
      </c>
      <c r="AN76" s="41">
        <v>0</v>
      </c>
      <c r="AO76" s="41">
        <v>0</v>
      </c>
      <c r="AP76" s="41">
        <v>0</v>
      </c>
      <c r="AQ76" s="41">
        <v>0</v>
      </c>
      <c r="AR76" s="41">
        <v>2560</v>
      </c>
      <c r="AS76" s="41">
        <v>0</v>
      </c>
      <c r="AT76" s="41">
        <v>0</v>
      </c>
      <c r="AU76" s="41">
        <v>1</v>
      </c>
      <c r="AV76" s="41">
        <v>1</v>
      </c>
      <c r="AW76" s="41">
        <v>2378</v>
      </c>
      <c r="AX76" s="41">
        <v>2170</v>
      </c>
      <c r="AY76" s="41">
        <v>0</v>
      </c>
      <c r="AZ76" s="41">
        <v>0</v>
      </c>
      <c r="BA76" s="41">
        <v>0</v>
      </c>
      <c r="BB76" s="41">
        <v>0</v>
      </c>
      <c r="BC76" s="41">
        <v>208</v>
      </c>
      <c r="BD76" s="41">
        <v>0</v>
      </c>
      <c r="BE76" s="41">
        <v>0</v>
      </c>
      <c r="BF76" s="41">
        <v>0</v>
      </c>
      <c r="BG76" s="41">
        <v>6</v>
      </c>
      <c r="BH76" s="41">
        <v>10183</v>
      </c>
      <c r="BI76" s="41">
        <v>0</v>
      </c>
      <c r="BJ76" s="41">
        <v>0</v>
      </c>
      <c r="BK76" s="41" t="s">
        <v>357</v>
      </c>
      <c r="BL76" s="41">
        <v>0</v>
      </c>
      <c r="BM76" s="41">
        <v>0</v>
      </c>
      <c r="BN76" s="41">
        <v>0</v>
      </c>
      <c r="BO76" s="41">
        <v>0</v>
      </c>
      <c r="BP76" s="41">
        <v>0</v>
      </c>
      <c r="BQ76" s="41">
        <v>0</v>
      </c>
      <c r="BR76" s="41">
        <v>418</v>
      </c>
      <c r="BS76" s="41" t="s">
        <v>357</v>
      </c>
      <c r="BT76" s="41" t="s">
        <v>357</v>
      </c>
      <c r="BU76" s="41" t="s">
        <v>357</v>
      </c>
    </row>
    <row r="77" spans="1:73" s="24" customFormat="1" ht="12.75" customHeight="1" x14ac:dyDescent="0.2">
      <c r="A77" s="51" t="s">
        <v>347</v>
      </c>
      <c r="B77" s="52" t="s">
        <v>214</v>
      </c>
      <c r="C77" s="53"/>
      <c r="D77" s="79">
        <v>2011</v>
      </c>
      <c r="E77" s="79">
        <v>32166</v>
      </c>
      <c r="F77" s="79">
        <v>6</v>
      </c>
      <c r="G77" s="79">
        <v>1</v>
      </c>
      <c r="H77" s="79">
        <v>4</v>
      </c>
      <c r="I77" s="79">
        <v>1</v>
      </c>
      <c r="J77" s="80">
        <v>3.9</v>
      </c>
      <c r="K77" s="81">
        <v>3.1</v>
      </c>
      <c r="L77" s="81">
        <v>0</v>
      </c>
      <c r="M77" s="81">
        <v>0.8</v>
      </c>
      <c r="N77" s="82">
        <v>1</v>
      </c>
      <c r="O77" s="82">
        <v>670</v>
      </c>
      <c r="P77" s="82">
        <v>620</v>
      </c>
      <c r="Q77" s="82">
        <v>137</v>
      </c>
      <c r="R77" s="82">
        <v>28</v>
      </c>
      <c r="S77" s="82">
        <v>16</v>
      </c>
      <c r="T77" s="81">
        <v>220</v>
      </c>
      <c r="U77" s="81">
        <v>44</v>
      </c>
      <c r="V77" s="82">
        <v>21087</v>
      </c>
      <c r="W77" s="82">
        <v>578</v>
      </c>
      <c r="X77" s="82" t="s">
        <v>301</v>
      </c>
      <c r="Y77" s="82">
        <v>2868</v>
      </c>
      <c r="Z77" s="82">
        <v>101415</v>
      </c>
      <c r="AA77" s="82" t="s">
        <v>357</v>
      </c>
      <c r="AB77" s="82">
        <v>101415</v>
      </c>
      <c r="AC77" s="82" t="s">
        <v>357</v>
      </c>
      <c r="AD77" s="82" t="s">
        <v>357</v>
      </c>
      <c r="AE77" s="82" t="s">
        <v>357</v>
      </c>
      <c r="AF77" s="82">
        <v>101415</v>
      </c>
      <c r="AG77" s="82">
        <v>22204</v>
      </c>
      <c r="AH77" s="82" t="s">
        <v>357</v>
      </c>
      <c r="AI77" s="82" t="s">
        <v>357</v>
      </c>
      <c r="AJ77" s="82" t="s">
        <v>357</v>
      </c>
      <c r="AK77" s="82">
        <v>3500</v>
      </c>
      <c r="AL77" s="82">
        <v>27831</v>
      </c>
      <c r="AM77" s="82">
        <v>27729</v>
      </c>
      <c r="AN77" s="82" t="s">
        <v>357</v>
      </c>
      <c r="AO77" s="82" t="s">
        <v>357</v>
      </c>
      <c r="AP77" s="82" t="s">
        <v>357</v>
      </c>
      <c r="AQ77" s="82" t="s">
        <v>357</v>
      </c>
      <c r="AR77" s="82">
        <v>102</v>
      </c>
      <c r="AS77" s="82" t="s">
        <v>357</v>
      </c>
      <c r="AT77" s="82">
        <v>53000</v>
      </c>
      <c r="AU77" s="82">
        <v>63</v>
      </c>
      <c r="AV77" s="82" t="s">
        <v>357</v>
      </c>
      <c r="AW77" s="82">
        <v>1076</v>
      </c>
      <c r="AX77" s="82">
        <v>1066</v>
      </c>
      <c r="AY77" s="82" t="s">
        <v>357</v>
      </c>
      <c r="AZ77" s="82" t="s">
        <v>357</v>
      </c>
      <c r="BA77" s="82" t="s">
        <v>357</v>
      </c>
      <c r="BB77" s="82" t="s">
        <v>357</v>
      </c>
      <c r="BC77" s="82">
        <v>10</v>
      </c>
      <c r="BD77" s="82" t="s">
        <v>357</v>
      </c>
      <c r="BE77" s="82">
        <v>2982</v>
      </c>
      <c r="BF77" s="82">
        <v>2</v>
      </c>
      <c r="BG77" s="82">
        <v>60</v>
      </c>
      <c r="BH77" s="82">
        <v>14699</v>
      </c>
      <c r="BI77" s="82">
        <v>614</v>
      </c>
      <c r="BJ77" s="82">
        <v>60</v>
      </c>
      <c r="BK77" s="82">
        <v>20</v>
      </c>
      <c r="BL77" s="82">
        <v>0</v>
      </c>
      <c r="BM77" s="82" t="s">
        <v>357</v>
      </c>
      <c r="BN77" s="82" t="s">
        <v>357</v>
      </c>
      <c r="BO77" s="82" t="s">
        <v>357</v>
      </c>
      <c r="BP77" s="82" t="s">
        <v>357</v>
      </c>
      <c r="BQ77" s="82" t="s">
        <v>357</v>
      </c>
      <c r="BR77" s="82">
        <v>250</v>
      </c>
      <c r="BS77" s="82" t="s">
        <v>357</v>
      </c>
      <c r="BT77" s="82" t="s">
        <v>357</v>
      </c>
      <c r="BU77" s="82" t="s">
        <v>357</v>
      </c>
    </row>
    <row r="78" spans="1:73" s="24" customFormat="1" ht="12.75" customHeight="1" x14ac:dyDescent="0.2">
      <c r="A78" s="51" t="s">
        <v>349</v>
      </c>
      <c r="B78" s="52" t="s">
        <v>216</v>
      </c>
      <c r="C78" s="53"/>
      <c r="D78" s="79">
        <v>3105</v>
      </c>
      <c r="E78" s="79">
        <v>34575</v>
      </c>
      <c r="F78" s="79">
        <v>12</v>
      </c>
      <c r="G78" s="79">
        <v>2</v>
      </c>
      <c r="H78" s="79">
        <v>0</v>
      </c>
      <c r="I78" s="79">
        <v>10</v>
      </c>
      <c r="J78" s="80">
        <v>3.9</v>
      </c>
      <c r="K78" s="81">
        <v>1.9</v>
      </c>
      <c r="L78" s="81">
        <v>2</v>
      </c>
      <c r="M78" s="81">
        <v>0</v>
      </c>
      <c r="N78" s="82">
        <v>1</v>
      </c>
      <c r="O78" s="82">
        <v>270</v>
      </c>
      <c r="P78" s="82">
        <v>230</v>
      </c>
      <c r="Q78" s="82">
        <v>22</v>
      </c>
      <c r="R78" s="82">
        <v>9</v>
      </c>
      <c r="S78" s="82">
        <v>4</v>
      </c>
      <c r="T78" s="81">
        <v>230</v>
      </c>
      <c r="U78" s="81">
        <v>55</v>
      </c>
      <c r="V78" s="82">
        <v>25165</v>
      </c>
      <c r="W78" s="82">
        <v>1241</v>
      </c>
      <c r="X78" s="82">
        <v>10727</v>
      </c>
      <c r="Y78" s="82">
        <v>1770</v>
      </c>
      <c r="Z78" s="82">
        <v>0</v>
      </c>
      <c r="AA78" s="82" t="s">
        <v>357</v>
      </c>
      <c r="AB78" s="82">
        <v>0</v>
      </c>
      <c r="AC78" s="82" t="s">
        <v>357</v>
      </c>
      <c r="AD78" s="82" t="s">
        <v>357</v>
      </c>
      <c r="AE78" s="82" t="s">
        <v>357</v>
      </c>
      <c r="AF78" s="82" t="s">
        <v>301</v>
      </c>
      <c r="AG78" s="82" t="s">
        <v>301</v>
      </c>
      <c r="AH78" s="82" t="s">
        <v>357</v>
      </c>
      <c r="AI78" s="82" t="s">
        <v>357</v>
      </c>
      <c r="AJ78" s="82" t="s">
        <v>357</v>
      </c>
      <c r="AK78" s="82" t="s">
        <v>301</v>
      </c>
      <c r="AL78" s="82">
        <v>38444</v>
      </c>
      <c r="AM78" s="82">
        <v>36614</v>
      </c>
      <c r="AN78" s="82">
        <v>13</v>
      </c>
      <c r="AO78" s="82">
        <v>0</v>
      </c>
      <c r="AP78" s="82">
        <v>276</v>
      </c>
      <c r="AQ78" s="82">
        <v>0</v>
      </c>
      <c r="AR78" s="82">
        <v>1541</v>
      </c>
      <c r="AS78" s="82">
        <v>0</v>
      </c>
      <c r="AT78" s="82" t="s">
        <v>357</v>
      </c>
      <c r="AU78" s="82">
        <v>8</v>
      </c>
      <c r="AV78" s="82" t="s">
        <v>357</v>
      </c>
      <c r="AW78" s="82">
        <v>3588</v>
      </c>
      <c r="AX78" s="82">
        <v>3413</v>
      </c>
      <c r="AY78" s="82">
        <v>3</v>
      </c>
      <c r="AZ78" s="82">
        <v>0</v>
      </c>
      <c r="BA78" s="82">
        <v>45</v>
      </c>
      <c r="BB78" s="82">
        <v>0</v>
      </c>
      <c r="BC78" s="82">
        <v>127</v>
      </c>
      <c r="BD78" s="82">
        <v>0</v>
      </c>
      <c r="BE78" s="82">
        <v>500</v>
      </c>
      <c r="BF78" s="82">
        <v>2</v>
      </c>
      <c r="BG78" s="82">
        <v>4</v>
      </c>
      <c r="BH78" s="82">
        <v>15033</v>
      </c>
      <c r="BI78" s="82">
        <v>45</v>
      </c>
      <c r="BJ78" s="82">
        <v>32</v>
      </c>
      <c r="BK78" s="82">
        <v>0</v>
      </c>
      <c r="BL78" s="82">
        <v>116</v>
      </c>
      <c r="BM78" s="82">
        <v>27</v>
      </c>
      <c r="BN78" s="82">
        <v>45</v>
      </c>
      <c r="BO78" s="82">
        <v>0</v>
      </c>
      <c r="BP78" s="82">
        <v>44</v>
      </c>
      <c r="BQ78" s="82">
        <v>45</v>
      </c>
      <c r="BR78" s="82">
        <v>276</v>
      </c>
      <c r="BS78" s="82" t="s">
        <v>357</v>
      </c>
      <c r="BT78" s="82" t="s">
        <v>357</v>
      </c>
      <c r="BU78" s="82" t="s">
        <v>357</v>
      </c>
    </row>
    <row r="79" spans="1:73" s="24" customFormat="1" ht="12.75" customHeight="1" x14ac:dyDescent="0.2">
      <c r="A79" s="51" t="s">
        <v>369</v>
      </c>
      <c r="B79" s="52" t="s">
        <v>222</v>
      </c>
      <c r="C79" s="53"/>
      <c r="D79" s="79">
        <v>178</v>
      </c>
      <c r="E79" s="79">
        <v>2062</v>
      </c>
      <c r="F79" s="79">
        <v>2</v>
      </c>
      <c r="G79" s="79">
        <v>0</v>
      </c>
      <c r="H79" s="79">
        <v>0</v>
      </c>
      <c r="I79" s="79">
        <v>2</v>
      </c>
      <c r="J79" s="80">
        <v>0.8</v>
      </c>
      <c r="K79" s="81">
        <v>0.8</v>
      </c>
      <c r="L79" s="81">
        <v>0</v>
      </c>
      <c r="M79" s="81">
        <v>0</v>
      </c>
      <c r="N79" s="82">
        <v>1</v>
      </c>
      <c r="O79" s="82">
        <v>45.9</v>
      </c>
      <c r="P79" s="82">
        <v>41</v>
      </c>
      <c r="Q79" s="82">
        <v>11</v>
      </c>
      <c r="R79" s="82">
        <v>1</v>
      </c>
      <c r="S79" s="82">
        <v>1</v>
      </c>
      <c r="T79" s="81">
        <v>39</v>
      </c>
      <c r="U79" s="81">
        <v>28</v>
      </c>
      <c r="V79" s="82">
        <v>9200</v>
      </c>
      <c r="W79" s="82">
        <v>50</v>
      </c>
      <c r="X79" s="82">
        <v>0</v>
      </c>
      <c r="Y79" s="82">
        <v>0</v>
      </c>
      <c r="Z79" s="82">
        <v>86783</v>
      </c>
      <c r="AA79" s="82">
        <v>77673</v>
      </c>
      <c r="AB79" s="82">
        <v>9110</v>
      </c>
      <c r="AC79" s="82">
        <v>0</v>
      </c>
      <c r="AD79" s="82" t="s">
        <v>357</v>
      </c>
      <c r="AE79" s="82">
        <v>3152</v>
      </c>
      <c r="AF79" s="82">
        <v>5958</v>
      </c>
      <c r="AG79" s="82">
        <v>0</v>
      </c>
      <c r="AH79" s="82">
        <v>86783</v>
      </c>
      <c r="AI79" s="82">
        <v>0</v>
      </c>
      <c r="AJ79" s="82">
        <v>0</v>
      </c>
      <c r="AK79" s="82">
        <v>0</v>
      </c>
      <c r="AL79" s="82">
        <v>9250</v>
      </c>
      <c r="AM79" s="82">
        <v>8682</v>
      </c>
      <c r="AN79" s="82">
        <v>0</v>
      </c>
      <c r="AO79" s="82">
        <v>0</v>
      </c>
      <c r="AP79" s="82">
        <v>0</v>
      </c>
      <c r="AQ79" s="82">
        <v>0</v>
      </c>
      <c r="AR79" s="82">
        <v>568</v>
      </c>
      <c r="AS79" s="82">
        <v>0</v>
      </c>
      <c r="AT79" s="82">
        <v>0</v>
      </c>
      <c r="AU79" s="82">
        <v>0</v>
      </c>
      <c r="AV79" s="82">
        <v>0</v>
      </c>
      <c r="AW79" s="82">
        <v>285</v>
      </c>
      <c r="AX79" s="82">
        <v>167</v>
      </c>
      <c r="AY79" s="82">
        <v>0</v>
      </c>
      <c r="AZ79" s="82">
        <v>0</v>
      </c>
      <c r="BA79" s="82">
        <v>0</v>
      </c>
      <c r="BB79" s="82">
        <v>0</v>
      </c>
      <c r="BC79" s="82">
        <v>118</v>
      </c>
      <c r="BD79" s="82">
        <v>0</v>
      </c>
      <c r="BE79" s="82">
        <v>30</v>
      </c>
      <c r="BF79" s="82">
        <v>0</v>
      </c>
      <c r="BG79" s="82">
        <v>4</v>
      </c>
      <c r="BH79" s="82">
        <v>2968</v>
      </c>
      <c r="BI79" s="82">
        <v>0</v>
      </c>
      <c r="BJ79" s="82">
        <v>0</v>
      </c>
      <c r="BK79" s="82">
        <v>0</v>
      </c>
      <c r="BL79" s="82">
        <v>0</v>
      </c>
      <c r="BM79" s="82">
        <v>0</v>
      </c>
      <c r="BN79" s="82">
        <v>0</v>
      </c>
      <c r="BO79" s="82">
        <v>0</v>
      </c>
      <c r="BP79" s="82">
        <v>0</v>
      </c>
      <c r="BQ79" s="82">
        <v>0</v>
      </c>
      <c r="BR79" s="82">
        <v>10</v>
      </c>
      <c r="BS79" s="82" t="s">
        <v>357</v>
      </c>
      <c r="BT79" s="82" t="s">
        <v>357</v>
      </c>
      <c r="BU79" s="82" t="s">
        <v>357</v>
      </c>
    </row>
    <row r="80" spans="1:73" s="24" customFormat="1" ht="12.75" customHeight="1" x14ac:dyDescent="0.2">
      <c r="A80" s="51" t="s">
        <v>350</v>
      </c>
      <c r="B80" s="52" t="s">
        <v>217</v>
      </c>
      <c r="C80" s="53"/>
      <c r="D80" s="79">
        <v>2000</v>
      </c>
      <c r="E80" s="79">
        <v>2000</v>
      </c>
      <c r="F80" s="79">
        <v>4</v>
      </c>
      <c r="G80" s="79">
        <v>2</v>
      </c>
      <c r="H80" s="79">
        <v>2</v>
      </c>
      <c r="I80" s="79">
        <v>0</v>
      </c>
      <c r="J80" s="80">
        <v>2.2999999999999998</v>
      </c>
      <c r="K80" s="81">
        <v>2.2999999999999998</v>
      </c>
      <c r="L80" s="81">
        <v>0</v>
      </c>
      <c r="M80" s="81">
        <v>0</v>
      </c>
      <c r="N80" s="82">
        <v>1</v>
      </c>
      <c r="O80" s="82">
        <v>205</v>
      </c>
      <c r="P80" s="82">
        <v>56</v>
      </c>
      <c r="Q80" s="82">
        <v>8</v>
      </c>
      <c r="R80" s="82">
        <v>2</v>
      </c>
      <c r="S80" s="82">
        <v>0</v>
      </c>
      <c r="T80" s="81">
        <v>200</v>
      </c>
      <c r="U80" s="81">
        <v>25</v>
      </c>
      <c r="V80" s="82">
        <v>1310</v>
      </c>
      <c r="W80" s="82">
        <v>1310</v>
      </c>
      <c r="X80" s="82">
        <v>1310</v>
      </c>
      <c r="Y80" s="82">
        <v>121300</v>
      </c>
      <c r="Z80" s="82">
        <v>110000</v>
      </c>
      <c r="AA80" s="82" t="s">
        <v>357</v>
      </c>
      <c r="AB80" s="82">
        <v>110000</v>
      </c>
      <c r="AC80" s="82" t="s">
        <v>357</v>
      </c>
      <c r="AD80" s="82" t="s">
        <v>357</v>
      </c>
      <c r="AE80" s="82" t="s">
        <v>357</v>
      </c>
      <c r="AF80" s="82">
        <v>110000</v>
      </c>
      <c r="AG80" s="82">
        <v>0</v>
      </c>
      <c r="AH80" s="82">
        <v>120000</v>
      </c>
      <c r="AI80" s="82">
        <v>0</v>
      </c>
      <c r="AJ80" s="82">
        <v>0</v>
      </c>
      <c r="AK80" s="82">
        <v>0</v>
      </c>
      <c r="AL80" s="82">
        <v>121300</v>
      </c>
      <c r="AM80" s="82">
        <v>120565</v>
      </c>
      <c r="AN80" s="82">
        <v>400</v>
      </c>
      <c r="AO80" s="82">
        <v>0</v>
      </c>
      <c r="AP80" s="82">
        <v>150</v>
      </c>
      <c r="AQ80" s="82">
        <v>150</v>
      </c>
      <c r="AR80" s="82">
        <v>35</v>
      </c>
      <c r="AS80" s="82">
        <v>0</v>
      </c>
      <c r="AT80" s="82">
        <v>0</v>
      </c>
      <c r="AU80" s="82">
        <v>0</v>
      </c>
      <c r="AV80" s="82">
        <v>0</v>
      </c>
      <c r="AW80" s="82">
        <v>1300</v>
      </c>
      <c r="AX80" s="82">
        <v>1300</v>
      </c>
      <c r="AY80" s="82">
        <v>0</v>
      </c>
      <c r="AZ80" s="82">
        <v>0</v>
      </c>
      <c r="BA80" s="82">
        <v>0</v>
      </c>
      <c r="BB80" s="82">
        <v>0</v>
      </c>
      <c r="BC80" s="82">
        <v>0</v>
      </c>
      <c r="BD80" s="82">
        <v>0</v>
      </c>
      <c r="BE80" s="82">
        <v>10</v>
      </c>
      <c r="BF80" s="82">
        <v>0</v>
      </c>
      <c r="BG80" s="82">
        <v>10</v>
      </c>
      <c r="BH80" s="82">
        <v>5000</v>
      </c>
      <c r="BI80" s="82">
        <v>50</v>
      </c>
      <c r="BJ80" s="82">
        <v>50</v>
      </c>
      <c r="BK80" s="82">
        <v>0</v>
      </c>
      <c r="BL80" s="82">
        <v>101</v>
      </c>
      <c r="BM80" s="82">
        <v>100</v>
      </c>
      <c r="BN80" s="82">
        <v>1</v>
      </c>
      <c r="BO80" s="82">
        <v>0</v>
      </c>
      <c r="BP80" s="82">
        <v>0</v>
      </c>
      <c r="BQ80" s="82">
        <v>30</v>
      </c>
      <c r="BR80" s="82">
        <v>60</v>
      </c>
      <c r="BS80" s="82">
        <v>0</v>
      </c>
      <c r="BT80" s="82">
        <v>1</v>
      </c>
      <c r="BU80" s="82">
        <v>0</v>
      </c>
    </row>
    <row r="81" spans="1:73" s="24" customFormat="1" ht="12.75" customHeight="1" x14ac:dyDescent="0.2">
      <c r="A81" s="51" t="s">
        <v>351</v>
      </c>
      <c r="B81" s="52" t="s">
        <v>223</v>
      </c>
      <c r="C81" s="53"/>
      <c r="D81" s="79">
        <v>367</v>
      </c>
      <c r="E81" s="79">
        <v>1295</v>
      </c>
      <c r="F81" s="79">
        <v>1</v>
      </c>
      <c r="G81" s="79">
        <v>0</v>
      </c>
      <c r="H81" s="79">
        <v>1</v>
      </c>
      <c r="I81" s="79">
        <v>0</v>
      </c>
      <c r="J81" s="80">
        <v>0.8</v>
      </c>
      <c r="K81" s="81">
        <v>0.8</v>
      </c>
      <c r="L81" s="81">
        <v>0</v>
      </c>
      <c r="M81" s="81">
        <v>0</v>
      </c>
      <c r="N81" s="82">
        <v>1</v>
      </c>
      <c r="O81" s="82">
        <v>198</v>
      </c>
      <c r="P81" s="82">
        <v>135</v>
      </c>
      <c r="Q81" s="82">
        <v>25</v>
      </c>
      <c r="R81" s="82">
        <v>6</v>
      </c>
      <c r="S81" s="82">
        <v>4</v>
      </c>
      <c r="T81" s="81">
        <v>173</v>
      </c>
      <c r="U81" s="81">
        <v>27</v>
      </c>
      <c r="V81" s="82">
        <v>3042</v>
      </c>
      <c r="W81" s="82">
        <v>156</v>
      </c>
      <c r="X81" s="82">
        <v>0</v>
      </c>
      <c r="Y81" s="82">
        <v>44</v>
      </c>
      <c r="Z81" s="82">
        <v>0</v>
      </c>
      <c r="AA81" s="82" t="s">
        <v>357</v>
      </c>
      <c r="AB81" s="82">
        <v>0</v>
      </c>
      <c r="AC81" s="82" t="s">
        <v>357</v>
      </c>
      <c r="AD81" s="82" t="s">
        <v>357</v>
      </c>
      <c r="AE81" s="82" t="s">
        <v>357</v>
      </c>
      <c r="AF81" s="82" t="s">
        <v>357</v>
      </c>
      <c r="AG81" s="82" t="s">
        <v>357</v>
      </c>
      <c r="AH81" s="82">
        <v>20000</v>
      </c>
      <c r="AI81" s="82">
        <v>0</v>
      </c>
      <c r="AJ81" s="82">
        <v>0</v>
      </c>
      <c r="AK81" s="82">
        <v>365</v>
      </c>
      <c r="AL81" s="82">
        <v>3055</v>
      </c>
      <c r="AM81" s="82">
        <v>3047</v>
      </c>
      <c r="AN81" s="82">
        <v>0</v>
      </c>
      <c r="AO81" s="82">
        <v>0</v>
      </c>
      <c r="AP81" s="82">
        <v>0</v>
      </c>
      <c r="AQ81" s="82">
        <v>0</v>
      </c>
      <c r="AR81" s="82">
        <v>8</v>
      </c>
      <c r="AS81" s="82">
        <v>0</v>
      </c>
      <c r="AT81" s="82" t="s">
        <v>357</v>
      </c>
      <c r="AU81" s="82">
        <v>0</v>
      </c>
      <c r="AV81" s="82">
        <v>6</v>
      </c>
      <c r="AW81" s="82">
        <v>491</v>
      </c>
      <c r="AX81" s="82">
        <v>489</v>
      </c>
      <c r="AY81" s="82">
        <v>0</v>
      </c>
      <c r="AZ81" s="82">
        <v>0</v>
      </c>
      <c r="BA81" s="82">
        <v>0</v>
      </c>
      <c r="BB81" s="82">
        <v>0</v>
      </c>
      <c r="BC81" s="82">
        <v>2</v>
      </c>
      <c r="BD81" s="82">
        <v>0</v>
      </c>
      <c r="BE81" s="82">
        <v>10</v>
      </c>
      <c r="BF81" s="82">
        <v>1</v>
      </c>
      <c r="BG81" s="82">
        <v>12</v>
      </c>
      <c r="BH81" s="82">
        <v>2407</v>
      </c>
      <c r="BI81" s="82">
        <v>380</v>
      </c>
      <c r="BJ81" s="82">
        <v>816</v>
      </c>
      <c r="BK81" s="82">
        <v>0</v>
      </c>
      <c r="BL81" s="82">
        <v>0</v>
      </c>
      <c r="BM81" s="82">
        <v>0</v>
      </c>
      <c r="BN81" s="82">
        <v>0</v>
      </c>
      <c r="BO81" s="82">
        <v>0</v>
      </c>
      <c r="BP81" s="82">
        <v>0</v>
      </c>
      <c r="BQ81" s="82">
        <v>0</v>
      </c>
      <c r="BR81" s="82" t="s">
        <v>357</v>
      </c>
      <c r="BS81" s="82">
        <v>2536</v>
      </c>
      <c r="BT81" s="82" t="s">
        <v>357</v>
      </c>
      <c r="BU81" s="82" t="s">
        <v>357</v>
      </c>
    </row>
    <row r="82" spans="1:73" s="24" customFormat="1" ht="12.75" customHeight="1" x14ac:dyDescent="0.2">
      <c r="A82" s="51" t="s">
        <v>370</v>
      </c>
      <c r="B82" s="52" t="s">
        <v>224</v>
      </c>
      <c r="C82" s="53"/>
      <c r="D82" s="79">
        <v>250</v>
      </c>
      <c r="E82" s="79">
        <v>250</v>
      </c>
      <c r="F82" s="79">
        <v>2</v>
      </c>
      <c r="G82" s="79">
        <v>0</v>
      </c>
      <c r="H82" s="79">
        <v>2</v>
      </c>
      <c r="I82" s="79">
        <v>0</v>
      </c>
      <c r="J82" s="80">
        <v>1</v>
      </c>
      <c r="K82" s="81">
        <v>1</v>
      </c>
      <c r="L82" s="81">
        <v>0</v>
      </c>
      <c r="M82" s="81">
        <v>0</v>
      </c>
      <c r="N82" s="82">
        <v>1</v>
      </c>
      <c r="O82" s="82">
        <v>224</v>
      </c>
      <c r="P82" s="82">
        <v>224</v>
      </c>
      <c r="Q82" s="82">
        <v>20</v>
      </c>
      <c r="R82" s="82">
        <v>3</v>
      </c>
      <c r="S82" s="82">
        <v>1</v>
      </c>
      <c r="T82" s="81">
        <v>200</v>
      </c>
      <c r="U82" s="81">
        <v>36</v>
      </c>
      <c r="V82" s="82">
        <v>14500</v>
      </c>
      <c r="W82" s="82">
        <v>1200</v>
      </c>
      <c r="X82" s="82">
        <v>0</v>
      </c>
      <c r="Y82" s="82">
        <v>4800</v>
      </c>
      <c r="Z82" s="82">
        <v>128914.9</v>
      </c>
      <c r="AA82" s="82">
        <v>94943.9</v>
      </c>
      <c r="AB82" s="82">
        <v>33971</v>
      </c>
      <c r="AC82" s="82">
        <v>7684</v>
      </c>
      <c r="AD82" s="82" t="s">
        <v>357</v>
      </c>
      <c r="AE82" s="82">
        <v>4287</v>
      </c>
      <c r="AF82" s="82">
        <v>22000</v>
      </c>
      <c r="AG82" s="82">
        <v>5000</v>
      </c>
      <c r="AH82" s="82">
        <v>0</v>
      </c>
      <c r="AI82" s="82">
        <v>0</v>
      </c>
      <c r="AJ82" s="82">
        <v>0</v>
      </c>
      <c r="AK82" s="82">
        <v>0</v>
      </c>
      <c r="AL82" s="82">
        <v>7750</v>
      </c>
      <c r="AM82" s="82">
        <v>5500</v>
      </c>
      <c r="AN82" s="82">
        <v>350</v>
      </c>
      <c r="AO82" s="82">
        <v>0</v>
      </c>
      <c r="AP82" s="82">
        <v>0</v>
      </c>
      <c r="AQ82" s="82">
        <v>0</v>
      </c>
      <c r="AR82" s="82">
        <v>1900</v>
      </c>
      <c r="AS82" s="82">
        <v>0</v>
      </c>
      <c r="AT82" s="82">
        <v>0</v>
      </c>
      <c r="AU82" s="82">
        <v>0</v>
      </c>
      <c r="AV82" s="82">
        <v>4</v>
      </c>
      <c r="AW82" s="82">
        <v>950</v>
      </c>
      <c r="AX82" s="82">
        <v>500</v>
      </c>
      <c r="AY82" s="82">
        <v>50</v>
      </c>
      <c r="AZ82" s="82">
        <v>0</v>
      </c>
      <c r="BA82" s="82">
        <v>0</v>
      </c>
      <c r="BB82" s="82">
        <v>0</v>
      </c>
      <c r="BC82" s="82">
        <v>400</v>
      </c>
      <c r="BD82" s="82">
        <v>0</v>
      </c>
      <c r="BE82" s="82">
        <v>250</v>
      </c>
      <c r="BF82" s="82">
        <v>0</v>
      </c>
      <c r="BG82" s="82">
        <v>10</v>
      </c>
      <c r="BH82" s="82">
        <v>4500</v>
      </c>
      <c r="BI82" s="82" t="s">
        <v>357</v>
      </c>
      <c r="BJ82" s="82" t="s">
        <v>357</v>
      </c>
      <c r="BK82" s="82" t="s">
        <v>357</v>
      </c>
      <c r="BL82" s="82">
        <v>0</v>
      </c>
      <c r="BM82" s="82">
        <v>0</v>
      </c>
      <c r="BN82" s="82">
        <v>0</v>
      </c>
      <c r="BO82" s="82">
        <v>0</v>
      </c>
      <c r="BP82" s="82">
        <v>0</v>
      </c>
      <c r="BQ82" s="82">
        <v>500</v>
      </c>
      <c r="BR82" s="82">
        <v>320</v>
      </c>
      <c r="BS82" s="82" t="s">
        <v>357</v>
      </c>
      <c r="BT82" s="82" t="s">
        <v>357</v>
      </c>
      <c r="BU82" s="82">
        <v>0</v>
      </c>
    </row>
    <row r="83" spans="1:73" s="24" customFormat="1" ht="12.75" customHeight="1" x14ac:dyDescent="0.2">
      <c r="A83" s="51" t="s">
        <v>352</v>
      </c>
      <c r="B83" s="503" t="s">
        <v>218</v>
      </c>
      <c r="C83" s="504"/>
      <c r="D83" s="79">
        <v>811</v>
      </c>
      <c r="E83" s="79">
        <v>13131</v>
      </c>
      <c r="F83" s="79">
        <v>3</v>
      </c>
      <c r="G83" s="79">
        <v>1</v>
      </c>
      <c r="H83" s="79">
        <v>1</v>
      </c>
      <c r="I83" s="79">
        <v>1</v>
      </c>
      <c r="J83" s="80">
        <v>1.6</v>
      </c>
      <c r="K83" s="81">
        <v>1.6</v>
      </c>
      <c r="L83" s="81">
        <v>0</v>
      </c>
      <c r="M83" s="81">
        <v>0.04</v>
      </c>
      <c r="N83" s="82">
        <v>1</v>
      </c>
      <c r="O83" s="82">
        <v>199</v>
      </c>
      <c r="P83" s="82">
        <v>180</v>
      </c>
      <c r="Q83" s="82">
        <v>10</v>
      </c>
      <c r="R83" s="82">
        <v>5</v>
      </c>
      <c r="S83" s="82">
        <v>5</v>
      </c>
      <c r="T83" s="81">
        <v>355</v>
      </c>
      <c r="U83" s="81">
        <v>49</v>
      </c>
      <c r="V83" s="82">
        <v>15476</v>
      </c>
      <c r="W83" s="82" t="s">
        <v>357</v>
      </c>
      <c r="X83" s="82" t="s">
        <v>357</v>
      </c>
      <c r="Y83" s="82" t="s">
        <v>357</v>
      </c>
      <c r="Z83" s="82">
        <v>51178</v>
      </c>
      <c r="AA83" s="82" t="s">
        <v>357</v>
      </c>
      <c r="AB83" s="82">
        <v>51178</v>
      </c>
      <c r="AC83" s="82" t="s">
        <v>357</v>
      </c>
      <c r="AD83" s="82" t="s">
        <v>357</v>
      </c>
      <c r="AE83" s="82">
        <v>20500</v>
      </c>
      <c r="AF83" s="82">
        <v>30678</v>
      </c>
      <c r="AG83" s="82" t="s">
        <v>301</v>
      </c>
      <c r="AH83" s="82">
        <v>47736</v>
      </c>
      <c r="AI83" s="82">
        <v>0</v>
      </c>
      <c r="AJ83" s="82">
        <v>0</v>
      </c>
      <c r="AK83" s="82">
        <v>3442</v>
      </c>
      <c r="AL83" s="82">
        <v>15963</v>
      </c>
      <c r="AM83" s="82">
        <v>14529</v>
      </c>
      <c r="AN83" s="82">
        <v>0</v>
      </c>
      <c r="AO83" s="82">
        <v>406</v>
      </c>
      <c r="AP83" s="82">
        <v>0</v>
      </c>
      <c r="AQ83" s="82">
        <v>0</v>
      </c>
      <c r="AR83" s="82">
        <v>848</v>
      </c>
      <c r="AS83" s="82">
        <v>180</v>
      </c>
      <c r="AT83" s="82" t="s">
        <v>357</v>
      </c>
      <c r="AU83" s="82">
        <v>848</v>
      </c>
      <c r="AV83" s="82" t="s">
        <v>357</v>
      </c>
      <c r="AW83" s="82">
        <v>700</v>
      </c>
      <c r="AX83" s="82">
        <v>489</v>
      </c>
      <c r="AY83" s="82">
        <v>0</v>
      </c>
      <c r="AZ83" s="82">
        <v>8</v>
      </c>
      <c r="BA83" s="82" t="s">
        <v>357</v>
      </c>
      <c r="BB83" s="82">
        <v>0</v>
      </c>
      <c r="BC83" s="82">
        <v>203</v>
      </c>
      <c r="BD83" s="82">
        <v>0</v>
      </c>
      <c r="BE83" s="82">
        <v>0</v>
      </c>
      <c r="BF83" s="82">
        <v>0</v>
      </c>
      <c r="BG83" s="82">
        <v>5</v>
      </c>
      <c r="BH83" s="82">
        <v>9066</v>
      </c>
      <c r="BI83" s="82">
        <v>866</v>
      </c>
      <c r="BJ83" s="82">
        <v>604</v>
      </c>
      <c r="BK83" s="82">
        <v>23</v>
      </c>
      <c r="BL83" s="82">
        <v>0</v>
      </c>
      <c r="BM83" s="82">
        <v>0</v>
      </c>
      <c r="BN83" s="82" t="s">
        <v>357</v>
      </c>
      <c r="BO83" s="82" t="s">
        <v>357</v>
      </c>
      <c r="BP83" s="82" t="s">
        <v>357</v>
      </c>
      <c r="BQ83" s="82" t="s">
        <v>357</v>
      </c>
      <c r="BR83" s="82">
        <v>446</v>
      </c>
      <c r="BS83" s="82" t="s">
        <v>357</v>
      </c>
      <c r="BT83" s="82" t="s">
        <v>357</v>
      </c>
      <c r="BU83" s="82" t="s">
        <v>357</v>
      </c>
    </row>
    <row r="84" spans="1:73" s="24" customFormat="1" ht="12.75" customHeight="1" x14ac:dyDescent="0.2">
      <c r="A84" s="14"/>
      <c r="B84" s="62" t="s">
        <v>160</v>
      </c>
      <c r="C84" s="59"/>
      <c r="D84" s="63">
        <v>23756</v>
      </c>
      <c r="E84" s="63">
        <v>137983</v>
      </c>
      <c r="F84" s="63">
        <v>119</v>
      </c>
      <c r="G84" s="63">
        <v>23</v>
      </c>
      <c r="H84" s="63">
        <v>52</v>
      </c>
      <c r="I84" s="63">
        <v>44</v>
      </c>
      <c r="J84" s="64">
        <v>65.199999999999989</v>
      </c>
      <c r="K84" s="64">
        <v>54.499999999999986</v>
      </c>
      <c r="L84" s="64">
        <v>5.95</v>
      </c>
      <c r="M84" s="64">
        <v>4.68</v>
      </c>
      <c r="N84" s="63">
        <v>29</v>
      </c>
      <c r="O84" s="63">
        <v>9666.9</v>
      </c>
      <c r="P84" s="63">
        <v>8156</v>
      </c>
      <c r="Q84" s="63">
        <v>1295</v>
      </c>
      <c r="R84" s="63">
        <v>271</v>
      </c>
      <c r="S84" s="63">
        <v>54</v>
      </c>
      <c r="T84" s="64">
        <v>5717</v>
      </c>
      <c r="U84" s="64">
        <v>1132</v>
      </c>
      <c r="V84" s="63">
        <v>406992</v>
      </c>
      <c r="W84" s="63">
        <v>17052</v>
      </c>
      <c r="X84" s="63">
        <v>38181</v>
      </c>
      <c r="Y84" s="63">
        <v>167412</v>
      </c>
      <c r="Z84" s="63">
        <v>8460019.9000000004</v>
      </c>
      <c r="AA84" s="63">
        <v>5677352.9000000004</v>
      </c>
      <c r="AB84" s="63">
        <v>2782667</v>
      </c>
      <c r="AC84" s="63">
        <v>9796</v>
      </c>
      <c r="AD84" s="63" t="s">
        <v>301</v>
      </c>
      <c r="AE84" s="63">
        <v>48439</v>
      </c>
      <c r="AF84" s="63">
        <v>910143</v>
      </c>
      <c r="AG84" s="63">
        <v>230004</v>
      </c>
      <c r="AH84" s="63">
        <v>433111</v>
      </c>
      <c r="AI84" s="63">
        <v>0</v>
      </c>
      <c r="AJ84" s="63">
        <v>0</v>
      </c>
      <c r="AK84" s="63">
        <v>42304.800000000003</v>
      </c>
      <c r="AL84" s="63">
        <v>579222</v>
      </c>
      <c r="AM84" s="63">
        <v>546199</v>
      </c>
      <c r="AN84" s="63">
        <v>6430</v>
      </c>
      <c r="AO84" s="63">
        <v>489</v>
      </c>
      <c r="AP84" s="63">
        <v>426</v>
      </c>
      <c r="AQ84" s="63">
        <v>150</v>
      </c>
      <c r="AR84" s="63">
        <v>24633</v>
      </c>
      <c r="AS84" s="63">
        <v>895</v>
      </c>
      <c r="AT84" s="63">
        <v>53832</v>
      </c>
      <c r="AU84" s="63">
        <v>1969</v>
      </c>
      <c r="AV84" s="63">
        <v>1326</v>
      </c>
      <c r="AW84" s="63">
        <v>31626</v>
      </c>
      <c r="AX84" s="63">
        <v>27419</v>
      </c>
      <c r="AY84" s="63">
        <v>363</v>
      </c>
      <c r="AZ84" s="63">
        <v>8</v>
      </c>
      <c r="BA84" s="63">
        <v>45</v>
      </c>
      <c r="BB84" s="63">
        <v>0</v>
      </c>
      <c r="BC84" s="63">
        <v>2484</v>
      </c>
      <c r="BD84" s="63">
        <v>1307</v>
      </c>
      <c r="BE84" s="63">
        <v>5711</v>
      </c>
      <c r="BF84" s="63">
        <v>36</v>
      </c>
      <c r="BG84" s="63">
        <v>891</v>
      </c>
      <c r="BH84" s="63">
        <v>245819</v>
      </c>
      <c r="BI84" s="63">
        <v>13290</v>
      </c>
      <c r="BJ84" s="63">
        <v>15992</v>
      </c>
      <c r="BK84" s="63">
        <v>1571</v>
      </c>
      <c r="BL84" s="63">
        <v>245</v>
      </c>
      <c r="BM84" s="63">
        <v>155</v>
      </c>
      <c r="BN84" s="63">
        <v>46</v>
      </c>
      <c r="BO84" s="63">
        <v>0</v>
      </c>
      <c r="BP84" s="63">
        <v>44</v>
      </c>
      <c r="BQ84" s="63">
        <v>45794</v>
      </c>
      <c r="BR84" s="63">
        <v>6218</v>
      </c>
      <c r="BS84" s="63">
        <v>32277</v>
      </c>
      <c r="BT84" s="63">
        <v>4201</v>
      </c>
      <c r="BU84" s="63">
        <v>23122</v>
      </c>
    </row>
    <row r="85" spans="1:73" s="24" customFormat="1" ht="12.75" customHeight="1" x14ac:dyDescent="0.2">
      <c r="A85" s="60"/>
      <c r="B85" s="25" t="s">
        <v>150</v>
      </c>
      <c r="C85" s="65">
        <v>29</v>
      </c>
      <c r="D85" s="65">
        <v>29</v>
      </c>
      <c r="E85" s="65">
        <v>29</v>
      </c>
      <c r="F85" s="65">
        <v>29</v>
      </c>
      <c r="G85" s="65">
        <v>29</v>
      </c>
      <c r="H85" s="65">
        <v>29</v>
      </c>
      <c r="I85" s="65">
        <v>29</v>
      </c>
      <c r="J85" s="65">
        <v>29</v>
      </c>
      <c r="K85" s="65">
        <v>29</v>
      </c>
      <c r="L85" s="65">
        <v>29</v>
      </c>
      <c r="M85" s="65">
        <v>29</v>
      </c>
      <c r="N85" s="65">
        <v>29</v>
      </c>
      <c r="O85" s="65">
        <v>29</v>
      </c>
      <c r="P85" s="65">
        <v>29</v>
      </c>
      <c r="Q85" s="65">
        <v>29</v>
      </c>
      <c r="R85" s="65">
        <v>29</v>
      </c>
      <c r="S85" s="65">
        <v>29</v>
      </c>
      <c r="T85" s="65">
        <v>29</v>
      </c>
      <c r="U85" s="65">
        <v>29</v>
      </c>
      <c r="V85" s="65">
        <v>29</v>
      </c>
      <c r="W85" s="65">
        <v>29</v>
      </c>
      <c r="X85" s="65">
        <v>29</v>
      </c>
      <c r="Y85" s="65">
        <v>29</v>
      </c>
      <c r="Z85" s="65">
        <v>29</v>
      </c>
      <c r="AA85" s="65">
        <v>29</v>
      </c>
      <c r="AB85" s="65">
        <v>29</v>
      </c>
      <c r="AC85" s="65">
        <v>29</v>
      </c>
      <c r="AD85" s="65">
        <v>29</v>
      </c>
      <c r="AE85" s="65">
        <v>29</v>
      </c>
      <c r="AF85" s="65">
        <v>29</v>
      </c>
      <c r="AG85" s="65">
        <v>29</v>
      </c>
      <c r="AH85" s="65">
        <v>29</v>
      </c>
      <c r="AI85" s="65">
        <v>29</v>
      </c>
      <c r="AJ85" s="65">
        <v>29</v>
      </c>
      <c r="AK85" s="65">
        <v>29</v>
      </c>
      <c r="AL85" s="65">
        <v>29</v>
      </c>
      <c r="AM85" s="65">
        <v>29</v>
      </c>
      <c r="AN85" s="65">
        <v>29</v>
      </c>
      <c r="AO85" s="65">
        <v>29</v>
      </c>
      <c r="AP85" s="65">
        <v>29</v>
      </c>
      <c r="AQ85" s="65">
        <v>29</v>
      </c>
      <c r="AR85" s="65">
        <v>29</v>
      </c>
      <c r="AS85" s="65">
        <v>29</v>
      </c>
      <c r="AT85" s="65">
        <v>29</v>
      </c>
      <c r="AU85" s="65">
        <v>29</v>
      </c>
      <c r="AV85" s="65">
        <v>29</v>
      </c>
      <c r="AW85" s="65">
        <v>29</v>
      </c>
      <c r="AX85" s="65">
        <v>29</v>
      </c>
      <c r="AY85" s="65">
        <v>29</v>
      </c>
      <c r="AZ85" s="65">
        <v>29</v>
      </c>
      <c r="BA85" s="65">
        <v>29</v>
      </c>
      <c r="BB85" s="65">
        <v>29</v>
      </c>
      <c r="BC85" s="65">
        <v>29</v>
      </c>
      <c r="BD85" s="65">
        <v>29</v>
      </c>
      <c r="BE85" s="65">
        <v>29</v>
      </c>
      <c r="BF85" s="65">
        <v>29</v>
      </c>
      <c r="BG85" s="65">
        <v>29</v>
      </c>
      <c r="BH85" s="65">
        <v>29</v>
      </c>
      <c r="BI85" s="65">
        <v>29</v>
      </c>
      <c r="BJ85" s="65">
        <v>29</v>
      </c>
      <c r="BK85" s="65">
        <v>29</v>
      </c>
      <c r="BL85" s="65">
        <v>29</v>
      </c>
      <c r="BM85" s="65">
        <v>29</v>
      </c>
      <c r="BN85" s="65">
        <v>29</v>
      </c>
      <c r="BO85" s="65">
        <v>29</v>
      </c>
      <c r="BP85" s="65">
        <v>29</v>
      </c>
      <c r="BQ85" s="65">
        <v>29</v>
      </c>
      <c r="BR85" s="65">
        <v>29</v>
      </c>
      <c r="BS85" s="65">
        <v>29</v>
      </c>
      <c r="BT85" s="65">
        <v>29</v>
      </c>
      <c r="BU85" s="65">
        <v>29</v>
      </c>
    </row>
    <row r="86" spans="1:73" s="24" customFormat="1" ht="12.75" customHeight="1" x14ac:dyDescent="0.2">
      <c r="A86" s="60"/>
      <c r="B86" s="25" t="s">
        <v>151</v>
      </c>
      <c r="C86" s="65">
        <v>26</v>
      </c>
      <c r="D86" s="65">
        <v>23</v>
      </c>
      <c r="E86" s="65">
        <v>11</v>
      </c>
      <c r="F86" s="65">
        <v>26</v>
      </c>
      <c r="G86" s="65">
        <v>26</v>
      </c>
      <c r="H86" s="65">
        <v>26</v>
      </c>
      <c r="I86" s="65">
        <v>26</v>
      </c>
      <c r="J86" s="65">
        <v>26</v>
      </c>
      <c r="K86" s="65">
        <v>26</v>
      </c>
      <c r="L86" s="65">
        <v>26</v>
      </c>
      <c r="M86" s="65">
        <v>26</v>
      </c>
      <c r="N86" s="65">
        <v>26</v>
      </c>
      <c r="O86" s="65">
        <v>26</v>
      </c>
      <c r="P86" s="65">
        <v>26</v>
      </c>
      <c r="Q86" s="65">
        <v>26</v>
      </c>
      <c r="R86" s="65">
        <v>26</v>
      </c>
      <c r="S86" s="65">
        <v>26</v>
      </c>
      <c r="T86" s="65">
        <v>26</v>
      </c>
      <c r="U86" s="65">
        <v>26</v>
      </c>
      <c r="V86" s="65">
        <v>26</v>
      </c>
      <c r="W86" s="65">
        <v>22</v>
      </c>
      <c r="X86" s="65">
        <v>22</v>
      </c>
      <c r="Y86" s="65">
        <v>22</v>
      </c>
      <c r="Z86" s="65">
        <v>27</v>
      </c>
      <c r="AA86" s="65">
        <v>7</v>
      </c>
      <c r="AB86" s="65">
        <v>27</v>
      </c>
      <c r="AC86" s="65">
        <v>3</v>
      </c>
      <c r="AD86" s="65">
        <v>0</v>
      </c>
      <c r="AE86" s="65">
        <v>4</v>
      </c>
      <c r="AF86" s="65">
        <v>12</v>
      </c>
      <c r="AG86" s="65">
        <v>9</v>
      </c>
      <c r="AH86" s="65">
        <v>11</v>
      </c>
      <c r="AI86" s="65">
        <v>12</v>
      </c>
      <c r="AJ86" s="65">
        <v>12</v>
      </c>
      <c r="AK86" s="65">
        <v>16</v>
      </c>
      <c r="AL86" s="65">
        <v>26</v>
      </c>
      <c r="AM86" s="65">
        <v>26</v>
      </c>
      <c r="AN86" s="65">
        <v>25</v>
      </c>
      <c r="AO86" s="65">
        <v>24</v>
      </c>
      <c r="AP86" s="65">
        <v>24</v>
      </c>
      <c r="AQ86" s="65">
        <v>25</v>
      </c>
      <c r="AR86" s="65">
        <v>26</v>
      </c>
      <c r="AS86" s="65">
        <v>25</v>
      </c>
      <c r="AT86" s="65">
        <v>15</v>
      </c>
      <c r="AU86" s="65">
        <v>19</v>
      </c>
      <c r="AV86" s="65">
        <v>21</v>
      </c>
      <c r="AW86" s="65">
        <v>26</v>
      </c>
      <c r="AX86" s="65">
        <v>25</v>
      </c>
      <c r="AY86" s="65">
        <v>24</v>
      </c>
      <c r="AZ86" s="65">
        <v>24</v>
      </c>
      <c r="BA86" s="65">
        <v>23</v>
      </c>
      <c r="BB86" s="65">
        <v>24</v>
      </c>
      <c r="BC86" s="65">
        <v>25</v>
      </c>
      <c r="BD86" s="65">
        <v>25</v>
      </c>
      <c r="BE86" s="65">
        <v>21</v>
      </c>
      <c r="BF86" s="65">
        <v>26</v>
      </c>
      <c r="BG86" s="65">
        <v>26</v>
      </c>
      <c r="BH86" s="65">
        <v>24</v>
      </c>
      <c r="BI86" s="65">
        <v>24</v>
      </c>
      <c r="BJ86" s="65">
        <v>24</v>
      </c>
      <c r="BK86" s="65">
        <v>23</v>
      </c>
      <c r="BL86" s="65">
        <v>26</v>
      </c>
      <c r="BM86" s="65">
        <v>24</v>
      </c>
      <c r="BN86" s="65">
        <v>23</v>
      </c>
      <c r="BO86" s="65">
        <v>22</v>
      </c>
      <c r="BP86" s="65">
        <v>23</v>
      </c>
      <c r="BQ86" s="65">
        <v>18</v>
      </c>
      <c r="BR86" s="65">
        <v>19</v>
      </c>
      <c r="BS86" s="65">
        <v>6</v>
      </c>
      <c r="BT86" s="65">
        <v>3</v>
      </c>
      <c r="BU86" s="65">
        <v>5</v>
      </c>
    </row>
    <row r="87" spans="1:73" s="24" customFormat="1" ht="12.75" customHeight="1" x14ac:dyDescent="0.2">
      <c r="A87" s="61"/>
      <c r="B87" s="28" t="s">
        <v>149</v>
      </c>
      <c r="C87" s="86">
        <v>0.89655172413793105</v>
      </c>
      <c r="D87" s="86">
        <v>0.7931034482758621</v>
      </c>
      <c r="E87" s="86">
        <v>0.37931034482758619</v>
      </c>
      <c r="F87" s="86">
        <v>0.89655172413793105</v>
      </c>
      <c r="G87" s="86">
        <v>0.89655172413793105</v>
      </c>
      <c r="H87" s="86">
        <v>0.89655172413793105</v>
      </c>
      <c r="I87" s="86">
        <v>0.89655172413793105</v>
      </c>
      <c r="J87" s="86">
        <v>0.89655172413793105</v>
      </c>
      <c r="K87" s="86">
        <v>0.89655172413793105</v>
      </c>
      <c r="L87" s="86">
        <v>0.89655172413793105</v>
      </c>
      <c r="M87" s="86">
        <v>0.89655172413793105</v>
      </c>
      <c r="N87" s="86">
        <v>0.89655172413793105</v>
      </c>
      <c r="O87" s="86">
        <v>0.89655172413793105</v>
      </c>
      <c r="P87" s="86">
        <v>0.89655172413793105</v>
      </c>
      <c r="Q87" s="86">
        <v>0.89655172413793105</v>
      </c>
      <c r="R87" s="86">
        <v>0.89655172413793105</v>
      </c>
      <c r="S87" s="86">
        <v>0.89655172413793105</v>
      </c>
      <c r="T87" s="86">
        <v>0.89655172413793105</v>
      </c>
      <c r="U87" s="86">
        <v>0.89655172413793105</v>
      </c>
      <c r="V87" s="86">
        <v>0.89655172413793105</v>
      </c>
      <c r="W87" s="86">
        <v>0.75862068965517238</v>
      </c>
      <c r="X87" s="86">
        <v>0.75862068965517238</v>
      </c>
      <c r="Y87" s="86">
        <v>0.75862068965517238</v>
      </c>
      <c r="Z87" s="86">
        <v>0.93103448275862066</v>
      </c>
      <c r="AA87" s="86">
        <v>0.2413793103448276</v>
      </c>
      <c r="AB87" s="86">
        <v>0.93103448275862066</v>
      </c>
      <c r="AC87" s="86">
        <v>0.10344827586206896</v>
      </c>
      <c r="AD87" s="86">
        <v>0</v>
      </c>
      <c r="AE87" s="86">
        <v>0.13793103448275862</v>
      </c>
      <c r="AF87" s="86">
        <v>0.41379310344827586</v>
      </c>
      <c r="AG87" s="86">
        <v>0.31034482758620691</v>
      </c>
      <c r="AH87" s="86">
        <v>0.37931034482758619</v>
      </c>
      <c r="AI87" s="86">
        <v>0.41379310344827586</v>
      </c>
      <c r="AJ87" s="86">
        <v>0.41379310344827586</v>
      </c>
      <c r="AK87" s="86">
        <v>0.55172413793103448</v>
      </c>
      <c r="AL87" s="86">
        <v>0.89655172413793105</v>
      </c>
      <c r="AM87" s="86">
        <v>0.89655172413793105</v>
      </c>
      <c r="AN87" s="86">
        <v>0.86206896551724133</v>
      </c>
      <c r="AO87" s="86">
        <v>0.82758620689655171</v>
      </c>
      <c r="AP87" s="86">
        <v>0.82758620689655171</v>
      </c>
      <c r="AQ87" s="86">
        <v>0.86206896551724133</v>
      </c>
      <c r="AR87" s="86">
        <v>0.89655172413793105</v>
      </c>
      <c r="AS87" s="86">
        <v>0.86206896551724133</v>
      </c>
      <c r="AT87" s="86">
        <v>0.51724137931034486</v>
      </c>
      <c r="AU87" s="86">
        <v>0.65517241379310343</v>
      </c>
      <c r="AV87" s="86">
        <v>0.72413793103448276</v>
      </c>
      <c r="AW87" s="86">
        <v>0.89655172413793105</v>
      </c>
      <c r="AX87" s="86">
        <v>0.86206896551724133</v>
      </c>
      <c r="AY87" s="86">
        <v>0.82758620689655171</v>
      </c>
      <c r="AZ87" s="86">
        <v>0.82758620689655171</v>
      </c>
      <c r="BA87" s="86">
        <v>0.7931034482758621</v>
      </c>
      <c r="BB87" s="86">
        <v>0.82758620689655171</v>
      </c>
      <c r="BC87" s="86">
        <v>0.86206896551724133</v>
      </c>
      <c r="BD87" s="86">
        <v>0.86206896551724133</v>
      </c>
      <c r="BE87" s="86">
        <v>0.72413793103448276</v>
      </c>
      <c r="BF87" s="86">
        <v>0.89655172413793105</v>
      </c>
      <c r="BG87" s="86">
        <v>0.89655172413793105</v>
      </c>
      <c r="BH87" s="86">
        <v>0.82758620689655171</v>
      </c>
      <c r="BI87" s="86">
        <v>0.82758620689655171</v>
      </c>
      <c r="BJ87" s="86">
        <v>0.82758620689655171</v>
      </c>
      <c r="BK87" s="86">
        <v>0.7931034482758621</v>
      </c>
      <c r="BL87" s="86">
        <v>0.89655172413793105</v>
      </c>
      <c r="BM87" s="86">
        <v>0.82758620689655171</v>
      </c>
      <c r="BN87" s="86">
        <v>0.7931034482758621</v>
      </c>
      <c r="BO87" s="86">
        <v>0.75862068965517238</v>
      </c>
      <c r="BP87" s="86">
        <v>0.7931034482758621</v>
      </c>
      <c r="BQ87" s="86">
        <v>0.62068965517241381</v>
      </c>
      <c r="BR87" s="86">
        <v>0.65517241379310343</v>
      </c>
      <c r="BS87" s="86">
        <v>0.20689655172413793</v>
      </c>
      <c r="BT87" s="86">
        <v>0.10344827586206896</v>
      </c>
      <c r="BU87" s="86">
        <v>0.17241379310344829</v>
      </c>
    </row>
    <row r="88" spans="1:73" s="24" customFormat="1" ht="12.75" customHeight="1" x14ac:dyDescent="0.2">
      <c r="A88" s="51" t="s">
        <v>353</v>
      </c>
      <c r="B88" s="52" t="s">
        <v>244</v>
      </c>
      <c r="C88" s="53"/>
      <c r="D88" s="33">
        <v>18319</v>
      </c>
      <c r="E88" s="33" t="s">
        <v>357</v>
      </c>
      <c r="F88" s="33">
        <v>35</v>
      </c>
      <c r="G88" s="33">
        <v>15</v>
      </c>
      <c r="H88" s="33">
        <v>17</v>
      </c>
      <c r="I88" s="33">
        <v>3</v>
      </c>
      <c r="J88" s="34">
        <v>29</v>
      </c>
      <c r="K88" s="35">
        <v>28</v>
      </c>
      <c r="L88" s="35">
        <v>0</v>
      </c>
      <c r="M88" s="35">
        <v>1</v>
      </c>
      <c r="N88" s="36">
        <v>8</v>
      </c>
      <c r="O88" s="36">
        <v>3450</v>
      </c>
      <c r="P88" s="36">
        <v>3066</v>
      </c>
      <c r="Q88" s="36">
        <v>412</v>
      </c>
      <c r="R88" s="36">
        <v>249</v>
      </c>
      <c r="S88" s="36">
        <v>1</v>
      </c>
      <c r="T88" s="35">
        <v>246</v>
      </c>
      <c r="U88" s="35">
        <v>58</v>
      </c>
      <c r="V88" s="36">
        <v>174806</v>
      </c>
      <c r="W88" s="36">
        <v>20000</v>
      </c>
      <c r="X88" s="36">
        <v>15000</v>
      </c>
      <c r="Y88" s="36">
        <v>23000</v>
      </c>
      <c r="Z88" s="36">
        <v>4890164</v>
      </c>
      <c r="AA88" s="36">
        <v>2794100</v>
      </c>
      <c r="AB88" s="36">
        <v>2096064</v>
      </c>
      <c r="AC88" s="36">
        <v>27800</v>
      </c>
      <c r="AD88" s="36">
        <v>367950</v>
      </c>
      <c r="AE88" s="36">
        <v>35000</v>
      </c>
      <c r="AF88" s="36">
        <v>1665314</v>
      </c>
      <c r="AG88" s="36">
        <v>720759</v>
      </c>
      <c r="AH88" s="36">
        <v>4890164</v>
      </c>
      <c r="AI88" s="36">
        <v>0</v>
      </c>
      <c r="AJ88" s="36">
        <v>0</v>
      </c>
      <c r="AK88" s="36">
        <v>0</v>
      </c>
      <c r="AL88" s="36">
        <v>188340</v>
      </c>
      <c r="AM88" s="36">
        <v>174806</v>
      </c>
      <c r="AN88" s="36">
        <v>0</v>
      </c>
      <c r="AO88" s="36">
        <v>1090</v>
      </c>
      <c r="AP88" s="36">
        <v>500</v>
      </c>
      <c r="AQ88" s="36">
        <v>1550</v>
      </c>
      <c r="AR88" s="36">
        <v>3394</v>
      </c>
      <c r="AS88" s="36">
        <v>7000</v>
      </c>
      <c r="AT88" s="36">
        <v>8150</v>
      </c>
      <c r="AU88" s="36">
        <v>100</v>
      </c>
      <c r="AV88" s="36">
        <v>125</v>
      </c>
      <c r="AW88" s="36">
        <v>28060</v>
      </c>
      <c r="AX88" s="36">
        <v>9000</v>
      </c>
      <c r="AY88" s="36">
        <v>0</v>
      </c>
      <c r="AZ88" s="36">
        <v>10</v>
      </c>
      <c r="BA88" s="36">
        <v>0</v>
      </c>
      <c r="BB88" s="36">
        <v>0</v>
      </c>
      <c r="BC88" s="36">
        <v>50</v>
      </c>
      <c r="BD88" s="36">
        <v>19000</v>
      </c>
      <c r="BE88" s="36">
        <v>1300</v>
      </c>
      <c r="BF88" s="36">
        <v>4</v>
      </c>
      <c r="BG88" s="36">
        <v>210</v>
      </c>
      <c r="BH88" s="36">
        <v>165102</v>
      </c>
      <c r="BI88" s="36">
        <v>27405</v>
      </c>
      <c r="BJ88" s="36">
        <v>25679</v>
      </c>
      <c r="BK88" s="36">
        <v>75</v>
      </c>
      <c r="BL88" s="36">
        <v>3391</v>
      </c>
      <c r="BM88" s="36">
        <v>0</v>
      </c>
      <c r="BN88" s="36">
        <v>12</v>
      </c>
      <c r="BO88" s="36">
        <v>265</v>
      </c>
      <c r="BP88" s="36">
        <v>3114</v>
      </c>
      <c r="BQ88" s="36">
        <v>0</v>
      </c>
      <c r="BR88" s="36">
        <v>9000</v>
      </c>
      <c r="BS88" s="36">
        <v>770338</v>
      </c>
      <c r="BT88" s="36" t="s">
        <v>357</v>
      </c>
      <c r="BU88" s="36" t="s">
        <v>357</v>
      </c>
    </row>
    <row r="89" spans="1:73" s="24" customFormat="1" ht="12.75" customHeight="1" x14ac:dyDescent="0.2">
      <c r="A89" s="51" t="s">
        <v>354</v>
      </c>
      <c r="B89" s="52" t="s">
        <v>219</v>
      </c>
      <c r="C89" s="53"/>
      <c r="D89" s="79">
        <v>4157</v>
      </c>
      <c r="E89" s="79">
        <v>35291</v>
      </c>
      <c r="F89" s="79">
        <v>30</v>
      </c>
      <c r="G89" s="79">
        <v>4</v>
      </c>
      <c r="H89" s="79">
        <v>21</v>
      </c>
      <c r="I89" s="79">
        <v>5</v>
      </c>
      <c r="J89" s="80">
        <v>22.3</v>
      </c>
      <c r="K89" s="81">
        <v>14.24</v>
      </c>
      <c r="L89" s="81">
        <v>8.0500000000000007</v>
      </c>
      <c r="M89" s="81">
        <v>0</v>
      </c>
      <c r="N89" s="82">
        <v>6</v>
      </c>
      <c r="O89" s="82">
        <v>1600</v>
      </c>
      <c r="P89" s="82">
        <v>320</v>
      </c>
      <c r="Q89" s="82">
        <v>46</v>
      </c>
      <c r="R89" s="82">
        <v>14</v>
      </c>
      <c r="S89" s="82">
        <v>0</v>
      </c>
      <c r="T89" s="81">
        <v>246</v>
      </c>
      <c r="U89" s="81">
        <v>40</v>
      </c>
      <c r="V89" s="82">
        <v>79475</v>
      </c>
      <c r="W89" s="82">
        <v>7500</v>
      </c>
      <c r="X89" s="82">
        <v>15200</v>
      </c>
      <c r="Y89" s="82">
        <v>112586</v>
      </c>
      <c r="Z89" s="82">
        <v>1954601</v>
      </c>
      <c r="AA89" s="82">
        <v>1666100</v>
      </c>
      <c r="AB89" s="82">
        <v>288501</v>
      </c>
      <c r="AC89" s="82">
        <v>60000</v>
      </c>
      <c r="AD89" s="82">
        <v>1</v>
      </c>
      <c r="AE89" s="82">
        <v>3500</v>
      </c>
      <c r="AF89" s="82">
        <v>225000</v>
      </c>
      <c r="AG89" s="82">
        <v>47500</v>
      </c>
      <c r="AH89" s="82">
        <v>2192320</v>
      </c>
      <c r="AI89" s="82">
        <v>0</v>
      </c>
      <c r="AJ89" s="82">
        <v>0</v>
      </c>
      <c r="AK89" s="82">
        <v>27000</v>
      </c>
      <c r="AL89" s="82">
        <v>259015</v>
      </c>
      <c r="AM89" s="82">
        <v>205000</v>
      </c>
      <c r="AN89" s="82">
        <v>0</v>
      </c>
      <c r="AO89" s="82">
        <v>3</v>
      </c>
      <c r="AP89" s="82">
        <v>0</v>
      </c>
      <c r="AQ89" s="82">
        <v>0</v>
      </c>
      <c r="AR89" s="82">
        <v>54000</v>
      </c>
      <c r="AS89" s="82">
        <v>12</v>
      </c>
      <c r="AT89" s="82">
        <v>32</v>
      </c>
      <c r="AU89" s="82">
        <v>8</v>
      </c>
      <c r="AV89" s="82">
        <v>5</v>
      </c>
      <c r="AW89" s="82">
        <v>10550</v>
      </c>
      <c r="AX89" s="82">
        <v>9200</v>
      </c>
      <c r="AY89" s="82">
        <v>0</v>
      </c>
      <c r="AZ89" s="82">
        <v>0</v>
      </c>
      <c r="BA89" s="82">
        <v>0</v>
      </c>
      <c r="BB89" s="82">
        <v>0</v>
      </c>
      <c r="BC89" s="82">
        <v>1350</v>
      </c>
      <c r="BD89" s="82">
        <v>0</v>
      </c>
      <c r="BE89" s="82">
        <v>0</v>
      </c>
      <c r="BF89" s="82">
        <v>1</v>
      </c>
      <c r="BG89" s="82">
        <v>56</v>
      </c>
      <c r="BH89" s="82">
        <v>82785</v>
      </c>
      <c r="BI89" s="82">
        <v>7434</v>
      </c>
      <c r="BJ89" s="82">
        <v>6500</v>
      </c>
      <c r="BK89" s="82">
        <v>24</v>
      </c>
      <c r="BL89" s="82">
        <v>134</v>
      </c>
      <c r="BM89" s="82">
        <v>0</v>
      </c>
      <c r="BN89" s="82">
        <v>128</v>
      </c>
      <c r="BO89" s="82">
        <v>0</v>
      </c>
      <c r="BP89" s="82">
        <v>6</v>
      </c>
      <c r="BQ89" s="82">
        <v>40</v>
      </c>
      <c r="BR89" s="82">
        <v>2900</v>
      </c>
      <c r="BS89" s="82">
        <v>84000</v>
      </c>
      <c r="BT89" s="82">
        <v>5700</v>
      </c>
      <c r="BU89" s="82">
        <v>1400</v>
      </c>
    </row>
    <row r="90" spans="1:73" s="24" customFormat="1" ht="12.75" customHeight="1" x14ac:dyDescent="0.2">
      <c r="A90" s="51" t="s">
        <v>356</v>
      </c>
      <c r="B90" s="52" t="s">
        <v>221</v>
      </c>
      <c r="C90" s="53"/>
      <c r="D90" s="79">
        <v>2588</v>
      </c>
      <c r="E90" s="79">
        <v>122360</v>
      </c>
      <c r="F90" s="79">
        <v>28</v>
      </c>
      <c r="G90" s="79">
        <v>7</v>
      </c>
      <c r="H90" s="79">
        <v>17</v>
      </c>
      <c r="I90" s="79">
        <v>4</v>
      </c>
      <c r="J90" s="80">
        <v>21.8</v>
      </c>
      <c r="K90" s="81">
        <v>18.8</v>
      </c>
      <c r="L90" s="81">
        <v>2</v>
      </c>
      <c r="M90" s="81">
        <v>1</v>
      </c>
      <c r="N90" s="82">
        <v>1</v>
      </c>
      <c r="O90" s="82">
        <v>1853</v>
      </c>
      <c r="P90" s="82">
        <v>1404</v>
      </c>
      <c r="Q90" s="82">
        <v>133</v>
      </c>
      <c r="R90" s="82">
        <v>34</v>
      </c>
      <c r="S90" s="82">
        <v>6</v>
      </c>
      <c r="T90" s="81">
        <v>321</v>
      </c>
      <c r="U90" s="81">
        <v>43</v>
      </c>
      <c r="V90" s="82">
        <v>93563</v>
      </c>
      <c r="W90" s="82" t="s">
        <v>357</v>
      </c>
      <c r="X90" s="82" t="s">
        <v>357</v>
      </c>
      <c r="Y90" s="82" t="s">
        <v>357</v>
      </c>
      <c r="Z90" s="82">
        <v>3043100</v>
      </c>
      <c r="AA90" s="82">
        <v>2397700</v>
      </c>
      <c r="AB90" s="82">
        <v>645400</v>
      </c>
      <c r="AC90" s="82">
        <v>174400</v>
      </c>
      <c r="AD90" s="82" t="s">
        <v>357</v>
      </c>
      <c r="AE90" s="82" t="s">
        <v>357</v>
      </c>
      <c r="AF90" s="82">
        <v>471000</v>
      </c>
      <c r="AG90" s="82">
        <v>41880</v>
      </c>
      <c r="AH90" s="82" t="s">
        <v>357</v>
      </c>
      <c r="AI90" s="82" t="s">
        <v>357</v>
      </c>
      <c r="AJ90" s="82" t="s">
        <v>357</v>
      </c>
      <c r="AK90" s="82">
        <v>64200</v>
      </c>
      <c r="AL90" s="82">
        <v>141537</v>
      </c>
      <c r="AM90" s="82">
        <v>141037</v>
      </c>
      <c r="AN90" s="82" t="s">
        <v>357</v>
      </c>
      <c r="AO90" s="82" t="s">
        <v>357</v>
      </c>
      <c r="AP90" s="82" t="s">
        <v>357</v>
      </c>
      <c r="AQ90" s="82" t="s">
        <v>357</v>
      </c>
      <c r="AR90" s="82" t="s">
        <v>357</v>
      </c>
      <c r="AS90" s="82">
        <v>500</v>
      </c>
      <c r="AT90" s="82" t="s">
        <v>357</v>
      </c>
      <c r="AU90" s="82" t="s">
        <v>357</v>
      </c>
      <c r="AV90" s="82">
        <v>95</v>
      </c>
      <c r="AW90" s="82">
        <v>7555</v>
      </c>
      <c r="AX90" s="82">
        <v>7555</v>
      </c>
      <c r="AY90" s="82" t="s">
        <v>357</v>
      </c>
      <c r="AZ90" s="82" t="s">
        <v>357</v>
      </c>
      <c r="BA90" s="82" t="s">
        <v>357</v>
      </c>
      <c r="BB90" s="82" t="s">
        <v>357</v>
      </c>
      <c r="BC90" s="82" t="s">
        <v>357</v>
      </c>
      <c r="BD90" s="82" t="s">
        <v>357</v>
      </c>
      <c r="BE90" s="82">
        <v>14685</v>
      </c>
      <c r="BF90" s="82">
        <v>0</v>
      </c>
      <c r="BG90" s="82">
        <v>60</v>
      </c>
      <c r="BH90" s="82">
        <v>221809</v>
      </c>
      <c r="BI90" s="82">
        <v>42</v>
      </c>
      <c r="BJ90" s="82">
        <v>215</v>
      </c>
      <c r="BK90" s="82">
        <v>303</v>
      </c>
      <c r="BL90" s="82">
        <v>0</v>
      </c>
      <c r="BM90" s="82" t="s">
        <v>357</v>
      </c>
      <c r="BN90" s="82" t="s">
        <v>357</v>
      </c>
      <c r="BO90" s="82" t="s">
        <v>357</v>
      </c>
      <c r="BP90" s="82" t="s">
        <v>357</v>
      </c>
      <c r="BQ90" s="82" t="s">
        <v>357</v>
      </c>
      <c r="BR90" s="82" t="s">
        <v>357</v>
      </c>
      <c r="BS90" s="82">
        <v>134188</v>
      </c>
      <c r="BT90" s="82" t="s">
        <v>357</v>
      </c>
      <c r="BU90" s="82" t="s">
        <v>357</v>
      </c>
    </row>
    <row r="91" spans="1:73" s="24" customFormat="1" ht="12.75" customHeight="1" x14ac:dyDescent="0.2">
      <c r="A91" s="14"/>
      <c r="B91" s="62" t="s">
        <v>159</v>
      </c>
      <c r="C91" s="59"/>
      <c r="D91" s="63">
        <v>25064</v>
      </c>
      <c r="E91" s="63">
        <v>157651</v>
      </c>
      <c r="F91" s="63">
        <v>93</v>
      </c>
      <c r="G91" s="63">
        <v>26</v>
      </c>
      <c r="H91" s="63">
        <v>55</v>
      </c>
      <c r="I91" s="63">
        <v>12</v>
      </c>
      <c r="J91" s="64">
        <v>73.099999999999994</v>
      </c>
      <c r="K91" s="64">
        <v>61.040000000000006</v>
      </c>
      <c r="L91" s="64">
        <v>10.050000000000001</v>
      </c>
      <c r="M91" s="64">
        <v>2</v>
      </c>
      <c r="N91" s="63">
        <v>15</v>
      </c>
      <c r="O91" s="63">
        <v>6903</v>
      </c>
      <c r="P91" s="63">
        <v>4790</v>
      </c>
      <c r="Q91" s="63">
        <v>591</v>
      </c>
      <c r="R91" s="63">
        <v>297</v>
      </c>
      <c r="S91" s="63">
        <v>7</v>
      </c>
      <c r="T91" s="64">
        <v>813</v>
      </c>
      <c r="U91" s="64">
        <v>141</v>
      </c>
      <c r="V91" s="63">
        <v>347844</v>
      </c>
      <c r="W91" s="63">
        <v>27500</v>
      </c>
      <c r="X91" s="63">
        <v>30200</v>
      </c>
      <c r="Y91" s="63">
        <v>135586</v>
      </c>
      <c r="Z91" s="63">
        <v>9887865</v>
      </c>
      <c r="AA91" s="63">
        <v>6857900</v>
      </c>
      <c r="AB91" s="63">
        <v>3029965</v>
      </c>
      <c r="AC91" s="63">
        <v>262200</v>
      </c>
      <c r="AD91" s="63">
        <v>367951</v>
      </c>
      <c r="AE91" s="63">
        <v>38500</v>
      </c>
      <c r="AF91" s="63">
        <v>2361314</v>
      </c>
      <c r="AG91" s="63">
        <v>810139</v>
      </c>
      <c r="AH91" s="63">
        <v>7082484</v>
      </c>
      <c r="AI91" s="63">
        <v>0</v>
      </c>
      <c r="AJ91" s="63">
        <v>0</v>
      </c>
      <c r="AK91" s="63">
        <v>91200</v>
      </c>
      <c r="AL91" s="63">
        <v>588892</v>
      </c>
      <c r="AM91" s="63">
        <v>520843</v>
      </c>
      <c r="AN91" s="63">
        <v>0</v>
      </c>
      <c r="AO91" s="63">
        <v>1093</v>
      </c>
      <c r="AP91" s="63">
        <v>500</v>
      </c>
      <c r="AQ91" s="63">
        <v>1550</v>
      </c>
      <c r="AR91" s="63">
        <v>57394</v>
      </c>
      <c r="AS91" s="63">
        <v>7512</v>
      </c>
      <c r="AT91" s="63">
        <v>8182</v>
      </c>
      <c r="AU91" s="63">
        <v>108</v>
      </c>
      <c r="AV91" s="63">
        <v>225</v>
      </c>
      <c r="AW91" s="63">
        <v>46165</v>
      </c>
      <c r="AX91" s="63">
        <v>25755</v>
      </c>
      <c r="AY91" s="63">
        <v>0</v>
      </c>
      <c r="AZ91" s="63">
        <v>10</v>
      </c>
      <c r="BA91" s="63">
        <v>0</v>
      </c>
      <c r="BB91" s="63">
        <v>0</v>
      </c>
      <c r="BC91" s="63">
        <v>1400</v>
      </c>
      <c r="BD91" s="63">
        <v>19000</v>
      </c>
      <c r="BE91" s="63">
        <v>15985</v>
      </c>
      <c r="BF91" s="63">
        <v>5</v>
      </c>
      <c r="BG91" s="63">
        <v>326</v>
      </c>
      <c r="BH91" s="63">
        <v>469696</v>
      </c>
      <c r="BI91" s="63">
        <v>34881</v>
      </c>
      <c r="BJ91" s="63">
        <v>32394</v>
      </c>
      <c r="BK91" s="63">
        <v>402</v>
      </c>
      <c r="BL91" s="63">
        <v>3525</v>
      </c>
      <c r="BM91" s="63">
        <v>0</v>
      </c>
      <c r="BN91" s="63">
        <v>140</v>
      </c>
      <c r="BO91" s="63">
        <v>265</v>
      </c>
      <c r="BP91" s="63">
        <v>3120</v>
      </c>
      <c r="BQ91" s="63">
        <v>40</v>
      </c>
      <c r="BR91" s="63">
        <v>11900</v>
      </c>
      <c r="BS91" s="63">
        <v>988526</v>
      </c>
      <c r="BT91" s="63">
        <v>5700</v>
      </c>
      <c r="BU91" s="63">
        <v>1400</v>
      </c>
    </row>
    <row r="92" spans="1:73" s="24" customFormat="1" ht="12.75" customHeight="1" x14ac:dyDescent="0.2">
      <c r="A92" s="60"/>
      <c r="B92" s="25" t="s">
        <v>150</v>
      </c>
      <c r="C92" s="65">
        <v>4</v>
      </c>
      <c r="D92" s="65">
        <v>4</v>
      </c>
      <c r="E92" s="65">
        <v>4</v>
      </c>
      <c r="F92" s="65">
        <v>4</v>
      </c>
      <c r="G92" s="65">
        <v>4</v>
      </c>
      <c r="H92" s="65">
        <v>4</v>
      </c>
      <c r="I92" s="65">
        <v>4</v>
      </c>
      <c r="J92" s="65">
        <v>4</v>
      </c>
      <c r="K92" s="65">
        <v>4</v>
      </c>
      <c r="L92" s="65">
        <v>4</v>
      </c>
      <c r="M92" s="65">
        <v>4</v>
      </c>
      <c r="N92" s="65">
        <v>4</v>
      </c>
      <c r="O92" s="65">
        <v>4</v>
      </c>
      <c r="P92" s="65">
        <v>4</v>
      </c>
      <c r="Q92" s="65">
        <v>4</v>
      </c>
      <c r="R92" s="65">
        <v>4</v>
      </c>
      <c r="S92" s="65">
        <v>4</v>
      </c>
      <c r="T92" s="65">
        <v>4</v>
      </c>
      <c r="U92" s="65">
        <v>4</v>
      </c>
      <c r="V92" s="65">
        <v>4</v>
      </c>
      <c r="W92" s="65">
        <v>4</v>
      </c>
      <c r="X92" s="65">
        <v>4</v>
      </c>
      <c r="Y92" s="65">
        <v>4</v>
      </c>
      <c r="Z92" s="65">
        <v>4</v>
      </c>
      <c r="AA92" s="65">
        <v>4</v>
      </c>
      <c r="AB92" s="65">
        <v>4</v>
      </c>
      <c r="AC92" s="65">
        <v>4</v>
      </c>
      <c r="AD92" s="65">
        <v>4</v>
      </c>
      <c r="AE92" s="65">
        <v>4</v>
      </c>
      <c r="AF92" s="65">
        <v>4</v>
      </c>
      <c r="AG92" s="65">
        <v>4</v>
      </c>
      <c r="AH92" s="65">
        <v>4</v>
      </c>
      <c r="AI92" s="65">
        <v>4</v>
      </c>
      <c r="AJ92" s="65">
        <v>4</v>
      </c>
      <c r="AK92" s="65">
        <v>4</v>
      </c>
      <c r="AL92" s="65">
        <v>4</v>
      </c>
      <c r="AM92" s="65">
        <v>4</v>
      </c>
      <c r="AN92" s="65">
        <v>4</v>
      </c>
      <c r="AO92" s="65">
        <v>4</v>
      </c>
      <c r="AP92" s="65">
        <v>4</v>
      </c>
      <c r="AQ92" s="65">
        <v>4</v>
      </c>
      <c r="AR92" s="65">
        <v>4</v>
      </c>
      <c r="AS92" s="65">
        <v>4</v>
      </c>
      <c r="AT92" s="65">
        <v>4</v>
      </c>
      <c r="AU92" s="65">
        <v>4</v>
      </c>
      <c r="AV92" s="65">
        <v>4</v>
      </c>
      <c r="AW92" s="65">
        <v>4</v>
      </c>
      <c r="AX92" s="65">
        <v>4</v>
      </c>
      <c r="AY92" s="65">
        <v>4</v>
      </c>
      <c r="AZ92" s="65">
        <v>4</v>
      </c>
      <c r="BA92" s="65">
        <v>4</v>
      </c>
      <c r="BB92" s="65">
        <v>4</v>
      </c>
      <c r="BC92" s="65">
        <v>4</v>
      </c>
      <c r="BD92" s="65">
        <v>4</v>
      </c>
      <c r="BE92" s="65">
        <v>4</v>
      </c>
      <c r="BF92" s="65">
        <v>4</v>
      </c>
      <c r="BG92" s="65">
        <v>4</v>
      </c>
      <c r="BH92" s="65">
        <v>4</v>
      </c>
      <c r="BI92" s="65">
        <v>4</v>
      </c>
      <c r="BJ92" s="65">
        <v>4</v>
      </c>
      <c r="BK92" s="65">
        <v>4</v>
      </c>
      <c r="BL92" s="65">
        <v>4</v>
      </c>
      <c r="BM92" s="65">
        <v>4</v>
      </c>
      <c r="BN92" s="65">
        <v>4</v>
      </c>
      <c r="BO92" s="65">
        <v>4</v>
      </c>
      <c r="BP92" s="65">
        <v>4</v>
      </c>
      <c r="BQ92" s="65">
        <v>4</v>
      </c>
      <c r="BR92" s="65">
        <v>4</v>
      </c>
      <c r="BS92" s="65">
        <v>4</v>
      </c>
      <c r="BT92" s="65">
        <v>4</v>
      </c>
      <c r="BU92" s="65">
        <v>4</v>
      </c>
    </row>
    <row r="93" spans="1:73" s="24" customFormat="1" ht="12.75" customHeight="1" x14ac:dyDescent="0.2">
      <c r="A93" s="60"/>
      <c r="B93" s="25" t="s">
        <v>151</v>
      </c>
      <c r="C93" s="65">
        <v>3</v>
      </c>
      <c r="D93" s="65">
        <v>3</v>
      </c>
      <c r="E93" s="65">
        <v>2</v>
      </c>
      <c r="F93" s="65">
        <v>3</v>
      </c>
      <c r="G93" s="65">
        <v>3</v>
      </c>
      <c r="H93" s="65">
        <v>3</v>
      </c>
      <c r="I93" s="65">
        <v>3</v>
      </c>
      <c r="J93" s="65">
        <v>3</v>
      </c>
      <c r="K93" s="65">
        <v>3</v>
      </c>
      <c r="L93" s="65">
        <v>3</v>
      </c>
      <c r="M93" s="65">
        <v>3</v>
      </c>
      <c r="N93" s="65">
        <v>3</v>
      </c>
      <c r="O93" s="65">
        <v>3</v>
      </c>
      <c r="P93" s="65">
        <v>3</v>
      </c>
      <c r="Q93" s="65">
        <v>3</v>
      </c>
      <c r="R93" s="65">
        <v>3</v>
      </c>
      <c r="S93" s="65">
        <v>3</v>
      </c>
      <c r="T93" s="65">
        <v>3</v>
      </c>
      <c r="U93" s="65">
        <v>3</v>
      </c>
      <c r="V93" s="65">
        <v>3</v>
      </c>
      <c r="W93" s="65">
        <v>2</v>
      </c>
      <c r="X93" s="65">
        <v>2</v>
      </c>
      <c r="Y93" s="65">
        <v>2</v>
      </c>
      <c r="Z93" s="65">
        <v>3</v>
      </c>
      <c r="AA93" s="65">
        <v>3</v>
      </c>
      <c r="AB93" s="65">
        <v>3</v>
      </c>
      <c r="AC93" s="65">
        <v>3</v>
      </c>
      <c r="AD93" s="65">
        <v>2</v>
      </c>
      <c r="AE93" s="65">
        <v>2</v>
      </c>
      <c r="AF93" s="65">
        <v>3</v>
      </c>
      <c r="AG93" s="65">
        <v>3</v>
      </c>
      <c r="AH93" s="65">
        <v>2</v>
      </c>
      <c r="AI93" s="65">
        <v>2</v>
      </c>
      <c r="AJ93" s="65">
        <v>2</v>
      </c>
      <c r="AK93" s="65">
        <v>3</v>
      </c>
      <c r="AL93" s="65">
        <v>3</v>
      </c>
      <c r="AM93" s="65">
        <v>3</v>
      </c>
      <c r="AN93" s="65">
        <v>2</v>
      </c>
      <c r="AO93" s="65">
        <v>2</v>
      </c>
      <c r="AP93" s="65">
        <v>2</v>
      </c>
      <c r="AQ93" s="65">
        <v>2</v>
      </c>
      <c r="AR93" s="65">
        <v>2</v>
      </c>
      <c r="AS93" s="65">
        <v>3</v>
      </c>
      <c r="AT93" s="65">
        <v>2</v>
      </c>
      <c r="AU93" s="65">
        <v>2</v>
      </c>
      <c r="AV93" s="65">
        <v>3</v>
      </c>
      <c r="AW93" s="65">
        <v>3</v>
      </c>
      <c r="AX93" s="65">
        <v>3</v>
      </c>
      <c r="AY93" s="65">
        <v>2</v>
      </c>
      <c r="AZ93" s="65">
        <v>2</v>
      </c>
      <c r="BA93" s="65">
        <v>2</v>
      </c>
      <c r="BB93" s="65">
        <v>2</v>
      </c>
      <c r="BC93" s="65">
        <v>2</v>
      </c>
      <c r="BD93" s="65">
        <v>2</v>
      </c>
      <c r="BE93" s="65">
        <v>3</v>
      </c>
      <c r="BF93" s="65">
        <v>3</v>
      </c>
      <c r="BG93" s="65">
        <v>3</v>
      </c>
      <c r="BH93" s="65">
        <v>3</v>
      </c>
      <c r="BI93" s="65">
        <v>3</v>
      </c>
      <c r="BJ93" s="65">
        <v>3</v>
      </c>
      <c r="BK93" s="65">
        <v>3</v>
      </c>
      <c r="BL93" s="65">
        <v>3</v>
      </c>
      <c r="BM93" s="65">
        <v>2</v>
      </c>
      <c r="BN93" s="65">
        <v>2</v>
      </c>
      <c r="BO93" s="65">
        <v>2</v>
      </c>
      <c r="BP93" s="65">
        <v>2</v>
      </c>
      <c r="BQ93" s="65">
        <v>2</v>
      </c>
      <c r="BR93" s="65">
        <v>2</v>
      </c>
      <c r="BS93" s="65">
        <v>3</v>
      </c>
      <c r="BT93" s="65">
        <v>1</v>
      </c>
      <c r="BU93" s="65">
        <v>1</v>
      </c>
    </row>
    <row r="94" spans="1:73" s="24" customFormat="1" ht="12.75" customHeight="1" x14ac:dyDescent="0.2">
      <c r="A94" s="61"/>
      <c r="B94" s="28" t="s">
        <v>149</v>
      </c>
      <c r="C94" s="86">
        <v>0.75</v>
      </c>
      <c r="D94" s="86">
        <v>0.75</v>
      </c>
      <c r="E94" s="86">
        <v>0.5</v>
      </c>
      <c r="F94" s="86">
        <v>0.75</v>
      </c>
      <c r="G94" s="86">
        <v>0.75</v>
      </c>
      <c r="H94" s="86">
        <v>0.75</v>
      </c>
      <c r="I94" s="86">
        <v>0.75</v>
      </c>
      <c r="J94" s="86">
        <v>0.75</v>
      </c>
      <c r="K94" s="86">
        <v>0.75</v>
      </c>
      <c r="L94" s="86">
        <v>0.75</v>
      </c>
      <c r="M94" s="86">
        <v>0.75</v>
      </c>
      <c r="N94" s="86">
        <v>0.75</v>
      </c>
      <c r="O94" s="86">
        <v>0.75</v>
      </c>
      <c r="P94" s="86">
        <v>0.75</v>
      </c>
      <c r="Q94" s="86">
        <v>0.75</v>
      </c>
      <c r="R94" s="86">
        <v>0.75</v>
      </c>
      <c r="S94" s="86">
        <v>0.75</v>
      </c>
      <c r="T94" s="86">
        <v>0.75</v>
      </c>
      <c r="U94" s="86">
        <v>0.75</v>
      </c>
      <c r="V94" s="86">
        <v>0.75</v>
      </c>
      <c r="W94" s="86">
        <v>0.5</v>
      </c>
      <c r="X94" s="86">
        <v>0.5</v>
      </c>
      <c r="Y94" s="86">
        <v>0.5</v>
      </c>
      <c r="Z94" s="86">
        <v>0.75</v>
      </c>
      <c r="AA94" s="86">
        <v>0.75</v>
      </c>
      <c r="AB94" s="86">
        <v>0.75</v>
      </c>
      <c r="AC94" s="86">
        <v>0.75</v>
      </c>
      <c r="AD94" s="86">
        <v>0.5</v>
      </c>
      <c r="AE94" s="86">
        <v>0.5</v>
      </c>
      <c r="AF94" s="86">
        <v>0.75</v>
      </c>
      <c r="AG94" s="86">
        <v>0.75</v>
      </c>
      <c r="AH94" s="86">
        <v>0.5</v>
      </c>
      <c r="AI94" s="86">
        <v>0.5</v>
      </c>
      <c r="AJ94" s="86">
        <v>0.5</v>
      </c>
      <c r="AK94" s="86">
        <v>0.75</v>
      </c>
      <c r="AL94" s="86">
        <v>0.75</v>
      </c>
      <c r="AM94" s="86">
        <v>0.75</v>
      </c>
      <c r="AN94" s="86">
        <v>0.5</v>
      </c>
      <c r="AO94" s="86">
        <v>0.5</v>
      </c>
      <c r="AP94" s="86">
        <v>0.5</v>
      </c>
      <c r="AQ94" s="86">
        <v>0.5</v>
      </c>
      <c r="AR94" s="86">
        <v>0.5</v>
      </c>
      <c r="AS94" s="86">
        <v>0.75</v>
      </c>
      <c r="AT94" s="86">
        <v>0.5</v>
      </c>
      <c r="AU94" s="86">
        <v>0.5</v>
      </c>
      <c r="AV94" s="86">
        <v>0.75</v>
      </c>
      <c r="AW94" s="86">
        <v>0.75</v>
      </c>
      <c r="AX94" s="86">
        <v>0.75</v>
      </c>
      <c r="AY94" s="86">
        <v>0.5</v>
      </c>
      <c r="AZ94" s="86">
        <v>0.5</v>
      </c>
      <c r="BA94" s="86">
        <v>0.5</v>
      </c>
      <c r="BB94" s="86">
        <v>0.5</v>
      </c>
      <c r="BC94" s="86">
        <v>0.5</v>
      </c>
      <c r="BD94" s="86">
        <v>0.5</v>
      </c>
      <c r="BE94" s="86">
        <v>0.75</v>
      </c>
      <c r="BF94" s="86">
        <v>0.75</v>
      </c>
      <c r="BG94" s="86">
        <v>0.75</v>
      </c>
      <c r="BH94" s="86">
        <v>0.75</v>
      </c>
      <c r="BI94" s="86">
        <v>0.75</v>
      </c>
      <c r="BJ94" s="86">
        <v>0.75</v>
      </c>
      <c r="BK94" s="86">
        <v>0.75</v>
      </c>
      <c r="BL94" s="86">
        <v>0.75</v>
      </c>
      <c r="BM94" s="86">
        <v>0.5</v>
      </c>
      <c r="BN94" s="86">
        <v>0.5</v>
      </c>
      <c r="BO94" s="86">
        <v>0.5</v>
      </c>
      <c r="BP94" s="86">
        <v>0.5</v>
      </c>
      <c r="BQ94" s="86">
        <v>0.5</v>
      </c>
      <c r="BR94" s="86">
        <v>0.5</v>
      </c>
      <c r="BS94" s="86">
        <v>0.75</v>
      </c>
      <c r="BT94" s="86">
        <v>0.25</v>
      </c>
      <c r="BU94" s="86">
        <v>0.25</v>
      </c>
    </row>
    <row r="96" spans="1:73" ht="12.75" customHeight="1" x14ac:dyDescent="0.25">
      <c r="A96" s="2"/>
      <c r="B96" s="48"/>
      <c r="C96" s="48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</row>
    <row r="97" spans="1:73" ht="12.75" customHeight="1" x14ac:dyDescent="0.25">
      <c r="A97" s="49" t="s">
        <v>143</v>
      </c>
      <c r="C97" s="48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</row>
    <row r="98" spans="1:73" ht="12.75" customHeight="1" x14ac:dyDescent="0.25">
      <c r="A98" s="49" t="s">
        <v>144</v>
      </c>
      <c r="C98" s="48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</row>
    <row r="99" spans="1:73" ht="12.75" customHeight="1" x14ac:dyDescent="0.25">
      <c r="A99" s="49" t="s">
        <v>145</v>
      </c>
      <c r="C99" s="48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</row>
    <row r="100" spans="1:73" ht="12.75" customHeight="1" x14ac:dyDescent="0.25">
      <c r="A100" s="49"/>
      <c r="C100" s="48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</row>
    <row r="101" spans="1:73" ht="12.75" customHeight="1" x14ac:dyDescent="0.25">
      <c r="A101" s="491" t="s">
        <v>384</v>
      </c>
      <c r="B101" s="491"/>
      <c r="C101" s="48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</row>
    <row r="102" spans="1:73" ht="12.75" customHeight="1" x14ac:dyDescent="0.25">
      <c r="A102" s="67" t="s">
        <v>385</v>
      </c>
      <c r="C102" s="48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</row>
    <row r="103" spans="1:73" ht="12.75" customHeight="1" x14ac:dyDescent="0.25">
      <c r="A103" s="49"/>
      <c r="C103" s="48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</row>
    <row r="104" spans="1:73" ht="12.75" customHeight="1" x14ac:dyDescent="0.25">
      <c r="A104" s="50" t="s">
        <v>146</v>
      </c>
      <c r="C104" s="50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</row>
    <row r="105" spans="1:73" ht="12.75" customHeight="1" x14ac:dyDescent="0.25">
      <c r="A105" s="50" t="s">
        <v>147</v>
      </c>
      <c r="C105" s="50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</row>
    <row r="106" spans="1:73" ht="12.75" customHeight="1" x14ac:dyDescent="0.25">
      <c r="A106" s="50" t="s">
        <v>148</v>
      </c>
      <c r="C106" s="50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</row>
    <row r="108" spans="1:73" ht="13.5" x14ac:dyDescent="0.25">
      <c r="A108" s="50" t="s">
        <v>383</v>
      </c>
    </row>
  </sheetData>
  <mergeCells count="9">
    <mergeCell ref="A101:B101"/>
    <mergeCell ref="A1:C2"/>
    <mergeCell ref="A5:A8"/>
    <mergeCell ref="B10:C10"/>
    <mergeCell ref="B83:C83"/>
    <mergeCell ref="B68:C68"/>
    <mergeCell ref="B52:C52"/>
    <mergeCell ref="B45:C45"/>
    <mergeCell ref="B9:C9"/>
  </mergeCells>
  <conditionalFormatting sqref="D8:BU8">
    <cfRule type="cellIs" dxfId="6" priority="1" stopIfTrue="1" operator="lessThan">
      <formula>#REF!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14"/>
  <sheetViews>
    <sheetView zoomScale="101" zoomScaleNormal="101" workbookViewId="0">
      <pane xSplit="3" ySplit="9" topLeftCell="D10" activePane="bottomRight" state="frozen"/>
      <selection pane="topRight" activeCell="D1" sqref="D1"/>
      <selection pane="bottomLeft" activeCell="A10" sqref="A10"/>
      <selection pane="bottomRight" sqref="A1:C2"/>
    </sheetView>
  </sheetViews>
  <sheetFormatPr baseColWidth="10" defaultColWidth="12.85546875" defaultRowHeight="12.75" x14ac:dyDescent="0.2"/>
  <cols>
    <col min="1" max="1" width="12.85546875" style="1"/>
    <col min="2" max="2" width="46.7109375" style="1" customWidth="1"/>
    <col min="3" max="3" width="12.85546875" style="1" customWidth="1"/>
    <col min="4" max="16384" width="12.85546875" style="1"/>
  </cols>
  <sheetData>
    <row r="1" spans="1:73" x14ac:dyDescent="0.2">
      <c r="A1" s="492" t="s">
        <v>162</v>
      </c>
      <c r="B1" s="493"/>
      <c r="C1" s="494"/>
    </row>
    <row r="2" spans="1:73" ht="13.5" x14ac:dyDescent="0.25">
      <c r="A2" s="495"/>
      <c r="B2" s="496"/>
      <c r="C2" s="497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</row>
    <row r="3" spans="1:73" s="11" customFormat="1" ht="87.75" customHeight="1" x14ac:dyDescent="0.25">
      <c r="A3" s="3"/>
      <c r="B3" s="4"/>
      <c r="C3" s="4"/>
      <c r="D3" s="5" t="s">
        <v>0</v>
      </c>
      <c r="E3" s="6" t="s">
        <v>1</v>
      </c>
      <c r="F3" s="5" t="s">
        <v>2</v>
      </c>
      <c r="G3" s="7" t="s">
        <v>3</v>
      </c>
      <c r="H3" s="8" t="s">
        <v>4</v>
      </c>
      <c r="I3" s="9" t="s">
        <v>5</v>
      </c>
      <c r="J3" s="5" t="s">
        <v>6</v>
      </c>
      <c r="K3" s="7" t="s">
        <v>7</v>
      </c>
      <c r="L3" s="8" t="s">
        <v>8</v>
      </c>
      <c r="M3" s="8" t="s">
        <v>9</v>
      </c>
      <c r="N3" s="5" t="s">
        <v>10</v>
      </c>
      <c r="O3" s="5" t="s">
        <v>11</v>
      </c>
      <c r="P3" s="9" t="s">
        <v>12</v>
      </c>
      <c r="Q3" s="5" t="s">
        <v>13</v>
      </c>
      <c r="R3" s="7" t="s">
        <v>14</v>
      </c>
      <c r="S3" s="8" t="s">
        <v>15</v>
      </c>
      <c r="T3" s="5" t="s">
        <v>16</v>
      </c>
      <c r="U3" s="5" t="s">
        <v>17</v>
      </c>
      <c r="V3" s="5" t="s">
        <v>18</v>
      </c>
      <c r="W3" s="5" t="s">
        <v>19</v>
      </c>
      <c r="X3" s="5" t="s">
        <v>20</v>
      </c>
      <c r="Y3" s="6" t="s">
        <v>21</v>
      </c>
      <c r="Z3" s="5" t="s">
        <v>22</v>
      </c>
      <c r="AA3" s="7" t="s">
        <v>23</v>
      </c>
      <c r="AB3" s="8" t="s">
        <v>24</v>
      </c>
      <c r="AC3" s="8" t="s">
        <v>25</v>
      </c>
      <c r="AD3" s="8" t="s">
        <v>26</v>
      </c>
      <c r="AE3" s="8" t="s">
        <v>27</v>
      </c>
      <c r="AF3" s="8" t="s">
        <v>28</v>
      </c>
      <c r="AG3" s="8" t="s">
        <v>29</v>
      </c>
      <c r="AH3" s="5" t="s">
        <v>30</v>
      </c>
      <c r="AI3" s="5" t="s">
        <v>31</v>
      </c>
      <c r="AJ3" s="5" t="s">
        <v>32</v>
      </c>
      <c r="AK3" s="6" t="s">
        <v>33</v>
      </c>
      <c r="AL3" s="5" t="s">
        <v>34</v>
      </c>
      <c r="AM3" s="7" t="s">
        <v>35</v>
      </c>
      <c r="AN3" s="8" t="s">
        <v>36</v>
      </c>
      <c r="AO3" s="8" t="s">
        <v>37</v>
      </c>
      <c r="AP3" s="8" t="s">
        <v>38</v>
      </c>
      <c r="AQ3" s="8" t="s">
        <v>39</v>
      </c>
      <c r="AR3" s="8" t="s">
        <v>40</v>
      </c>
      <c r="AS3" s="8" t="s">
        <v>41</v>
      </c>
      <c r="AT3" s="5" t="s">
        <v>42</v>
      </c>
      <c r="AU3" s="5" t="s">
        <v>43</v>
      </c>
      <c r="AV3" s="5" t="s">
        <v>44</v>
      </c>
      <c r="AW3" s="5" t="s">
        <v>45</v>
      </c>
      <c r="AX3" s="7" t="s">
        <v>46</v>
      </c>
      <c r="AY3" s="8" t="s">
        <v>47</v>
      </c>
      <c r="AZ3" s="8" t="s">
        <v>48</v>
      </c>
      <c r="BA3" s="8" t="s">
        <v>49</v>
      </c>
      <c r="BB3" s="8" t="s">
        <v>50</v>
      </c>
      <c r="BC3" s="8" t="s">
        <v>51</v>
      </c>
      <c r="BD3" s="9" t="s">
        <v>52</v>
      </c>
      <c r="BE3" s="5" t="s">
        <v>53</v>
      </c>
      <c r="BF3" s="10" t="s">
        <v>54</v>
      </c>
      <c r="BG3" s="6" t="s">
        <v>55</v>
      </c>
      <c r="BH3" s="5" t="s">
        <v>56</v>
      </c>
      <c r="BI3" s="7" t="s">
        <v>57</v>
      </c>
      <c r="BJ3" s="8" t="s">
        <v>58</v>
      </c>
      <c r="BK3" s="6" t="s">
        <v>59</v>
      </c>
      <c r="BL3" s="5" t="s">
        <v>60</v>
      </c>
      <c r="BM3" s="7" t="s">
        <v>61</v>
      </c>
      <c r="BN3" s="8" t="s">
        <v>62</v>
      </c>
      <c r="BO3" s="8" t="s">
        <v>63</v>
      </c>
      <c r="BP3" s="8" t="s">
        <v>64</v>
      </c>
      <c r="BQ3" s="5" t="s">
        <v>65</v>
      </c>
      <c r="BR3" s="5" t="s">
        <v>66</v>
      </c>
      <c r="BS3" s="5" t="s">
        <v>67</v>
      </c>
      <c r="BT3" s="5" t="s">
        <v>68</v>
      </c>
      <c r="BU3" s="5" t="s">
        <v>69</v>
      </c>
    </row>
    <row r="4" spans="1:73" s="11" customFormat="1" ht="25.5" x14ac:dyDescent="0.25">
      <c r="A4" s="12"/>
      <c r="B4" s="13"/>
      <c r="C4" s="13"/>
      <c r="D4" s="14" t="s">
        <v>70</v>
      </c>
      <c r="E4" s="15" t="s">
        <v>71</v>
      </c>
      <c r="F4" s="66" t="s">
        <v>72</v>
      </c>
      <c r="G4" s="16" t="s">
        <v>73</v>
      </c>
      <c r="H4" s="14" t="s">
        <v>74</v>
      </c>
      <c r="I4" s="15" t="s">
        <v>75</v>
      </c>
      <c r="J4" s="66" t="s">
        <v>76</v>
      </c>
      <c r="K4" s="16" t="s">
        <v>77</v>
      </c>
      <c r="L4" s="14" t="s">
        <v>78</v>
      </c>
      <c r="M4" s="14" t="s">
        <v>79</v>
      </c>
      <c r="N4" s="14" t="s">
        <v>80</v>
      </c>
      <c r="O4" s="14" t="s">
        <v>81</v>
      </c>
      <c r="P4" s="15" t="s">
        <v>82</v>
      </c>
      <c r="Q4" s="66" t="s">
        <v>83</v>
      </c>
      <c r="R4" s="16" t="s">
        <v>84</v>
      </c>
      <c r="S4" s="14" t="s">
        <v>85</v>
      </c>
      <c r="T4" s="14" t="s">
        <v>86</v>
      </c>
      <c r="U4" s="14" t="s">
        <v>87</v>
      </c>
      <c r="V4" s="14" t="s">
        <v>88</v>
      </c>
      <c r="W4" s="14" t="s">
        <v>89</v>
      </c>
      <c r="X4" s="14" t="s">
        <v>90</v>
      </c>
      <c r="Y4" s="15" t="s">
        <v>91</v>
      </c>
      <c r="Z4" s="66" t="s">
        <v>92</v>
      </c>
      <c r="AA4" s="16" t="s">
        <v>93</v>
      </c>
      <c r="AB4" s="66" t="s">
        <v>94</v>
      </c>
      <c r="AC4" s="14" t="s">
        <v>95</v>
      </c>
      <c r="AD4" s="14" t="s">
        <v>96</v>
      </c>
      <c r="AE4" s="14" t="s">
        <v>97</v>
      </c>
      <c r="AF4" s="14" t="s">
        <v>98</v>
      </c>
      <c r="AG4" s="14" t="s">
        <v>99</v>
      </c>
      <c r="AH4" s="14" t="s">
        <v>100</v>
      </c>
      <c r="AI4" s="14" t="s">
        <v>101</v>
      </c>
      <c r="AJ4" s="14" t="s">
        <v>102</v>
      </c>
      <c r="AK4" s="15" t="s">
        <v>103</v>
      </c>
      <c r="AL4" s="66" t="s">
        <v>104</v>
      </c>
      <c r="AM4" s="16" t="s">
        <v>105</v>
      </c>
      <c r="AN4" s="14" t="s">
        <v>106</v>
      </c>
      <c r="AO4" s="14" t="s">
        <v>107</v>
      </c>
      <c r="AP4" s="14" t="s">
        <v>108</v>
      </c>
      <c r="AQ4" s="14" t="s">
        <v>109</v>
      </c>
      <c r="AR4" s="14" t="s">
        <v>110</v>
      </c>
      <c r="AS4" s="14" t="s">
        <v>111</v>
      </c>
      <c r="AT4" s="14" t="s">
        <v>112</v>
      </c>
      <c r="AU4" s="14" t="s">
        <v>113</v>
      </c>
      <c r="AV4" s="15" t="s">
        <v>114</v>
      </c>
      <c r="AW4" s="66" t="s">
        <v>115</v>
      </c>
      <c r="AX4" s="16" t="s">
        <v>116</v>
      </c>
      <c r="AY4" s="14" t="s">
        <v>117</v>
      </c>
      <c r="AZ4" s="14" t="s">
        <v>118</v>
      </c>
      <c r="BA4" s="14" t="s">
        <v>119</v>
      </c>
      <c r="BB4" s="14" t="s">
        <v>120</v>
      </c>
      <c r="BC4" s="14" t="s">
        <v>121</v>
      </c>
      <c r="BD4" s="15" t="s">
        <v>122</v>
      </c>
      <c r="BE4" s="66" t="s">
        <v>123</v>
      </c>
      <c r="BF4" s="16" t="s">
        <v>124</v>
      </c>
      <c r="BG4" s="15" t="s">
        <v>125</v>
      </c>
      <c r="BH4" s="66" t="s">
        <v>126</v>
      </c>
      <c r="BI4" s="16" t="s">
        <v>127</v>
      </c>
      <c r="BJ4" s="14" t="s">
        <v>128</v>
      </c>
      <c r="BK4" s="15" t="s">
        <v>129</v>
      </c>
      <c r="BL4" s="66" t="s">
        <v>130</v>
      </c>
      <c r="BM4" s="16" t="s">
        <v>131</v>
      </c>
      <c r="BN4" s="14" t="s">
        <v>132</v>
      </c>
      <c r="BO4" s="14" t="s">
        <v>133</v>
      </c>
      <c r="BP4" s="14" t="s">
        <v>134</v>
      </c>
      <c r="BQ4" s="14" t="s">
        <v>135</v>
      </c>
      <c r="BR4" s="14" t="s">
        <v>136</v>
      </c>
      <c r="BS4" s="14" t="s">
        <v>137</v>
      </c>
      <c r="BT4" s="14" t="s">
        <v>138</v>
      </c>
      <c r="BU4" s="14" t="s">
        <v>139</v>
      </c>
    </row>
    <row r="5" spans="1:73" s="20" customFormat="1" ht="12.75" customHeight="1" x14ac:dyDescent="0.2">
      <c r="A5" s="498" t="s">
        <v>140</v>
      </c>
      <c r="B5" s="17" t="s">
        <v>141</v>
      </c>
      <c r="C5" s="103"/>
      <c r="D5" s="19">
        <v>97038</v>
      </c>
      <c r="E5" s="19">
        <v>338852</v>
      </c>
      <c r="F5" s="19">
        <v>333</v>
      </c>
      <c r="G5" s="19">
        <v>69</v>
      </c>
      <c r="H5" s="19">
        <v>156</v>
      </c>
      <c r="I5" s="19">
        <v>100</v>
      </c>
      <c r="J5" s="214">
        <v>201.33999999999997</v>
      </c>
      <c r="K5" s="214">
        <v>160.58000000000001</v>
      </c>
      <c r="L5" s="214">
        <v>25</v>
      </c>
      <c r="M5" s="214">
        <v>8.58</v>
      </c>
      <c r="N5" s="19">
        <v>85</v>
      </c>
      <c r="O5" s="19">
        <v>32214.9</v>
      </c>
      <c r="P5" s="19">
        <v>24878</v>
      </c>
      <c r="Q5" s="19">
        <v>2729</v>
      </c>
      <c r="R5" s="19">
        <v>693</v>
      </c>
      <c r="S5" s="19">
        <v>75</v>
      </c>
      <c r="T5" s="19">
        <v>14446</v>
      </c>
      <c r="U5" s="19">
        <v>2719.2</v>
      </c>
      <c r="V5" s="19">
        <v>1693104</v>
      </c>
      <c r="W5" s="19">
        <v>114294</v>
      </c>
      <c r="X5" s="19">
        <v>86030</v>
      </c>
      <c r="Y5" s="19">
        <v>405219</v>
      </c>
      <c r="Z5" s="19">
        <v>25746032.699999999</v>
      </c>
      <c r="AA5" s="19">
        <v>16467555.800000001</v>
      </c>
      <c r="AB5" s="19">
        <v>9278476.9000000004</v>
      </c>
      <c r="AC5" s="19">
        <v>796831.85</v>
      </c>
      <c r="AD5" s="19">
        <v>781478</v>
      </c>
      <c r="AE5" s="19">
        <v>424159</v>
      </c>
      <c r="AF5" s="19">
        <v>5374443</v>
      </c>
      <c r="AG5" s="19">
        <v>974107</v>
      </c>
      <c r="AH5" s="19">
        <v>10901364</v>
      </c>
      <c r="AI5" s="19">
        <v>100000</v>
      </c>
      <c r="AJ5" s="19">
        <v>60000</v>
      </c>
      <c r="AK5" s="19">
        <v>275248</v>
      </c>
      <c r="AL5" s="19">
        <v>1980177</v>
      </c>
      <c r="AM5" s="19">
        <v>1820170</v>
      </c>
      <c r="AN5" s="19">
        <v>7363</v>
      </c>
      <c r="AO5" s="19">
        <v>5856</v>
      </c>
      <c r="AP5" s="19">
        <v>6115</v>
      </c>
      <c r="AQ5" s="19">
        <v>3352</v>
      </c>
      <c r="AR5" s="19">
        <v>128012</v>
      </c>
      <c r="AS5" s="19">
        <v>24271</v>
      </c>
      <c r="AT5" s="19">
        <v>86474</v>
      </c>
      <c r="AU5" s="19">
        <v>2595</v>
      </c>
      <c r="AV5" s="19">
        <v>5202</v>
      </c>
      <c r="AW5" s="19">
        <v>120898</v>
      </c>
      <c r="AX5" s="19">
        <v>104819</v>
      </c>
      <c r="AY5" s="19">
        <v>1167</v>
      </c>
      <c r="AZ5" s="19">
        <v>390</v>
      </c>
      <c r="BA5" s="19">
        <v>232</v>
      </c>
      <c r="BB5" s="19">
        <v>5</v>
      </c>
      <c r="BC5" s="19">
        <v>10863</v>
      </c>
      <c r="BD5" s="19">
        <v>3422</v>
      </c>
      <c r="BE5" s="19">
        <v>32487</v>
      </c>
      <c r="BF5" s="19">
        <v>128</v>
      </c>
      <c r="BG5" s="19">
        <v>1866</v>
      </c>
      <c r="BH5" s="19">
        <v>1224977</v>
      </c>
      <c r="BI5" s="19">
        <v>89860</v>
      </c>
      <c r="BJ5" s="19">
        <v>83402</v>
      </c>
      <c r="BK5" s="19">
        <v>3916</v>
      </c>
      <c r="BL5" s="19">
        <v>4826</v>
      </c>
      <c r="BM5" s="19">
        <v>220</v>
      </c>
      <c r="BN5" s="19">
        <v>203</v>
      </c>
      <c r="BO5" s="19">
        <v>270</v>
      </c>
      <c r="BP5" s="19">
        <v>4133</v>
      </c>
      <c r="BQ5" s="19">
        <v>51530</v>
      </c>
      <c r="BR5" s="19">
        <v>22065</v>
      </c>
      <c r="BS5" s="19">
        <v>768844</v>
      </c>
      <c r="BT5" s="19">
        <v>9751</v>
      </c>
      <c r="BU5" s="19">
        <v>24583</v>
      </c>
    </row>
    <row r="6" spans="1:73" s="24" customFormat="1" ht="12.75" customHeight="1" x14ac:dyDescent="0.2">
      <c r="A6" s="499"/>
      <c r="B6" s="21" t="s">
        <v>152</v>
      </c>
      <c r="C6" s="22">
        <v>64</v>
      </c>
      <c r="D6" s="23">
        <v>64</v>
      </c>
      <c r="E6" s="23">
        <v>64</v>
      </c>
      <c r="F6" s="23">
        <v>64</v>
      </c>
      <c r="G6" s="23">
        <v>64</v>
      </c>
      <c r="H6" s="23">
        <v>64</v>
      </c>
      <c r="I6" s="23">
        <v>64</v>
      </c>
      <c r="J6" s="23">
        <v>64</v>
      </c>
      <c r="K6" s="23">
        <v>64</v>
      </c>
      <c r="L6" s="23">
        <v>64</v>
      </c>
      <c r="M6" s="23">
        <v>64</v>
      </c>
      <c r="N6" s="23">
        <v>64</v>
      </c>
      <c r="O6" s="23">
        <v>64</v>
      </c>
      <c r="P6" s="23">
        <v>64</v>
      </c>
      <c r="Q6" s="23">
        <v>64</v>
      </c>
      <c r="R6" s="23">
        <v>64</v>
      </c>
      <c r="S6" s="23">
        <v>64</v>
      </c>
      <c r="T6" s="23">
        <v>64</v>
      </c>
      <c r="U6" s="23">
        <v>64</v>
      </c>
      <c r="V6" s="23">
        <v>64</v>
      </c>
      <c r="W6" s="23">
        <v>64</v>
      </c>
      <c r="X6" s="23">
        <v>64</v>
      </c>
      <c r="Y6" s="23">
        <v>64</v>
      </c>
      <c r="Z6" s="23">
        <v>64</v>
      </c>
      <c r="AA6" s="23">
        <v>64</v>
      </c>
      <c r="AB6" s="23">
        <v>64</v>
      </c>
      <c r="AC6" s="23">
        <v>64</v>
      </c>
      <c r="AD6" s="23">
        <v>64</v>
      </c>
      <c r="AE6" s="23">
        <v>64</v>
      </c>
      <c r="AF6" s="23">
        <v>64</v>
      </c>
      <c r="AG6" s="23">
        <v>64</v>
      </c>
      <c r="AH6" s="23">
        <v>64</v>
      </c>
      <c r="AI6" s="23">
        <v>64</v>
      </c>
      <c r="AJ6" s="23">
        <v>64</v>
      </c>
      <c r="AK6" s="23">
        <v>64</v>
      </c>
      <c r="AL6" s="23">
        <v>64</v>
      </c>
      <c r="AM6" s="23">
        <v>64</v>
      </c>
      <c r="AN6" s="23">
        <v>64</v>
      </c>
      <c r="AO6" s="23">
        <v>64</v>
      </c>
      <c r="AP6" s="23">
        <v>64</v>
      </c>
      <c r="AQ6" s="23">
        <v>64</v>
      </c>
      <c r="AR6" s="23">
        <v>64</v>
      </c>
      <c r="AS6" s="23">
        <v>64</v>
      </c>
      <c r="AT6" s="23">
        <v>64</v>
      </c>
      <c r="AU6" s="23">
        <v>64</v>
      </c>
      <c r="AV6" s="23">
        <v>64</v>
      </c>
      <c r="AW6" s="23">
        <v>64</v>
      </c>
      <c r="AX6" s="23">
        <v>64</v>
      </c>
      <c r="AY6" s="23">
        <v>64</v>
      </c>
      <c r="AZ6" s="23">
        <v>64</v>
      </c>
      <c r="BA6" s="23">
        <v>64</v>
      </c>
      <c r="BB6" s="23">
        <v>64</v>
      </c>
      <c r="BC6" s="23">
        <v>64</v>
      </c>
      <c r="BD6" s="23">
        <v>64</v>
      </c>
      <c r="BE6" s="23">
        <v>64</v>
      </c>
      <c r="BF6" s="23">
        <v>64</v>
      </c>
      <c r="BG6" s="23">
        <v>64</v>
      </c>
      <c r="BH6" s="23">
        <v>64</v>
      </c>
      <c r="BI6" s="23">
        <v>64</v>
      </c>
      <c r="BJ6" s="23">
        <v>64</v>
      </c>
      <c r="BK6" s="23">
        <v>64</v>
      </c>
      <c r="BL6" s="23">
        <v>64</v>
      </c>
      <c r="BM6" s="23">
        <v>64</v>
      </c>
      <c r="BN6" s="23">
        <v>64</v>
      </c>
      <c r="BO6" s="23">
        <v>64</v>
      </c>
      <c r="BP6" s="23">
        <v>64</v>
      </c>
      <c r="BQ6" s="23">
        <v>64</v>
      </c>
      <c r="BR6" s="23">
        <v>64</v>
      </c>
      <c r="BS6" s="23">
        <v>64</v>
      </c>
      <c r="BT6" s="23">
        <v>64</v>
      </c>
      <c r="BU6" s="23">
        <v>64</v>
      </c>
    </row>
    <row r="7" spans="1:73" s="24" customFormat="1" ht="12.75" customHeight="1" x14ac:dyDescent="0.2">
      <c r="A7" s="499"/>
      <c r="B7" s="25" t="s">
        <v>153</v>
      </c>
      <c r="C7" s="26">
        <v>63</v>
      </c>
      <c r="D7" s="27">
        <v>58</v>
      </c>
      <c r="E7" s="27">
        <v>21</v>
      </c>
      <c r="F7" s="27">
        <v>63</v>
      </c>
      <c r="G7" s="27">
        <v>59</v>
      </c>
      <c r="H7" s="27">
        <v>59</v>
      </c>
      <c r="I7" s="27">
        <v>59</v>
      </c>
      <c r="J7" s="27">
        <v>62</v>
      </c>
      <c r="K7" s="27">
        <v>57</v>
      </c>
      <c r="L7" s="27">
        <v>55</v>
      </c>
      <c r="M7" s="27">
        <v>55</v>
      </c>
      <c r="N7" s="27">
        <v>63</v>
      </c>
      <c r="O7" s="27">
        <v>63</v>
      </c>
      <c r="P7" s="27">
        <v>62</v>
      </c>
      <c r="Q7" s="27">
        <v>63</v>
      </c>
      <c r="R7" s="27">
        <v>63</v>
      </c>
      <c r="S7" s="27">
        <v>63</v>
      </c>
      <c r="T7" s="27">
        <v>63</v>
      </c>
      <c r="U7" s="27">
        <v>63</v>
      </c>
      <c r="V7" s="27">
        <v>63</v>
      </c>
      <c r="W7" s="27">
        <v>59</v>
      </c>
      <c r="X7" s="27">
        <v>58</v>
      </c>
      <c r="Y7" s="27">
        <v>58</v>
      </c>
      <c r="Z7" s="27">
        <v>64</v>
      </c>
      <c r="AA7" s="27">
        <v>32</v>
      </c>
      <c r="AB7" s="27">
        <v>64</v>
      </c>
      <c r="AC7" s="27">
        <v>30</v>
      </c>
      <c r="AD7" s="27">
        <v>22</v>
      </c>
      <c r="AE7" s="27">
        <v>27</v>
      </c>
      <c r="AF7" s="27">
        <v>48</v>
      </c>
      <c r="AG7" s="27">
        <v>28</v>
      </c>
      <c r="AH7" s="27">
        <v>35</v>
      </c>
      <c r="AI7" s="27">
        <v>34</v>
      </c>
      <c r="AJ7" s="27">
        <v>35</v>
      </c>
      <c r="AK7" s="27">
        <v>43</v>
      </c>
      <c r="AL7" s="27">
        <v>62</v>
      </c>
      <c r="AM7" s="27">
        <v>63</v>
      </c>
      <c r="AN7" s="27">
        <v>59</v>
      </c>
      <c r="AO7" s="27">
        <v>59</v>
      </c>
      <c r="AP7" s="27">
        <v>58</v>
      </c>
      <c r="AQ7" s="27">
        <v>59</v>
      </c>
      <c r="AR7" s="27">
        <v>61</v>
      </c>
      <c r="AS7" s="27">
        <v>58</v>
      </c>
      <c r="AT7" s="27">
        <v>42</v>
      </c>
      <c r="AU7" s="27">
        <v>40</v>
      </c>
      <c r="AV7" s="27">
        <v>49</v>
      </c>
      <c r="AW7" s="27">
        <v>63</v>
      </c>
      <c r="AX7" s="27">
        <v>59</v>
      </c>
      <c r="AY7" s="27">
        <v>58</v>
      </c>
      <c r="AZ7" s="27">
        <v>57</v>
      </c>
      <c r="BA7" s="27">
        <v>57</v>
      </c>
      <c r="BB7" s="27">
        <v>58</v>
      </c>
      <c r="BC7" s="27">
        <v>58</v>
      </c>
      <c r="BD7" s="27">
        <v>54</v>
      </c>
      <c r="BE7" s="27">
        <v>53</v>
      </c>
      <c r="BF7" s="27">
        <v>60</v>
      </c>
      <c r="BG7" s="27">
        <v>62</v>
      </c>
      <c r="BH7" s="27">
        <v>62</v>
      </c>
      <c r="BI7" s="27">
        <v>59</v>
      </c>
      <c r="BJ7" s="27">
        <v>56</v>
      </c>
      <c r="BK7" s="27">
        <v>48</v>
      </c>
      <c r="BL7" s="27">
        <v>63</v>
      </c>
      <c r="BM7" s="27">
        <v>55</v>
      </c>
      <c r="BN7" s="27">
        <v>54</v>
      </c>
      <c r="BO7" s="27">
        <v>48</v>
      </c>
      <c r="BP7" s="27">
        <v>46</v>
      </c>
      <c r="BQ7" s="27">
        <v>41</v>
      </c>
      <c r="BR7" s="27">
        <v>34</v>
      </c>
      <c r="BS7" s="27">
        <v>11</v>
      </c>
      <c r="BT7" s="27">
        <v>7</v>
      </c>
      <c r="BU7" s="27">
        <v>9</v>
      </c>
    </row>
    <row r="8" spans="1:73" s="24" customFormat="1" ht="12.75" customHeight="1" x14ac:dyDescent="0.2">
      <c r="A8" s="500"/>
      <c r="B8" s="28" t="s">
        <v>142</v>
      </c>
      <c r="C8" s="29">
        <v>0.984375</v>
      </c>
      <c r="D8" s="30">
        <v>0.90625</v>
      </c>
      <c r="E8" s="30">
        <v>0.328125</v>
      </c>
      <c r="F8" s="30">
        <v>0.984375</v>
      </c>
      <c r="G8" s="30">
        <v>0.921875</v>
      </c>
      <c r="H8" s="30">
        <v>0.921875</v>
      </c>
      <c r="I8" s="30">
        <v>0.921875</v>
      </c>
      <c r="J8" s="30">
        <v>0.96875</v>
      </c>
      <c r="K8" s="30">
        <v>0.890625</v>
      </c>
      <c r="L8" s="30">
        <v>0.859375</v>
      </c>
      <c r="M8" s="30">
        <v>0.859375</v>
      </c>
      <c r="N8" s="30">
        <v>0.984375</v>
      </c>
      <c r="O8" s="30">
        <v>0.984375</v>
      </c>
      <c r="P8" s="30">
        <v>0.96875</v>
      </c>
      <c r="Q8" s="30">
        <v>0.984375</v>
      </c>
      <c r="R8" s="30">
        <v>0.984375</v>
      </c>
      <c r="S8" s="30">
        <v>0.984375</v>
      </c>
      <c r="T8" s="30">
        <v>0.984375</v>
      </c>
      <c r="U8" s="30">
        <v>0.984375</v>
      </c>
      <c r="V8" s="30">
        <v>0.984375</v>
      </c>
      <c r="W8" s="30">
        <v>0.921875</v>
      </c>
      <c r="X8" s="30">
        <v>0.90625</v>
      </c>
      <c r="Y8" s="30">
        <v>0.90625</v>
      </c>
      <c r="Z8" s="30">
        <v>1</v>
      </c>
      <c r="AA8" s="30">
        <v>0.5</v>
      </c>
      <c r="AB8" s="30">
        <v>1</v>
      </c>
      <c r="AC8" s="30">
        <v>0.46875</v>
      </c>
      <c r="AD8" s="30">
        <v>0.34375</v>
      </c>
      <c r="AE8" s="30">
        <v>0.421875</v>
      </c>
      <c r="AF8" s="30">
        <v>0.75</v>
      </c>
      <c r="AG8" s="30">
        <v>0.4375</v>
      </c>
      <c r="AH8" s="30">
        <v>0.546875</v>
      </c>
      <c r="AI8" s="30">
        <v>0.53125</v>
      </c>
      <c r="AJ8" s="30">
        <v>0.546875</v>
      </c>
      <c r="AK8" s="30">
        <v>0.671875</v>
      </c>
      <c r="AL8" s="30">
        <v>0.96875</v>
      </c>
      <c r="AM8" s="30">
        <v>0.984375</v>
      </c>
      <c r="AN8" s="30">
        <v>0.921875</v>
      </c>
      <c r="AO8" s="30">
        <v>0.921875</v>
      </c>
      <c r="AP8" s="30">
        <v>0.90625</v>
      </c>
      <c r="AQ8" s="30">
        <v>0.921875</v>
      </c>
      <c r="AR8" s="30">
        <v>0.953125</v>
      </c>
      <c r="AS8" s="30">
        <v>0.90625</v>
      </c>
      <c r="AT8" s="30">
        <v>0.65625</v>
      </c>
      <c r="AU8" s="30">
        <v>0.625</v>
      </c>
      <c r="AV8" s="30">
        <v>0.765625</v>
      </c>
      <c r="AW8" s="30">
        <v>0.984375</v>
      </c>
      <c r="AX8" s="30">
        <v>0.921875</v>
      </c>
      <c r="AY8" s="30">
        <v>0.90625</v>
      </c>
      <c r="AZ8" s="30">
        <v>0.890625</v>
      </c>
      <c r="BA8" s="30">
        <v>0.890625</v>
      </c>
      <c r="BB8" s="30">
        <v>0.90625</v>
      </c>
      <c r="BC8" s="30">
        <v>0.90625</v>
      </c>
      <c r="BD8" s="30">
        <v>0.84375</v>
      </c>
      <c r="BE8" s="30">
        <v>0.828125</v>
      </c>
      <c r="BF8" s="30">
        <v>0.9375</v>
      </c>
      <c r="BG8" s="30">
        <v>0.96875</v>
      </c>
      <c r="BH8" s="30">
        <v>0.96875</v>
      </c>
      <c r="BI8" s="30">
        <v>0.921875</v>
      </c>
      <c r="BJ8" s="30">
        <v>0.875</v>
      </c>
      <c r="BK8" s="30">
        <v>0.75</v>
      </c>
      <c r="BL8" s="30">
        <v>0.984375</v>
      </c>
      <c r="BM8" s="30">
        <v>0.859375</v>
      </c>
      <c r="BN8" s="30">
        <v>0.84375</v>
      </c>
      <c r="BO8" s="30">
        <v>0.75</v>
      </c>
      <c r="BP8" s="30">
        <v>0.71875</v>
      </c>
      <c r="BQ8" s="30">
        <v>0.640625</v>
      </c>
      <c r="BR8" s="30">
        <v>0.53125</v>
      </c>
      <c r="BS8" s="30">
        <v>0.171875</v>
      </c>
      <c r="BT8" s="30">
        <v>0.109375</v>
      </c>
      <c r="BU8" s="30">
        <v>0.140625</v>
      </c>
    </row>
    <row r="9" spans="1:73" s="24" customFormat="1" ht="12.75" customHeight="1" x14ac:dyDescent="0.2">
      <c r="A9" s="31" t="s">
        <v>300</v>
      </c>
      <c r="B9" s="73" t="s">
        <v>390</v>
      </c>
      <c r="C9" s="32"/>
      <c r="D9" s="33">
        <v>1706</v>
      </c>
      <c r="E9" s="33">
        <v>1706</v>
      </c>
      <c r="F9" s="33">
        <v>3</v>
      </c>
      <c r="G9" s="33" t="s">
        <v>301</v>
      </c>
      <c r="H9" s="33" t="s">
        <v>301</v>
      </c>
      <c r="I9" s="33" t="s">
        <v>301</v>
      </c>
      <c r="J9" s="34">
        <v>1.8</v>
      </c>
      <c r="K9" s="35" t="s">
        <v>301</v>
      </c>
      <c r="L9" s="35" t="s">
        <v>301</v>
      </c>
      <c r="M9" s="35" t="s">
        <v>301</v>
      </c>
      <c r="N9" s="36">
        <v>1</v>
      </c>
      <c r="O9" s="36">
        <v>282</v>
      </c>
      <c r="P9" s="36">
        <v>282</v>
      </c>
      <c r="Q9" s="36">
        <v>34</v>
      </c>
      <c r="R9" s="36">
        <v>4</v>
      </c>
      <c r="S9" s="36">
        <v>0</v>
      </c>
      <c r="T9" s="35">
        <v>245</v>
      </c>
      <c r="U9" s="35">
        <v>47</v>
      </c>
      <c r="V9" s="36">
        <v>15144</v>
      </c>
      <c r="W9" s="36">
        <v>170</v>
      </c>
      <c r="X9" s="36">
        <v>0</v>
      </c>
      <c r="Y9" s="36">
        <v>0</v>
      </c>
      <c r="Z9" s="36">
        <v>325398</v>
      </c>
      <c r="AA9" s="36">
        <v>168698</v>
      </c>
      <c r="AB9" s="36">
        <v>156700</v>
      </c>
      <c r="AC9" s="36">
        <v>6800</v>
      </c>
      <c r="AD9" s="36">
        <v>0</v>
      </c>
      <c r="AE9" s="36">
        <v>32800</v>
      </c>
      <c r="AF9" s="36">
        <v>117100</v>
      </c>
      <c r="AG9" s="36">
        <v>19000</v>
      </c>
      <c r="AH9" s="36">
        <v>0</v>
      </c>
      <c r="AI9" s="36">
        <v>0</v>
      </c>
      <c r="AJ9" s="36">
        <v>20000</v>
      </c>
      <c r="AK9" s="36">
        <v>0</v>
      </c>
      <c r="AL9" s="36">
        <v>15144</v>
      </c>
      <c r="AM9" s="36">
        <v>14924</v>
      </c>
      <c r="AN9" s="36">
        <v>0</v>
      </c>
      <c r="AO9" s="36">
        <v>10</v>
      </c>
      <c r="AP9" s="36">
        <v>0</v>
      </c>
      <c r="AQ9" s="36">
        <v>0</v>
      </c>
      <c r="AR9" s="36">
        <v>210</v>
      </c>
      <c r="AS9" s="36">
        <v>0</v>
      </c>
      <c r="AT9" s="36">
        <v>5</v>
      </c>
      <c r="AU9" s="36">
        <v>0</v>
      </c>
      <c r="AV9" s="36">
        <v>2</v>
      </c>
      <c r="AW9" s="36">
        <v>983</v>
      </c>
      <c r="AX9" s="36">
        <v>973</v>
      </c>
      <c r="AY9" s="36">
        <v>0</v>
      </c>
      <c r="AZ9" s="36">
        <v>0</v>
      </c>
      <c r="BA9" s="36">
        <v>0</v>
      </c>
      <c r="BB9" s="36">
        <v>0</v>
      </c>
      <c r="BC9" s="36">
        <v>10</v>
      </c>
      <c r="BD9" s="36">
        <v>0</v>
      </c>
      <c r="BE9" s="36">
        <v>400</v>
      </c>
      <c r="BF9" s="36">
        <v>0</v>
      </c>
      <c r="BG9" s="36">
        <v>14</v>
      </c>
      <c r="BH9" s="36">
        <v>6763</v>
      </c>
      <c r="BI9" s="36">
        <v>2200</v>
      </c>
      <c r="BJ9" s="36">
        <v>1049</v>
      </c>
      <c r="BK9" s="36">
        <v>52</v>
      </c>
      <c r="BL9" s="36">
        <v>0</v>
      </c>
      <c r="BM9" s="36">
        <v>0</v>
      </c>
      <c r="BN9" s="36">
        <v>0</v>
      </c>
      <c r="BO9" s="36">
        <v>0</v>
      </c>
      <c r="BP9" s="36">
        <v>0</v>
      </c>
      <c r="BQ9" s="36">
        <v>0</v>
      </c>
      <c r="BR9" s="36">
        <v>350</v>
      </c>
      <c r="BS9" s="36" t="s">
        <v>301</v>
      </c>
      <c r="BT9" s="36" t="s">
        <v>301</v>
      </c>
      <c r="BU9" s="36" t="s">
        <v>301</v>
      </c>
    </row>
    <row r="10" spans="1:73" s="24" customFormat="1" ht="12.75" customHeight="1" x14ac:dyDescent="0.2">
      <c r="A10" s="37" t="s">
        <v>302</v>
      </c>
      <c r="B10" s="501" t="s">
        <v>169</v>
      </c>
      <c r="C10" s="502"/>
      <c r="D10" s="79">
        <v>1128</v>
      </c>
      <c r="E10" s="79" t="s">
        <v>301</v>
      </c>
      <c r="F10" s="79">
        <v>2</v>
      </c>
      <c r="G10" s="79">
        <v>0</v>
      </c>
      <c r="H10" s="79">
        <v>2</v>
      </c>
      <c r="I10" s="79">
        <v>0</v>
      </c>
      <c r="J10" s="80">
        <v>1.5</v>
      </c>
      <c r="K10" s="81">
        <v>1.5</v>
      </c>
      <c r="L10" s="81">
        <v>0</v>
      </c>
      <c r="M10" s="81">
        <v>0</v>
      </c>
      <c r="N10" s="82">
        <v>1</v>
      </c>
      <c r="O10" s="82">
        <v>239</v>
      </c>
      <c r="P10" s="82">
        <v>239</v>
      </c>
      <c r="Q10" s="82">
        <v>21</v>
      </c>
      <c r="R10" s="82">
        <v>4</v>
      </c>
      <c r="S10" s="82">
        <v>0</v>
      </c>
      <c r="T10" s="81">
        <v>243</v>
      </c>
      <c r="U10" s="81">
        <v>40</v>
      </c>
      <c r="V10" s="82">
        <v>13973</v>
      </c>
      <c r="W10" s="82">
        <v>90</v>
      </c>
      <c r="X10" s="82">
        <v>0</v>
      </c>
      <c r="Y10" s="82">
        <v>0</v>
      </c>
      <c r="Z10" s="82">
        <v>99111</v>
      </c>
      <c r="AA10" s="82">
        <v>49399</v>
      </c>
      <c r="AB10" s="82">
        <v>49712</v>
      </c>
      <c r="AC10" s="82">
        <v>2000</v>
      </c>
      <c r="AD10" s="82">
        <v>0</v>
      </c>
      <c r="AE10" s="82">
        <v>5600</v>
      </c>
      <c r="AF10" s="82">
        <v>42112</v>
      </c>
      <c r="AG10" s="82">
        <v>5600</v>
      </c>
      <c r="AH10" s="82">
        <v>0</v>
      </c>
      <c r="AI10" s="82">
        <v>0</v>
      </c>
      <c r="AJ10" s="82">
        <v>15000</v>
      </c>
      <c r="AK10" s="82">
        <v>0</v>
      </c>
      <c r="AL10" s="82">
        <v>14058</v>
      </c>
      <c r="AM10" s="82">
        <v>13954</v>
      </c>
      <c r="AN10" s="82">
        <v>0</v>
      </c>
      <c r="AO10" s="82">
        <v>1</v>
      </c>
      <c r="AP10" s="82">
        <v>0</v>
      </c>
      <c r="AQ10" s="82">
        <v>0</v>
      </c>
      <c r="AR10" s="82">
        <v>103</v>
      </c>
      <c r="AS10" s="82">
        <v>0</v>
      </c>
      <c r="AT10" s="82">
        <v>0</v>
      </c>
      <c r="AU10" s="82">
        <v>0</v>
      </c>
      <c r="AV10" s="82">
        <v>2</v>
      </c>
      <c r="AW10" s="82">
        <v>1878</v>
      </c>
      <c r="AX10" s="82">
        <v>1878</v>
      </c>
      <c r="AY10" s="82">
        <v>0</v>
      </c>
      <c r="AZ10" s="82">
        <v>0</v>
      </c>
      <c r="BA10" s="82">
        <v>0</v>
      </c>
      <c r="BB10" s="82">
        <v>0</v>
      </c>
      <c r="BC10" s="82">
        <v>0</v>
      </c>
      <c r="BD10" s="82">
        <v>0</v>
      </c>
      <c r="BE10" s="82">
        <v>200</v>
      </c>
      <c r="BF10" s="82">
        <v>0</v>
      </c>
      <c r="BG10" s="82">
        <v>20</v>
      </c>
      <c r="BH10" s="82">
        <v>9229</v>
      </c>
      <c r="BI10" s="82">
        <v>1568</v>
      </c>
      <c r="BJ10" s="82">
        <v>2940</v>
      </c>
      <c r="BK10" s="82">
        <v>0</v>
      </c>
      <c r="BL10" s="82">
        <v>0</v>
      </c>
      <c r="BM10" s="82">
        <v>0</v>
      </c>
      <c r="BN10" s="82">
        <v>0</v>
      </c>
      <c r="BO10" s="82">
        <v>0</v>
      </c>
      <c r="BP10" s="82">
        <v>0</v>
      </c>
      <c r="BQ10" s="82" t="s">
        <v>301</v>
      </c>
      <c r="BR10" s="82" t="s">
        <v>301</v>
      </c>
      <c r="BS10" s="82" t="s">
        <v>301</v>
      </c>
      <c r="BT10" s="82" t="s">
        <v>301</v>
      </c>
      <c r="BU10" s="82" t="s">
        <v>301</v>
      </c>
    </row>
    <row r="11" spans="1:73" s="24" customFormat="1" ht="12.75" customHeight="1" x14ac:dyDescent="0.2">
      <c r="A11" s="51" t="s">
        <v>303</v>
      </c>
      <c r="B11" s="52" t="s">
        <v>170</v>
      </c>
      <c r="C11" s="53"/>
      <c r="D11" s="79">
        <v>623</v>
      </c>
      <c r="E11" s="79" t="s">
        <v>301</v>
      </c>
      <c r="F11" s="79">
        <v>3</v>
      </c>
      <c r="G11" s="79">
        <v>0</v>
      </c>
      <c r="H11" s="79">
        <v>0</v>
      </c>
      <c r="I11" s="79">
        <v>3</v>
      </c>
      <c r="J11" s="80">
        <v>0.7</v>
      </c>
      <c r="K11" s="81">
        <v>0.65</v>
      </c>
      <c r="L11" s="81">
        <v>0</v>
      </c>
      <c r="M11" s="81">
        <v>0</v>
      </c>
      <c r="N11" s="82">
        <v>1</v>
      </c>
      <c r="O11" s="82">
        <v>295</v>
      </c>
      <c r="P11" s="82">
        <v>277</v>
      </c>
      <c r="Q11" s="82">
        <v>28</v>
      </c>
      <c r="R11" s="82">
        <v>15</v>
      </c>
      <c r="S11" s="82">
        <v>0</v>
      </c>
      <c r="T11" s="81">
        <v>215</v>
      </c>
      <c r="U11" s="81">
        <v>33</v>
      </c>
      <c r="V11" s="82">
        <v>7632</v>
      </c>
      <c r="W11" s="82">
        <v>464</v>
      </c>
      <c r="X11" s="82">
        <v>0</v>
      </c>
      <c r="Y11" s="82">
        <v>0</v>
      </c>
      <c r="Z11" s="82">
        <v>158319</v>
      </c>
      <c r="AA11" s="82">
        <v>87325</v>
      </c>
      <c r="AB11" s="82">
        <v>70994</v>
      </c>
      <c r="AC11" s="82">
        <v>0</v>
      </c>
      <c r="AD11" s="82">
        <v>29500</v>
      </c>
      <c r="AE11" s="82">
        <v>2000</v>
      </c>
      <c r="AF11" s="82">
        <v>39494</v>
      </c>
      <c r="AG11" s="82">
        <v>0</v>
      </c>
      <c r="AH11" s="82">
        <v>0</v>
      </c>
      <c r="AI11" s="82">
        <v>0</v>
      </c>
      <c r="AJ11" s="82">
        <v>0</v>
      </c>
      <c r="AK11" s="82">
        <v>1659</v>
      </c>
      <c r="AL11" s="82">
        <v>8094</v>
      </c>
      <c r="AM11" s="82">
        <v>7941</v>
      </c>
      <c r="AN11" s="82">
        <v>0</v>
      </c>
      <c r="AO11" s="82">
        <v>2</v>
      </c>
      <c r="AP11" s="82">
        <v>0</v>
      </c>
      <c r="AQ11" s="82">
        <v>0</v>
      </c>
      <c r="AR11" s="82">
        <v>151</v>
      </c>
      <c r="AS11" s="82">
        <v>0</v>
      </c>
      <c r="AT11" s="82">
        <v>0</v>
      </c>
      <c r="AU11" s="82">
        <v>0</v>
      </c>
      <c r="AV11" s="82">
        <v>2</v>
      </c>
      <c r="AW11" s="82">
        <v>615</v>
      </c>
      <c r="AX11" s="82">
        <v>592</v>
      </c>
      <c r="AY11" s="82">
        <v>0</v>
      </c>
      <c r="AZ11" s="82">
        <v>0</v>
      </c>
      <c r="BA11" s="82">
        <v>0</v>
      </c>
      <c r="BB11" s="82">
        <v>0</v>
      </c>
      <c r="BC11" s="82">
        <v>23</v>
      </c>
      <c r="BD11" s="82">
        <v>0</v>
      </c>
      <c r="BE11" s="82">
        <v>39</v>
      </c>
      <c r="BF11" s="82">
        <v>0</v>
      </c>
      <c r="BG11" s="82">
        <v>14</v>
      </c>
      <c r="BH11" s="82">
        <v>3292</v>
      </c>
      <c r="BI11" s="82">
        <v>874</v>
      </c>
      <c r="BJ11" s="82">
        <v>989</v>
      </c>
      <c r="BK11" s="82" t="s">
        <v>301</v>
      </c>
      <c r="BL11" s="82">
        <v>0</v>
      </c>
      <c r="BM11" s="82" t="s">
        <v>301</v>
      </c>
      <c r="BN11" s="82" t="s">
        <v>301</v>
      </c>
      <c r="BO11" s="82" t="s">
        <v>301</v>
      </c>
      <c r="BP11" s="82" t="s">
        <v>301</v>
      </c>
      <c r="BQ11" s="82">
        <v>0</v>
      </c>
      <c r="BR11" s="82">
        <v>25</v>
      </c>
      <c r="BS11" s="82" t="s">
        <v>301</v>
      </c>
      <c r="BT11" s="82" t="s">
        <v>301</v>
      </c>
      <c r="BU11" s="82" t="s">
        <v>301</v>
      </c>
    </row>
    <row r="12" spans="1:73" s="24" customFormat="1" ht="12.75" customHeight="1" x14ac:dyDescent="0.2">
      <c r="A12" s="51" t="s">
        <v>304</v>
      </c>
      <c r="B12" s="52" t="s">
        <v>171</v>
      </c>
      <c r="C12" s="53"/>
      <c r="D12" s="79">
        <v>1345</v>
      </c>
      <c r="E12" s="79">
        <v>5850</v>
      </c>
      <c r="F12" s="79">
        <v>3</v>
      </c>
      <c r="G12" s="79">
        <v>0</v>
      </c>
      <c r="H12" s="79">
        <v>3</v>
      </c>
      <c r="I12" s="79">
        <v>0</v>
      </c>
      <c r="J12" s="80">
        <v>1.7</v>
      </c>
      <c r="K12" s="81">
        <v>1.7</v>
      </c>
      <c r="L12" s="81">
        <v>0</v>
      </c>
      <c r="M12" s="81">
        <v>0</v>
      </c>
      <c r="N12" s="82">
        <v>1</v>
      </c>
      <c r="O12" s="82">
        <v>181</v>
      </c>
      <c r="P12" s="82">
        <v>161</v>
      </c>
      <c r="Q12" s="82">
        <v>20</v>
      </c>
      <c r="R12" s="82">
        <v>9</v>
      </c>
      <c r="S12" s="82">
        <v>0</v>
      </c>
      <c r="T12" s="81">
        <v>215</v>
      </c>
      <c r="U12" s="81">
        <v>21</v>
      </c>
      <c r="V12" s="82">
        <v>8894</v>
      </c>
      <c r="W12" s="82">
        <v>300</v>
      </c>
      <c r="X12" s="82">
        <v>0</v>
      </c>
      <c r="Y12" s="82">
        <v>398</v>
      </c>
      <c r="Z12" s="82">
        <v>156000</v>
      </c>
      <c r="AA12" s="82" t="s">
        <v>301</v>
      </c>
      <c r="AB12" s="82">
        <v>156000</v>
      </c>
      <c r="AC12" s="82" t="s">
        <v>301</v>
      </c>
      <c r="AD12" s="82" t="s">
        <v>301</v>
      </c>
      <c r="AE12" s="82" t="s">
        <v>301</v>
      </c>
      <c r="AF12" s="82">
        <v>156000</v>
      </c>
      <c r="AG12" s="82">
        <v>40000</v>
      </c>
      <c r="AH12" s="82">
        <v>196000</v>
      </c>
      <c r="AI12" s="82" t="s">
        <v>301</v>
      </c>
      <c r="AJ12" s="82" t="s">
        <v>301</v>
      </c>
      <c r="AK12" s="82" t="s">
        <v>301</v>
      </c>
      <c r="AL12" s="82">
        <v>10367</v>
      </c>
      <c r="AM12" s="82">
        <v>8557</v>
      </c>
      <c r="AN12" s="82">
        <v>0</v>
      </c>
      <c r="AO12" s="82">
        <v>2</v>
      </c>
      <c r="AP12" s="82">
        <v>0</v>
      </c>
      <c r="AQ12" s="82">
        <v>0</v>
      </c>
      <c r="AR12" s="82">
        <v>50</v>
      </c>
      <c r="AS12" s="82">
        <v>1758</v>
      </c>
      <c r="AT12" s="82" t="s">
        <v>301</v>
      </c>
      <c r="AU12" s="82" t="s">
        <v>301</v>
      </c>
      <c r="AV12" s="82" t="s">
        <v>301</v>
      </c>
      <c r="AW12" s="82">
        <v>2540</v>
      </c>
      <c r="AX12" s="82">
        <v>2463</v>
      </c>
      <c r="AY12" s="82">
        <v>0</v>
      </c>
      <c r="AZ12" s="82">
        <v>2</v>
      </c>
      <c r="BA12" s="82">
        <v>0</v>
      </c>
      <c r="BB12" s="82">
        <v>0</v>
      </c>
      <c r="BC12" s="82" t="s">
        <v>301</v>
      </c>
      <c r="BD12" s="82">
        <v>75</v>
      </c>
      <c r="BE12" s="82">
        <v>3</v>
      </c>
      <c r="BF12" s="82">
        <v>0</v>
      </c>
      <c r="BG12" s="82">
        <v>23</v>
      </c>
      <c r="BH12" s="82">
        <v>11846</v>
      </c>
      <c r="BI12" s="82" t="s">
        <v>301</v>
      </c>
      <c r="BJ12" s="82" t="s">
        <v>301</v>
      </c>
      <c r="BK12" s="82" t="s">
        <v>301</v>
      </c>
      <c r="BL12" s="82">
        <v>0</v>
      </c>
      <c r="BM12" s="82" t="s">
        <v>301</v>
      </c>
      <c r="BN12" s="82" t="s">
        <v>301</v>
      </c>
      <c r="BO12" s="82" t="s">
        <v>301</v>
      </c>
      <c r="BP12" s="82" t="s">
        <v>301</v>
      </c>
      <c r="BQ12" s="82" t="s">
        <v>301</v>
      </c>
      <c r="BR12" s="82" t="s">
        <v>301</v>
      </c>
      <c r="BS12" s="82" t="s">
        <v>301</v>
      </c>
      <c r="BT12" s="82" t="s">
        <v>301</v>
      </c>
      <c r="BU12" s="82" t="s">
        <v>301</v>
      </c>
    </row>
    <row r="13" spans="1:73" s="24" customFormat="1" ht="12.75" customHeight="1" x14ac:dyDescent="0.2">
      <c r="A13" s="51" t="s">
        <v>305</v>
      </c>
      <c r="B13" s="52" t="s">
        <v>172</v>
      </c>
      <c r="C13" s="53"/>
      <c r="D13" s="79">
        <v>1683</v>
      </c>
      <c r="E13" s="79" t="s">
        <v>301</v>
      </c>
      <c r="F13" s="79">
        <v>3</v>
      </c>
      <c r="G13" s="79">
        <v>0</v>
      </c>
      <c r="H13" s="79">
        <v>3</v>
      </c>
      <c r="I13" s="79">
        <v>0</v>
      </c>
      <c r="J13" s="80">
        <v>2.2999999999999998</v>
      </c>
      <c r="K13" s="81">
        <v>2.2999999999999998</v>
      </c>
      <c r="L13" s="81">
        <v>0</v>
      </c>
      <c r="M13" s="81">
        <v>0</v>
      </c>
      <c r="N13" s="82">
        <v>1</v>
      </c>
      <c r="O13" s="82">
        <v>120</v>
      </c>
      <c r="P13" s="82">
        <v>115</v>
      </c>
      <c r="Q13" s="82">
        <v>16</v>
      </c>
      <c r="R13" s="82">
        <v>4</v>
      </c>
      <c r="S13" s="82">
        <v>2</v>
      </c>
      <c r="T13" s="81">
        <v>241</v>
      </c>
      <c r="U13" s="81">
        <v>36</v>
      </c>
      <c r="V13" s="82">
        <v>10774</v>
      </c>
      <c r="W13" s="82">
        <v>801</v>
      </c>
      <c r="X13" s="82">
        <v>187</v>
      </c>
      <c r="Y13" s="82">
        <v>275</v>
      </c>
      <c r="Z13" s="82">
        <v>425986</v>
      </c>
      <c r="AA13" s="82">
        <v>232673</v>
      </c>
      <c r="AB13" s="82">
        <v>193313</v>
      </c>
      <c r="AC13" s="82">
        <v>33594</v>
      </c>
      <c r="AD13" s="82" t="s">
        <v>301</v>
      </c>
      <c r="AE13" s="82">
        <v>12000</v>
      </c>
      <c r="AF13" s="82">
        <v>147719</v>
      </c>
      <c r="AG13" s="82">
        <v>50700</v>
      </c>
      <c r="AH13" s="82" t="s">
        <v>301</v>
      </c>
      <c r="AI13" s="82" t="s">
        <v>301</v>
      </c>
      <c r="AJ13" s="82">
        <v>0</v>
      </c>
      <c r="AK13" s="82">
        <v>9899</v>
      </c>
      <c r="AL13" s="82">
        <v>10694</v>
      </c>
      <c r="AM13" s="82">
        <v>9946</v>
      </c>
      <c r="AN13" s="82">
        <v>0</v>
      </c>
      <c r="AO13" s="82">
        <v>3</v>
      </c>
      <c r="AP13" s="82">
        <v>0</v>
      </c>
      <c r="AQ13" s="82">
        <v>0</v>
      </c>
      <c r="AR13" s="82">
        <v>702</v>
      </c>
      <c r="AS13" s="82">
        <v>43</v>
      </c>
      <c r="AT13" s="82">
        <v>129</v>
      </c>
      <c r="AU13" s="82">
        <v>48</v>
      </c>
      <c r="AV13" s="82">
        <v>85</v>
      </c>
      <c r="AW13" s="82">
        <v>1733</v>
      </c>
      <c r="AX13" s="82">
        <v>1595</v>
      </c>
      <c r="AY13" s="82">
        <v>0</v>
      </c>
      <c r="AZ13" s="82">
        <v>0</v>
      </c>
      <c r="BA13" s="82">
        <v>0</v>
      </c>
      <c r="BB13" s="82">
        <v>0</v>
      </c>
      <c r="BC13" s="82">
        <v>126</v>
      </c>
      <c r="BD13" s="82">
        <v>12</v>
      </c>
      <c r="BE13" s="82">
        <v>104</v>
      </c>
      <c r="BF13" s="82">
        <v>0</v>
      </c>
      <c r="BG13" s="82">
        <v>34</v>
      </c>
      <c r="BH13" s="82">
        <v>13759</v>
      </c>
      <c r="BI13" s="82">
        <v>145</v>
      </c>
      <c r="BJ13" s="82">
        <v>1</v>
      </c>
      <c r="BK13" s="82">
        <v>0</v>
      </c>
      <c r="BL13" s="82">
        <v>892</v>
      </c>
      <c r="BM13" s="82">
        <v>0</v>
      </c>
      <c r="BN13" s="82">
        <v>0</v>
      </c>
      <c r="BO13" s="82">
        <v>0</v>
      </c>
      <c r="BP13" s="82">
        <v>892</v>
      </c>
      <c r="BQ13" s="82">
        <v>0</v>
      </c>
      <c r="BR13" s="82">
        <v>380</v>
      </c>
      <c r="BS13" s="82" t="s">
        <v>301</v>
      </c>
      <c r="BT13" s="82" t="s">
        <v>301</v>
      </c>
      <c r="BU13" s="82" t="s">
        <v>301</v>
      </c>
    </row>
    <row r="14" spans="1:73" s="24" customFormat="1" ht="12.75" customHeight="1" x14ac:dyDescent="0.2">
      <c r="A14" s="51" t="s">
        <v>306</v>
      </c>
      <c r="B14" s="52" t="s">
        <v>173</v>
      </c>
      <c r="C14" s="53"/>
      <c r="D14" s="79">
        <v>3044</v>
      </c>
      <c r="E14" s="79" t="s">
        <v>301</v>
      </c>
      <c r="F14" s="79">
        <v>4</v>
      </c>
      <c r="G14" s="79">
        <v>0</v>
      </c>
      <c r="H14" s="79">
        <v>3</v>
      </c>
      <c r="I14" s="79">
        <v>1</v>
      </c>
      <c r="J14" s="80">
        <v>2.5</v>
      </c>
      <c r="K14" s="81">
        <v>2.5</v>
      </c>
      <c r="L14" s="81">
        <v>0</v>
      </c>
      <c r="M14" s="81">
        <v>0</v>
      </c>
      <c r="N14" s="82">
        <v>1</v>
      </c>
      <c r="O14" s="82">
        <v>385</v>
      </c>
      <c r="P14" s="82">
        <v>362</v>
      </c>
      <c r="Q14" s="82">
        <v>24</v>
      </c>
      <c r="R14" s="82">
        <v>5</v>
      </c>
      <c r="S14" s="82">
        <v>0</v>
      </c>
      <c r="T14" s="81">
        <v>245</v>
      </c>
      <c r="U14" s="81">
        <v>40</v>
      </c>
      <c r="V14" s="82">
        <v>19442</v>
      </c>
      <c r="W14" s="82">
        <v>1117</v>
      </c>
      <c r="X14" s="82">
        <v>0</v>
      </c>
      <c r="Y14" s="82">
        <v>0</v>
      </c>
      <c r="Z14" s="82">
        <v>514911</v>
      </c>
      <c r="AA14" s="82">
        <v>226368</v>
      </c>
      <c r="AB14" s="82">
        <v>288543</v>
      </c>
      <c r="AC14" s="82">
        <v>119768</v>
      </c>
      <c r="AD14" s="82">
        <v>70000</v>
      </c>
      <c r="AE14" s="82">
        <v>9500</v>
      </c>
      <c r="AF14" s="82">
        <v>89275</v>
      </c>
      <c r="AG14" s="82" t="s">
        <v>301</v>
      </c>
      <c r="AH14" s="82" t="s">
        <v>301</v>
      </c>
      <c r="AI14" s="82" t="s">
        <v>301</v>
      </c>
      <c r="AJ14" s="82" t="s">
        <v>301</v>
      </c>
      <c r="AK14" s="82">
        <v>19268</v>
      </c>
      <c r="AL14" s="82">
        <v>20560</v>
      </c>
      <c r="AM14" s="82">
        <v>20052</v>
      </c>
      <c r="AN14" s="82">
        <v>0</v>
      </c>
      <c r="AO14" s="82">
        <v>0</v>
      </c>
      <c r="AP14" s="82">
        <v>0</v>
      </c>
      <c r="AQ14" s="82">
        <v>0</v>
      </c>
      <c r="AR14" s="82">
        <v>420</v>
      </c>
      <c r="AS14" s="82">
        <v>88</v>
      </c>
      <c r="AT14" s="82">
        <v>131</v>
      </c>
      <c r="AU14" s="82">
        <v>0</v>
      </c>
      <c r="AV14" s="82">
        <v>0</v>
      </c>
      <c r="AW14" s="82">
        <v>1672</v>
      </c>
      <c r="AX14" s="82">
        <v>1522</v>
      </c>
      <c r="AY14" s="82">
        <v>0</v>
      </c>
      <c r="AZ14" s="82">
        <v>0</v>
      </c>
      <c r="BA14" s="82">
        <v>0</v>
      </c>
      <c r="BB14" s="82">
        <v>0</v>
      </c>
      <c r="BC14" s="82">
        <v>148</v>
      </c>
      <c r="BD14" s="82">
        <v>2</v>
      </c>
      <c r="BE14" s="82">
        <v>201</v>
      </c>
      <c r="BF14" s="82">
        <v>0</v>
      </c>
      <c r="BG14" s="82">
        <v>20</v>
      </c>
      <c r="BH14" s="82">
        <v>35023</v>
      </c>
      <c r="BI14" s="82">
        <v>386</v>
      </c>
      <c r="BJ14" s="82">
        <v>0</v>
      </c>
      <c r="BK14" s="82">
        <v>44</v>
      </c>
      <c r="BL14" s="82">
        <v>0</v>
      </c>
      <c r="BM14" s="82">
        <v>0</v>
      </c>
      <c r="BN14" s="82">
        <v>0</v>
      </c>
      <c r="BO14" s="82">
        <v>0</v>
      </c>
      <c r="BP14" s="82">
        <v>0</v>
      </c>
      <c r="BQ14" s="82">
        <v>0</v>
      </c>
      <c r="BR14" s="82" t="s">
        <v>301</v>
      </c>
      <c r="BS14" s="82" t="s">
        <v>301</v>
      </c>
      <c r="BT14" s="82" t="s">
        <v>301</v>
      </c>
      <c r="BU14" s="82" t="s">
        <v>301</v>
      </c>
    </row>
    <row r="15" spans="1:73" s="24" customFormat="1" ht="12.75" customHeight="1" x14ac:dyDescent="0.2">
      <c r="A15" s="51" t="s">
        <v>307</v>
      </c>
      <c r="B15" s="52" t="s">
        <v>174</v>
      </c>
      <c r="C15" s="53"/>
      <c r="D15" s="79">
        <v>946</v>
      </c>
      <c r="E15" s="79" t="s">
        <v>301</v>
      </c>
      <c r="F15" s="79">
        <v>5</v>
      </c>
      <c r="G15" s="79">
        <v>0</v>
      </c>
      <c r="H15" s="79">
        <v>2</v>
      </c>
      <c r="I15" s="79">
        <v>3</v>
      </c>
      <c r="J15" s="80">
        <v>1.8</v>
      </c>
      <c r="K15" s="81">
        <v>1.2</v>
      </c>
      <c r="L15" s="81">
        <v>0.6</v>
      </c>
      <c r="M15" s="81">
        <v>0</v>
      </c>
      <c r="N15" s="82">
        <v>1</v>
      </c>
      <c r="O15" s="82">
        <v>312</v>
      </c>
      <c r="P15" s="82">
        <v>253</v>
      </c>
      <c r="Q15" s="82">
        <v>27</v>
      </c>
      <c r="R15" s="82">
        <v>2</v>
      </c>
      <c r="S15" s="82">
        <v>0</v>
      </c>
      <c r="T15" s="81">
        <v>351</v>
      </c>
      <c r="U15" s="81">
        <v>35</v>
      </c>
      <c r="V15" s="82">
        <v>26545</v>
      </c>
      <c r="W15" s="82">
        <v>3919</v>
      </c>
      <c r="X15" s="82">
        <v>0</v>
      </c>
      <c r="Y15" s="82">
        <v>0</v>
      </c>
      <c r="Z15" s="82">
        <v>257043</v>
      </c>
      <c r="AA15" s="82">
        <v>145219</v>
      </c>
      <c r="AB15" s="82">
        <v>111824</v>
      </c>
      <c r="AC15" s="82">
        <v>31838</v>
      </c>
      <c r="AD15" s="82">
        <v>0</v>
      </c>
      <c r="AE15" s="82" t="s">
        <v>301</v>
      </c>
      <c r="AF15" s="82">
        <v>79986</v>
      </c>
      <c r="AG15" s="82" t="s">
        <v>301</v>
      </c>
      <c r="AH15" s="82">
        <v>0</v>
      </c>
      <c r="AI15" s="82">
        <v>0</v>
      </c>
      <c r="AJ15" s="82">
        <v>0</v>
      </c>
      <c r="AK15" s="82">
        <v>0</v>
      </c>
      <c r="AL15" s="82">
        <v>25043</v>
      </c>
      <c r="AM15" s="82">
        <v>22400</v>
      </c>
      <c r="AN15" s="82" t="s">
        <v>301</v>
      </c>
      <c r="AO15" s="82" t="s">
        <v>301</v>
      </c>
      <c r="AP15" s="82" t="s">
        <v>301</v>
      </c>
      <c r="AQ15" s="82" t="s">
        <v>301</v>
      </c>
      <c r="AR15" s="82">
        <v>2433</v>
      </c>
      <c r="AS15" s="82">
        <v>210</v>
      </c>
      <c r="AT15" s="82" t="s">
        <v>301</v>
      </c>
      <c r="AU15" s="82" t="s">
        <v>301</v>
      </c>
      <c r="AV15" s="82" t="s">
        <v>301</v>
      </c>
      <c r="AW15" s="82">
        <v>3170</v>
      </c>
      <c r="AX15" s="82">
        <v>2396</v>
      </c>
      <c r="AY15" s="82" t="s">
        <v>301</v>
      </c>
      <c r="AZ15" s="82" t="s">
        <v>301</v>
      </c>
      <c r="BA15" s="82" t="s">
        <v>301</v>
      </c>
      <c r="BB15" s="82" t="s">
        <v>301</v>
      </c>
      <c r="BC15" s="82">
        <v>774</v>
      </c>
      <c r="BD15" s="82" t="s">
        <v>301</v>
      </c>
      <c r="BE15" s="82">
        <v>8</v>
      </c>
      <c r="BF15" s="82" t="s">
        <v>301</v>
      </c>
      <c r="BG15" s="82">
        <v>9</v>
      </c>
      <c r="BH15" s="82">
        <v>31915</v>
      </c>
      <c r="BI15" s="82">
        <v>15</v>
      </c>
      <c r="BJ15" s="82" t="s">
        <v>301</v>
      </c>
      <c r="BK15" s="82" t="s">
        <v>301</v>
      </c>
      <c r="BL15" s="82">
        <v>0</v>
      </c>
      <c r="BM15" s="82" t="s">
        <v>301</v>
      </c>
      <c r="BN15" s="82" t="s">
        <v>301</v>
      </c>
      <c r="BO15" s="82" t="s">
        <v>301</v>
      </c>
      <c r="BP15" s="82" t="s">
        <v>301</v>
      </c>
      <c r="BQ15" s="82" t="s">
        <v>301</v>
      </c>
      <c r="BR15" s="82" t="s">
        <v>301</v>
      </c>
      <c r="BS15" s="82" t="s">
        <v>301</v>
      </c>
      <c r="BT15" s="82" t="s">
        <v>301</v>
      </c>
      <c r="BU15" s="82" t="s">
        <v>301</v>
      </c>
    </row>
    <row r="16" spans="1:73" s="24" customFormat="1" ht="12.75" customHeight="1" x14ac:dyDescent="0.2">
      <c r="A16" s="51" t="s">
        <v>308</v>
      </c>
      <c r="B16" s="52" t="s">
        <v>175</v>
      </c>
      <c r="C16" s="53"/>
      <c r="D16" s="79">
        <v>1151</v>
      </c>
      <c r="E16" s="79">
        <v>26688</v>
      </c>
      <c r="F16" s="79">
        <v>5</v>
      </c>
      <c r="G16" s="79">
        <v>0</v>
      </c>
      <c r="H16" s="79">
        <v>3</v>
      </c>
      <c r="I16" s="79">
        <v>2</v>
      </c>
      <c r="J16" s="80">
        <v>3.2</v>
      </c>
      <c r="K16" s="81">
        <v>3.15</v>
      </c>
      <c r="L16" s="81">
        <v>0</v>
      </c>
      <c r="M16" s="81">
        <v>0</v>
      </c>
      <c r="N16" s="82">
        <v>1</v>
      </c>
      <c r="O16" s="82">
        <v>680</v>
      </c>
      <c r="P16" s="82">
        <v>500</v>
      </c>
      <c r="Q16" s="82">
        <v>24</v>
      </c>
      <c r="R16" s="82">
        <v>10</v>
      </c>
      <c r="S16" s="82">
        <v>4</v>
      </c>
      <c r="T16" s="81">
        <v>220</v>
      </c>
      <c r="U16" s="81">
        <v>40</v>
      </c>
      <c r="V16" s="82">
        <v>33000</v>
      </c>
      <c r="W16" s="82">
        <v>5000</v>
      </c>
      <c r="X16" s="82">
        <v>0</v>
      </c>
      <c r="Y16" s="82">
        <v>25000</v>
      </c>
      <c r="Z16" s="82">
        <v>422036</v>
      </c>
      <c r="AA16" s="82">
        <v>331536</v>
      </c>
      <c r="AB16" s="82">
        <v>90500</v>
      </c>
      <c r="AC16" s="82">
        <v>44000</v>
      </c>
      <c r="AD16" s="82">
        <v>500</v>
      </c>
      <c r="AE16" s="82">
        <v>0</v>
      </c>
      <c r="AF16" s="82">
        <v>46000</v>
      </c>
      <c r="AG16" s="82">
        <v>3000</v>
      </c>
      <c r="AH16" s="82">
        <v>300000</v>
      </c>
      <c r="AI16" s="82">
        <v>0</v>
      </c>
      <c r="AJ16" s="82">
        <v>15000</v>
      </c>
      <c r="AK16" s="82">
        <v>14302</v>
      </c>
      <c r="AL16" s="82">
        <v>56600</v>
      </c>
      <c r="AM16" s="82">
        <v>50000</v>
      </c>
      <c r="AN16" s="82">
        <v>1000</v>
      </c>
      <c r="AO16" s="82">
        <v>0</v>
      </c>
      <c r="AP16" s="82">
        <v>100</v>
      </c>
      <c r="AQ16" s="82">
        <v>500</v>
      </c>
      <c r="AR16" s="82">
        <v>5000</v>
      </c>
      <c r="AS16" s="82">
        <v>0</v>
      </c>
      <c r="AT16" s="82">
        <v>10</v>
      </c>
      <c r="AU16" s="82">
        <v>100</v>
      </c>
      <c r="AV16" s="82">
        <v>60</v>
      </c>
      <c r="AW16" s="82">
        <v>3473</v>
      </c>
      <c r="AX16" s="82">
        <v>3449</v>
      </c>
      <c r="AY16" s="82">
        <v>0</v>
      </c>
      <c r="AZ16" s="82">
        <v>0</v>
      </c>
      <c r="BA16" s="82">
        <v>0</v>
      </c>
      <c r="BB16" s="82">
        <v>0</v>
      </c>
      <c r="BC16" s="82">
        <v>24</v>
      </c>
      <c r="BD16" s="82">
        <v>0</v>
      </c>
      <c r="BE16" s="82">
        <v>200</v>
      </c>
      <c r="BF16" s="82">
        <v>10</v>
      </c>
      <c r="BG16" s="82">
        <v>10</v>
      </c>
      <c r="BH16" s="82">
        <v>29900</v>
      </c>
      <c r="BI16" s="82">
        <v>30</v>
      </c>
      <c r="BJ16" s="82">
        <v>100</v>
      </c>
      <c r="BK16" s="82">
        <v>5</v>
      </c>
      <c r="BL16" s="82">
        <v>40</v>
      </c>
      <c r="BM16" s="82">
        <v>40</v>
      </c>
      <c r="BN16" s="82">
        <v>0</v>
      </c>
      <c r="BO16" s="82">
        <v>0</v>
      </c>
      <c r="BP16" s="82">
        <v>0</v>
      </c>
      <c r="BQ16" s="82">
        <v>30</v>
      </c>
      <c r="BR16" s="82">
        <v>500</v>
      </c>
      <c r="BS16" s="82" t="s">
        <v>301</v>
      </c>
      <c r="BT16" s="82" t="s">
        <v>301</v>
      </c>
      <c r="BU16" s="82" t="s">
        <v>301</v>
      </c>
    </row>
    <row r="17" spans="1:73" s="24" customFormat="1" ht="12.75" customHeight="1" x14ac:dyDescent="0.2">
      <c r="A17" s="51" t="s">
        <v>309</v>
      </c>
      <c r="B17" s="52" t="s">
        <v>176</v>
      </c>
      <c r="C17" s="53"/>
      <c r="D17" s="38">
        <v>377</v>
      </c>
      <c r="E17" s="38" t="s">
        <v>301</v>
      </c>
      <c r="F17" s="38">
        <v>2</v>
      </c>
      <c r="G17" s="38">
        <v>1</v>
      </c>
      <c r="H17" s="38">
        <v>1</v>
      </c>
      <c r="I17" s="38">
        <v>0</v>
      </c>
      <c r="J17" s="39">
        <v>1.5</v>
      </c>
      <c r="K17" s="40">
        <v>1.5</v>
      </c>
      <c r="L17" s="40">
        <v>0</v>
      </c>
      <c r="M17" s="40">
        <v>0</v>
      </c>
      <c r="N17" s="41">
        <v>1</v>
      </c>
      <c r="O17" s="41">
        <v>112</v>
      </c>
      <c r="P17" s="41">
        <v>70</v>
      </c>
      <c r="Q17" s="41">
        <v>24</v>
      </c>
      <c r="R17" s="41">
        <v>2</v>
      </c>
      <c r="S17" s="41">
        <v>0</v>
      </c>
      <c r="T17" s="40">
        <v>200</v>
      </c>
      <c r="U17" s="40">
        <v>42</v>
      </c>
      <c r="V17" s="41">
        <v>11937</v>
      </c>
      <c r="W17" s="41">
        <v>0</v>
      </c>
      <c r="X17" s="41">
        <v>0</v>
      </c>
      <c r="Y17" s="41">
        <v>0</v>
      </c>
      <c r="Z17" s="41">
        <v>0</v>
      </c>
      <c r="AA17" s="41">
        <v>0</v>
      </c>
      <c r="AB17" s="41">
        <v>0</v>
      </c>
      <c r="AC17" s="41">
        <v>0</v>
      </c>
      <c r="AD17" s="41">
        <v>0</v>
      </c>
      <c r="AE17" s="41">
        <v>0</v>
      </c>
      <c r="AF17" s="41">
        <v>0</v>
      </c>
      <c r="AG17" s="41">
        <v>0</v>
      </c>
      <c r="AH17" s="41">
        <v>0</v>
      </c>
      <c r="AI17" s="41">
        <v>0</v>
      </c>
      <c r="AJ17" s="41">
        <v>0</v>
      </c>
      <c r="AK17" s="41">
        <v>0</v>
      </c>
      <c r="AL17" s="41">
        <v>11937</v>
      </c>
      <c r="AM17" s="41">
        <v>11862</v>
      </c>
      <c r="AN17" s="41" t="s">
        <v>301</v>
      </c>
      <c r="AO17" s="41" t="s">
        <v>301</v>
      </c>
      <c r="AP17" s="41" t="s">
        <v>301</v>
      </c>
      <c r="AQ17" s="41" t="s">
        <v>301</v>
      </c>
      <c r="AR17" s="41">
        <v>75</v>
      </c>
      <c r="AS17" s="41" t="s">
        <v>301</v>
      </c>
      <c r="AT17" s="41" t="s">
        <v>301</v>
      </c>
      <c r="AU17" s="41" t="s">
        <v>301</v>
      </c>
      <c r="AV17" s="41" t="s">
        <v>301</v>
      </c>
      <c r="AW17" s="41">
        <v>0</v>
      </c>
      <c r="AX17" s="41" t="s">
        <v>301</v>
      </c>
      <c r="AY17" s="41" t="s">
        <v>301</v>
      </c>
      <c r="AZ17" s="41" t="s">
        <v>301</v>
      </c>
      <c r="BA17" s="41" t="s">
        <v>301</v>
      </c>
      <c r="BB17" s="41" t="s">
        <v>301</v>
      </c>
      <c r="BC17" s="41" t="s">
        <v>301</v>
      </c>
      <c r="BD17" s="41" t="s">
        <v>301</v>
      </c>
      <c r="BE17" s="41">
        <v>50</v>
      </c>
      <c r="BF17" s="41">
        <v>0</v>
      </c>
      <c r="BG17" s="41">
        <v>10</v>
      </c>
      <c r="BH17" s="41">
        <v>3679</v>
      </c>
      <c r="BI17" s="41" t="s">
        <v>301</v>
      </c>
      <c r="BJ17" s="41">
        <v>2370</v>
      </c>
      <c r="BK17" s="41" t="s">
        <v>301</v>
      </c>
      <c r="BL17" s="41">
        <v>0</v>
      </c>
      <c r="BM17" s="41" t="s">
        <v>301</v>
      </c>
      <c r="BN17" s="41" t="s">
        <v>301</v>
      </c>
      <c r="BO17" s="41" t="s">
        <v>301</v>
      </c>
      <c r="BP17" s="41" t="s">
        <v>301</v>
      </c>
      <c r="BQ17" s="41" t="s">
        <v>301</v>
      </c>
      <c r="BR17" s="41" t="s">
        <v>301</v>
      </c>
      <c r="BS17" s="41" t="s">
        <v>301</v>
      </c>
      <c r="BT17" s="41" t="s">
        <v>301</v>
      </c>
      <c r="BU17" s="41" t="s">
        <v>301</v>
      </c>
    </row>
    <row r="18" spans="1:73" s="24" customFormat="1" ht="12.75" customHeight="1" x14ac:dyDescent="0.2">
      <c r="A18" s="51" t="s">
        <v>310</v>
      </c>
      <c r="B18" s="52" t="s">
        <v>234</v>
      </c>
      <c r="C18" s="53"/>
      <c r="D18" s="38">
        <v>1444</v>
      </c>
      <c r="E18" s="38" t="s">
        <v>301</v>
      </c>
      <c r="F18" s="38">
        <v>4</v>
      </c>
      <c r="G18" s="38">
        <v>3</v>
      </c>
      <c r="H18" s="38">
        <v>1</v>
      </c>
      <c r="I18" s="38">
        <v>0</v>
      </c>
      <c r="J18" s="39">
        <v>4</v>
      </c>
      <c r="K18" s="40">
        <v>4</v>
      </c>
      <c r="L18" s="40">
        <v>0</v>
      </c>
      <c r="M18" s="40">
        <v>0</v>
      </c>
      <c r="N18" s="41">
        <v>1</v>
      </c>
      <c r="O18" s="41">
        <v>600</v>
      </c>
      <c r="P18" s="41">
        <v>350</v>
      </c>
      <c r="Q18" s="41">
        <v>15</v>
      </c>
      <c r="R18" s="41">
        <v>3</v>
      </c>
      <c r="S18" s="41">
        <v>3</v>
      </c>
      <c r="T18" s="40">
        <v>250</v>
      </c>
      <c r="U18" s="40">
        <v>40</v>
      </c>
      <c r="V18" s="41">
        <v>13166</v>
      </c>
      <c r="W18" s="41">
        <v>175</v>
      </c>
      <c r="X18" s="41">
        <v>0</v>
      </c>
      <c r="Y18" s="41">
        <v>21089</v>
      </c>
      <c r="Z18" s="41">
        <v>403000</v>
      </c>
      <c r="AA18" s="41">
        <v>300000</v>
      </c>
      <c r="AB18" s="41">
        <v>103000</v>
      </c>
      <c r="AC18" s="41">
        <v>0</v>
      </c>
      <c r="AD18" s="41">
        <v>0</v>
      </c>
      <c r="AE18" s="41">
        <v>0</v>
      </c>
      <c r="AF18" s="41">
        <v>103000</v>
      </c>
      <c r="AG18" s="41">
        <v>10000</v>
      </c>
      <c r="AH18" s="41">
        <v>403000</v>
      </c>
      <c r="AI18" s="41">
        <v>0</v>
      </c>
      <c r="AJ18" s="41">
        <v>0</v>
      </c>
      <c r="AK18" s="41">
        <v>20000</v>
      </c>
      <c r="AL18" s="41">
        <v>38656</v>
      </c>
      <c r="AM18" s="41">
        <v>34963</v>
      </c>
      <c r="AN18" s="41">
        <v>0</v>
      </c>
      <c r="AO18" s="41">
        <v>0</v>
      </c>
      <c r="AP18" s="41">
        <v>0</v>
      </c>
      <c r="AQ18" s="41">
        <v>1200</v>
      </c>
      <c r="AR18" s="41">
        <v>2277</v>
      </c>
      <c r="AS18" s="41">
        <v>216</v>
      </c>
      <c r="AT18" s="41">
        <v>25</v>
      </c>
      <c r="AU18" s="41">
        <v>0</v>
      </c>
      <c r="AV18" s="41">
        <v>1</v>
      </c>
      <c r="AW18" s="41">
        <v>1072</v>
      </c>
      <c r="AX18" s="41">
        <v>1022</v>
      </c>
      <c r="AY18" s="41">
        <v>0</v>
      </c>
      <c r="AZ18" s="41">
        <v>0</v>
      </c>
      <c r="BA18" s="41">
        <v>0</v>
      </c>
      <c r="BB18" s="41">
        <v>2</v>
      </c>
      <c r="BC18" s="41">
        <v>48</v>
      </c>
      <c r="BD18" s="41">
        <v>0</v>
      </c>
      <c r="BE18" s="41">
        <v>2</v>
      </c>
      <c r="BF18" s="41">
        <v>2</v>
      </c>
      <c r="BG18" s="41">
        <v>70</v>
      </c>
      <c r="BH18" s="41">
        <v>13228</v>
      </c>
      <c r="BI18" s="41">
        <v>85</v>
      </c>
      <c r="BJ18" s="41">
        <v>62</v>
      </c>
      <c r="BK18" s="41">
        <v>1245</v>
      </c>
      <c r="BL18" s="41">
        <v>0</v>
      </c>
      <c r="BM18" s="41">
        <v>0</v>
      </c>
      <c r="BN18" s="41">
        <v>0</v>
      </c>
      <c r="BO18" s="41">
        <v>0</v>
      </c>
      <c r="BP18" s="41">
        <v>0</v>
      </c>
      <c r="BQ18" s="41">
        <v>620</v>
      </c>
      <c r="BR18" s="41">
        <v>45</v>
      </c>
      <c r="BS18" s="41" t="s">
        <v>301</v>
      </c>
      <c r="BT18" s="41" t="s">
        <v>301</v>
      </c>
      <c r="BU18" s="41" t="s">
        <v>301</v>
      </c>
    </row>
    <row r="19" spans="1:73" s="24" customFormat="1" ht="12.75" customHeight="1" x14ac:dyDescent="0.2">
      <c r="A19" s="42" t="s">
        <v>371</v>
      </c>
      <c r="B19" s="503" t="s">
        <v>389</v>
      </c>
      <c r="C19" s="507"/>
      <c r="D19" s="79">
        <v>60</v>
      </c>
      <c r="E19" s="79" t="s">
        <v>301</v>
      </c>
      <c r="F19" s="79">
        <v>1</v>
      </c>
      <c r="G19" s="79" t="s">
        <v>301</v>
      </c>
      <c r="H19" s="79" t="s">
        <v>301</v>
      </c>
      <c r="I19" s="79" t="s">
        <v>301</v>
      </c>
      <c r="J19" s="80">
        <v>0.2</v>
      </c>
      <c r="K19" s="81" t="s">
        <v>301</v>
      </c>
      <c r="L19" s="81" t="s">
        <v>301</v>
      </c>
      <c r="M19" s="81" t="s">
        <v>301</v>
      </c>
      <c r="N19" s="82">
        <v>1</v>
      </c>
      <c r="O19" s="82">
        <v>25</v>
      </c>
      <c r="P19" s="82">
        <v>25</v>
      </c>
      <c r="Q19" s="82">
        <v>2</v>
      </c>
      <c r="R19" s="82">
        <v>1</v>
      </c>
      <c r="S19" s="82">
        <v>0</v>
      </c>
      <c r="T19" s="81">
        <v>350</v>
      </c>
      <c r="U19" s="81">
        <v>168</v>
      </c>
      <c r="V19" s="82">
        <v>3450</v>
      </c>
      <c r="W19" s="82">
        <v>0</v>
      </c>
      <c r="X19" s="82">
        <v>0</v>
      </c>
      <c r="Y19" s="82">
        <v>0</v>
      </c>
      <c r="Z19" s="82">
        <v>22785</v>
      </c>
      <c r="AA19" s="82">
        <v>12000</v>
      </c>
      <c r="AB19" s="82">
        <v>10785</v>
      </c>
      <c r="AC19" s="82" t="s">
        <v>301</v>
      </c>
      <c r="AD19" s="82" t="s">
        <v>301</v>
      </c>
      <c r="AE19" s="82" t="s">
        <v>301</v>
      </c>
      <c r="AF19" s="82">
        <v>10785</v>
      </c>
      <c r="AG19" s="82" t="s">
        <v>301</v>
      </c>
      <c r="AH19" s="82" t="s">
        <v>301</v>
      </c>
      <c r="AI19" s="82" t="s">
        <v>301</v>
      </c>
      <c r="AJ19" s="82" t="s">
        <v>301</v>
      </c>
      <c r="AK19" s="82" t="s">
        <v>301</v>
      </c>
      <c r="AL19" s="82">
        <v>3450</v>
      </c>
      <c r="AM19" s="82">
        <v>3300</v>
      </c>
      <c r="AN19" s="82">
        <v>0</v>
      </c>
      <c r="AO19" s="82">
        <v>0</v>
      </c>
      <c r="AP19" s="82">
        <v>0</v>
      </c>
      <c r="AQ19" s="82">
        <v>0</v>
      </c>
      <c r="AR19" s="82">
        <v>150</v>
      </c>
      <c r="AS19" s="82">
        <v>0</v>
      </c>
      <c r="AT19" s="82">
        <v>0</v>
      </c>
      <c r="AU19" s="82">
        <v>0</v>
      </c>
      <c r="AV19" s="82">
        <v>0</v>
      </c>
      <c r="AW19" s="82">
        <v>413</v>
      </c>
      <c r="AX19" s="82">
        <v>393</v>
      </c>
      <c r="AY19" s="82">
        <v>0</v>
      </c>
      <c r="AZ19" s="82">
        <v>0</v>
      </c>
      <c r="BA19" s="82">
        <v>0</v>
      </c>
      <c r="BB19" s="82">
        <v>0</v>
      </c>
      <c r="BC19" s="82">
        <v>20</v>
      </c>
      <c r="BD19" s="82">
        <v>0</v>
      </c>
      <c r="BE19" s="82">
        <v>0</v>
      </c>
      <c r="BF19" s="82">
        <v>3</v>
      </c>
      <c r="BG19" s="82">
        <v>5</v>
      </c>
      <c r="BH19" s="82">
        <v>300</v>
      </c>
      <c r="BI19" s="82">
        <v>0</v>
      </c>
      <c r="BJ19" s="82">
        <v>0</v>
      </c>
      <c r="BK19" s="82">
        <v>0</v>
      </c>
      <c r="BL19" s="82">
        <v>0</v>
      </c>
      <c r="BM19" s="82">
        <v>0</v>
      </c>
      <c r="BN19" s="82">
        <v>0</v>
      </c>
      <c r="BO19" s="82">
        <v>0</v>
      </c>
      <c r="BP19" s="82" t="s">
        <v>301</v>
      </c>
      <c r="BQ19" s="82">
        <v>0</v>
      </c>
      <c r="BR19" s="82">
        <v>90</v>
      </c>
      <c r="BS19" s="82" t="s">
        <v>301</v>
      </c>
      <c r="BT19" s="82">
        <v>0</v>
      </c>
      <c r="BU19" s="82">
        <v>0</v>
      </c>
    </row>
    <row r="20" spans="1:73" s="24" customFormat="1" ht="12.75" customHeight="1" x14ac:dyDescent="0.2">
      <c r="A20" s="85"/>
      <c r="B20" s="62" t="s">
        <v>154</v>
      </c>
      <c r="C20" s="87"/>
      <c r="D20" s="63">
        <v>13507</v>
      </c>
      <c r="E20" s="63">
        <v>34244</v>
      </c>
      <c r="F20" s="63">
        <v>35</v>
      </c>
      <c r="G20" s="63">
        <v>4</v>
      </c>
      <c r="H20" s="63">
        <v>18</v>
      </c>
      <c r="I20" s="63">
        <v>9</v>
      </c>
      <c r="J20" s="64">
        <v>21.2</v>
      </c>
      <c r="K20" s="64">
        <v>18.5</v>
      </c>
      <c r="L20" s="64">
        <v>0.6</v>
      </c>
      <c r="M20" s="64">
        <v>0</v>
      </c>
      <c r="N20" s="63">
        <v>11</v>
      </c>
      <c r="O20" s="63">
        <v>3231</v>
      </c>
      <c r="P20" s="63">
        <v>2634</v>
      </c>
      <c r="Q20" s="63">
        <v>235</v>
      </c>
      <c r="R20" s="63">
        <v>59</v>
      </c>
      <c r="S20" s="63">
        <v>9</v>
      </c>
      <c r="T20" s="64">
        <v>2775</v>
      </c>
      <c r="U20" s="64">
        <v>542</v>
      </c>
      <c r="V20" s="63">
        <v>163957</v>
      </c>
      <c r="W20" s="63">
        <v>12036</v>
      </c>
      <c r="X20" s="63">
        <v>187</v>
      </c>
      <c r="Y20" s="63">
        <v>46762</v>
      </c>
      <c r="Z20" s="63">
        <v>2784589</v>
      </c>
      <c r="AA20" s="63">
        <v>1553218</v>
      </c>
      <c r="AB20" s="63">
        <v>1231371</v>
      </c>
      <c r="AC20" s="63">
        <v>238000</v>
      </c>
      <c r="AD20" s="63">
        <v>100000</v>
      </c>
      <c r="AE20" s="63">
        <v>61900</v>
      </c>
      <c r="AF20" s="63">
        <v>831471</v>
      </c>
      <c r="AG20" s="63">
        <v>128300</v>
      </c>
      <c r="AH20" s="63">
        <v>899000</v>
      </c>
      <c r="AI20" s="63">
        <v>0</v>
      </c>
      <c r="AJ20" s="63">
        <v>50000</v>
      </c>
      <c r="AK20" s="63">
        <v>65128</v>
      </c>
      <c r="AL20" s="63">
        <v>214603</v>
      </c>
      <c r="AM20" s="63">
        <v>197899</v>
      </c>
      <c r="AN20" s="63">
        <v>1000</v>
      </c>
      <c r="AO20" s="63">
        <v>18</v>
      </c>
      <c r="AP20" s="63">
        <v>100</v>
      </c>
      <c r="AQ20" s="63">
        <v>1700</v>
      </c>
      <c r="AR20" s="63">
        <v>11571</v>
      </c>
      <c r="AS20" s="63">
        <v>2315</v>
      </c>
      <c r="AT20" s="63">
        <v>300</v>
      </c>
      <c r="AU20" s="63">
        <v>148</v>
      </c>
      <c r="AV20" s="63">
        <v>152</v>
      </c>
      <c r="AW20" s="63">
        <v>17549</v>
      </c>
      <c r="AX20" s="63">
        <v>16283</v>
      </c>
      <c r="AY20" s="63">
        <v>0</v>
      </c>
      <c r="AZ20" s="63">
        <v>2</v>
      </c>
      <c r="BA20" s="63">
        <v>0</v>
      </c>
      <c r="BB20" s="63">
        <v>2</v>
      </c>
      <c r="BC20" s="63">
        <v>1173</v>
      </c>
      <c r="BD20" s="63">
        <v>89</v>
      </c>
      <c r="BE20" s="63">
        <v>1207</v>
      </c>
      <c r="BF20" s="63">
        <v>15</v>
      </c>
      <c r="BG20" s="63">
        <v>229</v>
      </c>
      <c r="BH20" s="63">
        <v>158934</v>
      </c>
      <c r="BI20" s="63">
        <v>5303</v>
      </c>
      <c r="BJ20" s="63">
        <v>7511</v>
      </c>
      <c r="BK20" s="63">
        <v>1346</v>
      </c>
      <c r="BL20" s="63">
        <v>932</v>
      </c>
      <c r="BM20" s="63">
        <v>40</v>
      </c>
      <c r="BN20" s="63">
        <v>0</v>
      </c>
      <c r="BO20" s="63">
        <v>0</v>
      </c>
      <c r="BP20" s="63">
        <v>892</v>
      </c>
      <c r="BQ20" s="63">
        <v>650</v>
      </c>
      <c r="BR20" s="63">
        <v>1390</v>
      </c>
      <c r="BS20" s="63">
        <v>0</v>
      </c>
      <c r="BT20" s="63">
        <v>0</v>
      </c>
      <c r="BU20" s="63">
        <v>0</v>
      </c>
    </row>
    <row r="21" spans="1:73" s="24" customFormat="1" ht="12.75" customHeight="1" x14ac:dyDescent="0.2">
      <c r="A21" s="60"/>
      <c r="B21" s="25" t="s">
        <v>150</v>
      </c>
      <c r="C21" s="65">
        <v>11</v>
      </c>
      <c r="D21" s="65">
        <v>11</v>
      </c>
      <c r="E21" s="65">
        <v>11</v>
      </c>
      <c r="F21" s="65">
        <v>11</v>
      </c>
      <c r="G21" s="65">
        <v>11</v>
      </c>
      <c r="H21" s="65">
        <v>11</v>
      </c>
      <c r="I21" s="65">
        <v>11</v>
      </c>
      <c r="J21" s="65">
        <v>11</v>
      </c>
      <c r="K21" s="65">
        <v>11</v>
      </c>
      <c r="L21" s="65">
        <v>11</v>
      </c>
      <c r="M21" s="65">
        <v>11</v>
      </c>
      <c r="N21" s="65">
        <v>11</v>
      </c>
      <c r="O21" s="65">
        <v>11</v>
      </c>
      <c r="P21" s="65">
        <v>11</v>
      </c>
      <c r="Q21" s="65">
        <v>11</v>
      </c>
      <c r="R21" s="65">
        <v>11</v>
      </c>
      <c r="S21" s="65">
        <v>11</v>
      </c>
      <c r="T21" s="65">
        <v>11</v>
      </c>
      <c r="U21" s="65">
        <v>11</v>
      </c>
      <c r="V21" s="65">
        <v>11</v>
      </c>
      <c r="W21" s="65">
        <v>11</v>
      </c>
      <c r="X21" s="65">
        <v>11</v>
      </c>
      <c r="Y21" s="65">
        <v>11</v>
      </c>
      <c r="Z21" s="65">
        <v>11</v>
      </c>
      <c r="AA21" s="65">
        <v>11</v>
      </c>
      <c r="AB21" s="65">
        <v>11</v>
      </c>
      <c r="AC21" s="65">
        <v>11</v>
      </c>
      <c r="AD21" s="65">
        <v>11</v>
      </c>
      <c r="AE21" s="65">
        <v>11</v>
      </c>
      <c r="AF21" s="65">
        <v>11</v>
      </c>
      <c r="AG21" s="65">
        <v>11</v>
      </c>
      <c r="AH21" s="65">
        <v>11</v>
      </c>
      <c r="AI21" s="65">
        <v>11</v>
      </c>
      <c r="AJ21" s="65">
        <v>11</v>
      </c>
      <c r="AK21" s="65">
        <v>11</v>
      </c>
      <c r="AL21" s="65">
        <v>11</v>
      </c>
      <c r="AM21" s="65">
        <v>11</v>
      </c>
      <c r="AN21" s="65">
        <v>11</v>
      </c>
      <c r="AO21" s="65">
        <v>11</v>
      </c>
      <c r="AP21" s="65">
        <v>11</v>
      </c>
      <c r="AQ21" s="65">
        <v>11</v>
      </c>
      <c r="AR21" s="65">
        <v>11</v>
      </c>
      <c r="AS21" s="65">
        <v>11</v>
      </c>
      <c r="AT21" s="65">
        <v>11</v>
      </c>
      <c r="AU21" s="65">
        <v>11</v>
      </c>
      <c r="AV21" s="65">
        <v>11</v>
      </c>
      <c r="AW21" s="65">
        <v>11</v>
      </c>
      <c r="AX21" s="65">
        <v>11</v>
      </c>
      <c r="AY21" s="65">
        <v>11</v>
      </c>
      <c r="AZ21" s="65">
        <v>11</v>
      </c>
      <c r="BA21" s="65">
        <v>11</v>
      </c>
      <c r="BB21" s="65">
        <v>11</v>
      </c>
      <c r="BC21" s="65">
        <v>11</v>
      </c>
      <c r="BD21" s="65">
        <v>11</v>
      </c>
      <c r="BE21" s="65">
        <v>11</v>
      </c>
      <c r="BF21" s="65">
        <v>11</v>
      </c>
      <c r="BG21" s="65">
        <v>11</v>
      </c>
      <c r="BH21" s="65">
        <v>11</v>
      </c>
      <c r="BI21" s="65">
        <v>11</v>
      </c>
      <c r="BJ21" s="65">
        <v>11</v>
      </c>
      <c r="BK21" s="65">
        <v>11</v>
      </c>
      <c r="BL21" s="65">
        <v>11</v>
      </c>
      <c r="BM21" s="65">
        <v>11</v>
      </c>
      <c r="BN21" s="65">
        <v>11</v>
      </c>
      <c r="BO21" s="65">
        <v>11</v>
      </c>
      <c r="BP21" s="65">
        <v>11</v>
      </c>
      <c r="BQ21" s="65">
        <v>11</v>
      </c>
      <c r="BR21" s="65">
        <v>11</v>
      </c>
      <c r="BS21" s="65">
        <v>11</v>
      </c>
      <c r="BT21" s="65">
        <v>11</v>
      </c>
      <c r="BU21" s="65">
        <v>11</v>
      </c>
    </row>
    <row r="22" spans="1:73" s="24" customFormat="1" ht="12.75" customHeight="1" x14ac:dyDescent="0.2">
      <c r="A22" s="60"/>
      <c r="B22" s="25" t="s">
        <v>151</v>
      </c>
      <c r="C22" s="65">
        <v>11</v>
      </c>
      <c r="D22" s="65">
        <v>11</v>
      </c>
      <c r="E22" s="65">
        <v>3</v>
      </c>
      <c r="F22" s="65">
        <v>11</v>
      </c>
      <c r="G22" s="65">
        <v>9</v>
      </c>
      <c r="H22" s="65">
        <v>9</v>
      </c>
      <c r="I22" s="65">
        <v>9</v>
      </c>
      <c r="J22" s="65">
        <v>11</v>
      </c>
      <c r="K22" s="65">
        <v>9</v>
      </c>
      <c r="L22" s="65">
        <v>9</v>
      </c>
      <c r="M22" s="65">
        <v>9</v>
      </c>
      <c r="N22" s="65">
        <v>11</v>
      </c>
      <c r="O22" s="65">
        <v>11</v>
      </c>
      <c r="P22" s="65">
        <v>11</v>
      </c>
      <c r="Q22" s="65">
        <v>11</v>
      </c>
      <c r="R22" s="65">
        <v>11</v>
      </c>
      <c r="S22" s="65">
        <v>11</v>
      </c>
      <c r="T22" s="65">
        <v>11</v>
      </c>
      <c r="U22" s="65">
        <v>11</v>
      </c>
      <c r="V22" s="65">
        <v>11</v>
      </c>
      <c r="W22" s="65">
        <v>11</v>
      </c>
      <c r="X22" s="65">
        <v>11</v>
      </c>
      <c r="Y22" s="65">
        <v>11</v>
      </c>
      <c r="Z22" s="65">
        <v>11</v>
      </c>
      <c r="AA22" s="65">
        <v>10</v>
      </c>
      <c r="AB22" s="65">
        <v>11</v>
      </c>
      <c r="AC22" s="65">
        <v>9</v>
      </c>
      <c r="AD22" s="65">
        <v>8</v>
      </c>
      <c r="AE22" s="65">
        <v>8</v>
      </c>
      <c r="AF22" s="65">
        <v>11</v>
      </c>
      <c r="AG22" s="65">
        <v>8</v>
      </c>
      <c r="AH22" s="65">
        <v>8</v>
      </c>
      <c r="AI22" s="65">
        <v>7</v>
      </c>
      <c r="AJ22" s="65">
        <v>8</v>
      </c>
      <c r="AK22" s="65">
        <v>9</v>
      </c>
      <c r="AL22" s="65">
        <v>11</v>
      </c>
      <c r="AM22" s="65">
        <v>11</v>
      </c>
      <c r="AN22" s="65">
        <v>9</v>
      </c>
      <c r="AO22" s="65">
        <v>9</v>
      </c>
      <c r="AP22" s="65">
        <v>9</v>
      </c>
      <c r="AQ22" s="65">
        <v>9</v>
      </c>
      <c r="AR22" s="65">
        <v>11</v>
      </c>
      <c r="AS22" s="65">
        <v>10</v>
      </c>
      <c r="AT22" s="65">
        <v>8</v>
      </c>
      <c r="AU22" s="65">
        <v>8</v>
      </c>
      <c r="AV22" s="65">
        <v>8</v>
      </c>
      <c r="AW22" s="65">
        <v>11</v>
      </c>
      <c r="AX22" s="65">
        <v>10</v>
      </c>
      <c r="AY22" s="65">
        <v>9</v>
      </c>
      <c r="AZ22" s="65">
        <v>9</v>
      </c>
      <c r="BA22" s="65">
        <v>9</v>
      </c>
      <c r="BB22" s="65">
        <v>9</v>
      </c>
      <c r="BC22" s="65">
        <v>9</v>
      </c>
      <c r="BD22" s="65">
        <v>9</v>
      </c>
      <c r="BE22" s="65">
        <v>11</v>
      </c>
      <c r="BF22" s="65">
        <v>10</v>
      </c>
      <c r="BG22" s="65">
        <v>11</v>
      </c>
      <c r="BH22" s="65">
        <v>11</v>
      </c>
      <c r="BI22" s="65">
        <v>9</v>
      </c>
      <c r="BJ22" s="65">
        <v>9</v>
      </c>
      <c r="BK22" s="65">
        <v>7</v>
      </c>
      <c r="BL22" s="65">
        <v>11</v>
      </c>
      <c r="BM22" s="65">
        <v>7</v>
      </c>
      <c r="BN22" s="65">
        <v>7</v>
      </c>
      <c r="BO22" s="65">
        <v>7</v>
      </c>
      <c r="BP22" s="65">
        <v>6</v>
      </c>
      <c r="BQ22" s="65">
        <v>7</v>
      </c>
      <c r="BR22" s="65">
        <v>6</v>
      </c>
      <c r="BS22" s="65">
        <v>0</v>
      </c>
      <c r="BT22" s="65">
        <v>1</v>
      </c>
      <c r="BU22" s="65">
        <v>1</v>
      </c>
    </row>
    <row r="23" spans="1:73" s="24" customFormat="1" ht="12.75" customHeight="1" x14ac:dyDescent="0.2">
      <c r="A23" s="61"/>
      <c r="B23" s="28" t="s">
        <v>149</v>
      </c>
      <c r="C23" s="88">
        <v>1</v>
      </c>
      <c r="D23" s="86">
        <v>1</v>
      </c>
      <c r="E23" s="86">
        <v>0.27272727272727271</v>
      </c>
      <c r="F23" s="86">
        <v>1</v>
      </c>
      <c r="G23" s="86">
        <v>0.81818181818181823</v>
      </c>
      <c r="H23" s="86">
        <v>0.81818181818181823</v>
      </c>
      <c r="I23" s="86">
        <v>0.81818181818181823</v>
      </c>
      <c r="J23" s="86">
        <v>1</v>
      </c>
      <c r="K23" s="86">
        <v>0.81818181818181823</v>
      </c>
      <c r="L23" s="86">
        <v>0.81818181818181823</v>
      </c>
      <c r="M23" s="86">
        <v>0.81818181818181823</v>
      </c>
      <c r="N23" s="86">
        <v>1</v>
      </c>
      <c r="O23" s="86">
        <v>1</v>
      </c>
      <c r="P23" s="86">
        <v>1</v>
      </c>
      <c r="Q23" s="86">
        <v>1</v>
      </c>
      <c r="R23" s="86">
        <v>1</v>
      </c>
      <c r="S23" s="86">
        <v>1</v>
      </c>
      <c r="T23" s="86">
        <v>1</v>
      </c>
      <c r="U23" s="86">
        <v>1</v>
      </c>
      <c r="V23" s="86">
        <v>1</v>
      </c>
      <c r="W23" s="86">
        <v>1</v>
      </c>
      <c r="X23" s="86">
        <v>1</v>
      </c>
      <c r="Y23" s="86">
        <v>1</v>
      </c>
      <c r="Z23" s="86">
        <v>1</v>
      </c>
      <c r="AA23" s="86">
        <v>0.90909090909090906</v>
      </c>
      <c r="AB23" s="86">
        <v>1</v>
      </c>
      <c r="AC23" s="86">
        <v>0.81818181818181823</v>
      </c>
      <c r="AD23" s="86">
        <v>0.72727272727272729</v>
      </c>
      <c r="AE23" s="86">
        <v>0.72727272727272729</v>
      </c>
      <c r="AF23" s="86">
        <v>1</v>
      </c>
      <c r="AG23" s="86">
        <v>0.72727272727272729</v>
      </c>
      <c r="AH23" s="86">
        <v>0.72727272727272729</v>
      </c>
      <c r="AI23" s="86">
        <v>0.63636363636363635</v>
      </c>
      <c r="AJ23" s="86">
        <v>0.72727272727272729</v>
      </c>
      <c r="AK23" s="86">
        <v>0.81818181818181823</v>
      </c>
      <c r="AL23" s="86">
        <v>1</v>
      </c>
      <c r="AM23" s="86">
        <v>1</v>
      </c>
      <c r="AN23" s="86">
        <v>0.81818181818181823</v>
      </c>
      <c r="AO23" s="86">
        <v>0.81818181818181823</v>
      </c>
      <c r="AP23" s="86">
        <v>0.81818181818181823</v>
      </c>
      <c r="AQ23" s="86">
        <v>0.81818181818181823</v>
      </c>
      <c r="AR23" s="86">
        <v>1</v>
      </c>
      <c r="AS23" s="86">
        <v>0.90909090909090906</v>
      </c>
      <c r="AT23" s="86">
        <v>0.72727272727272729</v>
      </c>
      <c r="AU23" s="86">
        <v>0.72727272727272729</v>
      </c>
      <c r="AV23" s="86">
        <v>0.72727272727272729</v>
      </c>
      <c r="AW23" s="86">
        <v>1</v>
      </c>
      <c r="AX23" s="86">
        <v>0.90909090909090906</v>
      </c>
      <c r="AY23" s="86">
        <v>0.81818181818181823</v>
      </c>
      <c r="AZ23" s="86">
        <v>0.81818181818181823</v>
      </c>
      <c r="BA23" s="86">
        <v>0.81818181818181823</v>
      </c>
      <c r="BB23" s="86">
        <v>0.81818181818181823</v>
      </c>
      <c r="BC23" s="86">
        <v>0.81818181818181823</v>
      </c>
      <c r="BD23" s="86">
        <v>0.81818181818181823</v>
      </c>
      <c r="BE23" s="86">
        <v>1</v>
      </c>
      <c r="BF23" s="86">
        <v>0.90909090909090906</v>
      </c>
      <c r="BG23" s="86">
        <v>1</v>
      </c>
      <c r="BH23" s="86">
        <v>1</v>
      </c>
      <c r="BI23" s="86">
        <v>0.81818181818181823</v>
      </c>
      <c r="BJ23" s="86">
        <v>0.81818181818181823</v>
      </c>
      <c r="BK23" s="86">
        <v>0.63636363636363635</v>
      </c>
      <c r="BL23" s="86">
        <v>1</v>
      </c>
      <c r="BM23" s="86">
        <v>0.63636363636363635</v>
      </c>
      <c r="BN23" s="86">
        <v>0.63636363636363635</v>
      </c>
      <c r="BO23" s="86">
        <v>0.63636363636363635</v>
      </c>
      <c r="BP23" s="86">
        <v>0.54545454545454541</v>
      </c>
      <c r="BQ23" s="86">
        <v>0.63636363636363635</v>
      </c>
      <c r="BR23" s="86">
        <v>0.54545454545454541</v>
      </c>
      <c r="BS23" s="86">
        <v>0</v>
      </c>
      <c r="BT23" s="86">
        <v>9.0909090909090912E-2</v>
      </c>
      <c r="BU23" s="86">
        <v>9.0909090909090912E-2</v>
      </c>
    </row>
    <row r="24" spans="1:73" s="24" customFormat="1" ht="12.75" customHeight="1" x14ac:dyDescent="0.25">
      <c r="A24" s="68" t="s">
        <v>311</v>
      </c>
      <c r="B24" s="505" t="s">
        <v>395</v>
      </c>
      <c r="C24" s="506"/>
      <c r="D24" s="33">
        <v>2775</v>
      </c>
      <c r="E24" s="33" t="s">
        <v>301</v>
      </c>
      <c r="F24" s="33">
        <v>8</v>
      </c>
      <c r="G24" s="33">
        <v>5</v>
      </c>
      <c r="H24" s="33">
        <v>2</v>
      </c>
      <c r="I24" s="33">
        <v>1</v>
      </c>
      <c r="J24" s="34">
        <v>6</v>
      </c>
      <c r="K24" s="35">
        <v>6</v>
      </c>
      <c r="L24" s="35">
        <v>0</v>
      </c>
      <c r="M24" s="35">
        <v>0</v>
      </c>
      <c r="N24" s="36">
        <v>5</v>
      </c>
      <c r="O24" s="36">
        <v>848</v>
      </c>
      <c r="P24" s="36">
        <v>743</v>
      </c>
      <c r="Q24" s="36">
        <v>129</v>
      </c>
      <c r="R24" s="36">
        <v>13</v>
      </c>
      <c r="S24" s="36">
        <v>1</v>
      </c>
      <c r="T24" s="35">
        <v>220</v>
      </c>
      <c r="U24" s="35">
        <v>40</v>
      </c>
      <c r="V24" s="36">
        <v>92185</v>
      </c>
      <c r="W24" s="36">
        <v>11296</v>
      </c>
      <c r="X24" s="36">
        <v>200</v>
      </c>
      <c r="Y24" s="36">
        <v>9462</v>
      </c>
      <c r="Z24" s="36">
        <v>1060337</v>
      </c>
      <c r="AA24" s="36">
        <v>780930</v>
      </c>
      <c r="AB24" s="36">
        <v>279407</v>
      </c>
      <c r="AC24" s="36" t="s">
        <v>301</v>
      </c>
      <c r="AD24" s="36" t="s">
        <v>301</v>
      </c>
      <c r="AE24" s="36" t="s">
        <v>301</v>
      </c>
      <c r="AF24" s="36">
        <v>279407</v>
      </c>
      <c r="AG24" s="36">
        <v>80000</v>
      </c>
      <c r="AH24" s="36">
        <v>0</v>
      </c>
      <c r="AI24" s="36">
        <v>0</v>
      </c>
      <c r="AJ24" s="36">
        <v>0</v>
      </c>
      <c r="AK24" s="36">
        <v>4504</v>
      </c>
      <c r="AL24" s="36">
        <v>93190</v>
      </c>
      <c r="AM24" s="36">
        <v>83784</v>
      </c>
      <c r="AN24" s="36">
        <v>160</v>
      </c>
      <c r="AO24" s="36">
        <v>460</v>
      </c>
      <c r="AP24" s="36">
        <v>4904</v>
      </c>
      <c r="AQ24" s="36">
        <v>0</v>
      </c>
      <c r="AR24" s="36">
        <v>3882</v>
      </c>
      <c r="AS24" s="36">
        <v>0</v>
      </c>
      <c r="AT24" s="36">
        <v>0</v>
      </c>
      <c r="AU24" s="36">
        <v>0</v>
      </c>
      <c r="AV24" s="36">
        <v>643</v>
      </c>
      <c r="AW24" s="36">
        <v>4418</v>
      </c>
      <c r="AX24" s="36">
        <v>4066</v>
      </c>
      <c r="AY24" s="36">
        <v>160</v>
      </c>
      <c r="AZ24" s="36">
        <v>10</v>
      </c>
      <c r="BA24" s="36">
        <v>0</v>
      </c>
      <c r="BB24" s="36">
        <v>0</v>
      </c>
      <c r="BC24" s="36">
        <v>182</v>
      </c>
      <c r="BD24" s="36">
        <v>0</v>
      </c>
      <c r="BE24" s="36">
        <v>110</v>
      </c>
      <c r="BF24" s="36">
        <v>1</v>
      </c>
      <c r="BG24" s="36">
        <v>22</v>
      </c>
      <c r="BH24" s="36">
        <v>20928</v>
      </c>
      <c r="BI24" s="36">
        <v>458</v>
      </c>
      <c r="BJ24" s="36">
        <v>1783</v>
      </c>
      <c r="BK24" s="36">
        <v>483</v>
      </c>
      <c r="BL24" s="36">
        <v>7</v>
      </c>
      <c r="BM24" s="36" t="s">
        <v>301</v>
      </c>
      <c r="BN24" s="36">
        <v>7</v>
      </c>
      <c r="BO24" s="36" t="s">
        <v>301</v>
      </c>
      <c r="BP24" s="36" t="s">
        <v>301</v>
      </c>
      <c r="BQ24" s="36" t="s">
        <v>301</v>
      </c>
      <c r="BR24" s="36" t="s">
        <v>301</v>
      </c>
      <c r="BS24" s="36">
        <v>29119</v>
      </c>
      <c r="BT24" s="36" t="s">
        <v>301</v>
      </c>
      <c r="BU24" s="36" t="s">
        <v>301</v>
      </c>
    </row>
    <row r="25" spans="1:73" s="24" customFormat="1" ht="12.75" customHeight="1" x14ac:dyDescent="0.2">
      <c r="A25" s="14"/>
      <c r="B25" s="62" t="s">
        <v>155</v>
      </c>
      <c r="C25" s="59"/>
      <c r="D25" s="63">
        <v>2775</v>
      </c>
      <c r="E25" s="63" t="s">
        <v>357</v>
      </c>
      <c r="F25" s="63">
        <v>8</v>
      </c>
      <c r="G25" s="63">
        <v>5</v>
      </c>
      <c r="H25" s="63">
        <v>2</v>
      </c>
      <c r="I25" s="63">
        <v>1</v>
      </c>
      <c r="J25" s="64">
        <v>6</v>
      </c>
      <c r="K25" s="64">
        <v>6</v>
      </c>
      <c r="L25" s="64">
        <v>0</v>
      </c>
      <c r="M25" s="64">
        <v>0</v>
      </c>
      <c r="N25" s="63">
        <v>5</v>
      </c>
      <c r="O25" s="63">
        <v>848</v>
      </c>
      <c r="P25" s="63">
        <v>743</v>
      </c>
      <c r="Q25" s="63">
        <v>129</v>
      </c>
      <c r="R25" s="63">
        <v>13</v>
      </c>
      <c r="S25" s="63">
        <v>1</v>
      </c>
      <c r="T25" s="64">
        <v>220</v>
      </c>
      <c r="U25" s="64">
        <v>40</v>
      </c>
      <c r="V25" s="63">
        <v>92185</v>
      </c>
      <c r="W25" s="63">
        <v>11296</v>
      </c>
      <c r="X25" s="63">
        <v>200</v>
      </c>
      <c r="Y25" s="63">
        <v>9462</v>
      </c>
      <c r="Z25" s="63">
        <v>1060337</v>
      </c>
      <c r="AA25" s="63">
        <v>780930</v>
      </c>
      <c r="AB25" s="63">
        <v>279407</v>
      </c>
      <c r="AC25" s="63" t="s">
        <v>301</v>
      </c>
      <c r="AD25" s="63" t="s">
        <v>301</v>
      </c>
      <c r="AE25" s="63" t="s">
        <v>301</v>
      </c>
      <c r="AF25" s="63">
        <v>279407</v>
      </c>
      <c r="AG25" s="63">
        <v>80000</v>
      </c>
      <c r="AH25" s="63">
        <v>0</v>
      </c>
      <c r="AI25" s="63">
        <v>0</v>
      </c>
      <c r="AJ25" s="63">
        <v>0</v>
      </c>
      <c r="AK25" s="63">
        <v>4504</v>
      </c>
      <c r="AL25" s="63">
        <v>93190</v>
      </c>
      <c r="AM25" s="63">
        <v>83784</v>
      </c>
      <c r="AN25" s="63">
        <v>160</v>
      </c>
      <c r="AO25" s="63">
        <v>460</v>
      </c>
      <c r="AP25" s="63">
        <v>4904</v>
      </c>
      <c r="AQ25" s="63">
        <v>0</v>
      </c>
      <c r="AR25" s="63">
        <v>3882</v>
      </c>
      <c r="AS25" s="63">
        <v>0</v>
      </c>
      <c r="AT25" s="63">
        <v>0</v>
      </c>
      <c r="AU25" s="63">
        <v>0</v>
      </c>
      <c r="AV25" s="63">
        <v>643</v>
      </c>
      <c r="AW25" s="63">
        <v>4418</v>
      </c>
      <c r="AX25" s="63">
        <v>4066</v>
      </c>
      <c r="AY25" s="63">
        <v>160</v>
      </c>
      <c r="AZ25" s="63">
        <v>10</v>
      </c>
      <c r="BA25" s="63">
        <v>0</v>
      </c>
      <c r="BB25" s="63">
        <v>0</v>
      </c>
      <c r="BC25" s="63">
        <v>182</v>
      </c>
      <c r="BD25" s="63">
        <v>0</v>
      </c>
      <c r="BE25" s="63">
        <v>110</v>
      </c>
      <c r="BF25" s="63">
        <v>1</v>
      </c>
      <c r="BG25" s="63">
        <v>22</v>
      </c>
      <c r="BH25" s="63">
        <v>20928</v>
      </c>
      <c r="BI25" s="63">
        <v>458</v>
      </c>
      <c r="BJ25" s="63">
        <v>1783</v>
      </c>
      <c r="BK25" s="63">
        <v>483</v>
      </c>
      <c r="BL25" s="63">
        <v>7</v>
      </c>
      <c r="BM25" s="63" t="s">
        <v>301</v>
      </c>
      <c r="BN25" s="63">
        <v>7</v>
      </c>
      <c r="BO25" s="63" t="s">
        <v>301</v>
      </c>
      <c r="BP25" s="63" t="s">
        <v>301</v>
      </c>
      <c r="BQ25" s="63" t="s">
        <v>301</v>
      </c>
      <c r="BR25" s="63" t="s">
        <v>301</v>
      </c>
      <c r="BS25" s="63">
        <v>29119</v>
      </c>
      <c r="BT25" s="63" t="s">
        <v>301</v>
      </c>
      <c r="BU25" s="63" t="s">
        <v>301</v>
      </c>
    </row>
    <row r="26" spans="1:73" s="24" customFormat="1" ht="12.75" customHeight="1" x14ac:dyDescent="0.2">
      <c r="A26" s="60"/>
      <c r="B26" s="25" t="s">
        <v>150</v>
      </c>
      <c r="C26" s="65">
        <v>1</v>
      </c>
      <c r="D26" s="65">
        <v>1</v>
      </c>
      <c r="E26" s="65">
        <v>1</v>
      </c>
      <c r="F26" s="65">
        <v>1</v>
      </c>
      <c r="G26" s="65">
        <v>1</v>
      </c>
      <c r="H26" s="65">
        <v>1</v>
      </c>
      <c r="I26" s="65">
        <v>1</v>
      </c>
      <c r="J26" s="65">
        <v>1</v>
      </c>
      <c r="K26" s="65">
        <v>1</v>
      </c>
      <c r="L26" s="65">
        <v>1</v>
      </c>
      <c r="M26" s="65">
        <v>1</v>
      </c>
      <c r="N26" s="65">
        <v>1</v>
      </c>
      <c r="O26" s="65">
        <v>1</v>
      </c>
      <c r="P26" s="65">
        <v>1</v>
      </c>
      <c r="Q26" s="65">
        <v>1</v>
      </c>
      <c r="R26" s="65">
        <v>1</v>
      </c>
      <c r="S26" s="65">
        <v>1</v>
      </c>
      <c r="T26" s="65">
        <v>1</v>
      </c>
      <c r="U26" s="65">
        <v>1</v>
      </c>
      <c r="V26" s="65">
        <v>1</v>
      </c>
      <c r="W26" s="65">
        <v>1</v>
      </c>
      <c r="X26" s="65">
        <v>1</v>
      </c>
      <c r="Y26" s="65">
        <v>1</v>
      </c>
      <c r="Z26" s="65">
        <v>1</v>
      </c>
      <c r="AA26" s="65">
        <v>1</v>
      </c>
      <c r="AB26" s="65">
        <v>1</v>
      </c>
      <c r="AC26" s="65">
        <v>1</v>
      </c>
      <c r="AD26" s="65">
        <v>1</v>
      </c>
      <c r="AE26" s="65">
        <v>1</v>
      </c>
      <c r="AF26" s="65">
        <v>1</v>
      </c>
      <c r="AG26" s="65">
        <v>1</v>
      </c>
      <c r="AH26" s="65">
        <v>1</v>
      </c>
      <c r="AI26" s="65">
        <v>1</v>
      </c>
      <c r="AJ26" s="65">
        <v>1</v>
      </c>
      <c r="AK26" s="65">
        <v>1</v>
      </c>
      <c r="AL26" s="65">
        <v>1</v>
      </c>
      <c r="AM26" s="65">
        <v>1</v>
      </c>
      <c r="AN26" s="65">
        <v>1</v>
      </c>
      <c r="AO26" s="65">
        <v>1</v>
      </c>
      <c r="AP26" s="65">
        <v>1</v>
      </c>
      <c r="AQ26" s="65">
        <v>1</v>
      </c>
      <c r="AR26" s="65">
        <v>1</v>
      </c>
      <c r="AS26" s="65">
        <v>1</v>
      </c>
      <c r="AT26" s="65">
        <v>1</v>
      </c>
      <c r="AU26" s="65">
        <v>1</v>
      </c>
      <c r="AV26" s="65">
        <v>1</v>
      </c>
      <c r="AW26" s="65">
        <v>1</v>
      </c>
      <c r="AX26" s="65">
        <v>1</v>
      </c>
      <c r="AY26" s="65">
        <v>1</v>
      </c>
      <c r="AZ26" s="65">
        <v>1</v>
      </c>
      <c r="BA26" s="65">
        <v>1</v>
      </c>
      <c r="BB26" s="65">
        <v>1</v>
      </c>
      <c r="BC26" s="65">
        <v>1</v>
      </c>
      <c r="BD26" s="65">
        <v>1</v>
      </c>
      <c r="BE26" s="65">
        <v>1</v>
      </c>
      <c r="BF26" s="65">
        <v>1</v>
      </c>
      <c r="BG26" s="65">
        <v>1</v>
      </c>
      <c r="BH26" s="65">
        <v>1</v>
      </c>
      <c r="BI26" s="65">
        <v>1</v>
      </c>
      <c r="BJ26" s="65">
        <v>1</v>
      </c>
      <c r="BK26" s="65">
        <v>1</v>
      </c>
      <c r="BL26" s="65">
        <v>1</v>
      </c>
      <c r="BM26" s="65">
        <v>1</v>
      </c>
      <c r="BN26" s="65">
        <v>1</v>
      </c>
      <c r="BO26" s="65">
        <v>1</v>
      </c>
      <c r="BP26" s="65">
        <v>1</v>
      </c>
      <c r="BQ26" s="65">
        <v>1</v>
      </c>
      <c r="BR26" s="65">
        <v>1</v>
      </c>
      <c r="BS26" s="65">
        <v>1</v>
      </c>
      <c r="BT26" s="65">
        <v>1</v>
      </c>
      <c r="BU26" s="65">
        <v>1</v>
      </c>
    </row>
    <row r="27" spans="1:73" s="24" customFormat="1" ht="12.75" customHeight="1" x14ac:dyDescent="0.2">
      <c r="A27" s="60"/>
      <c r="B27" s="25" t="s">
        <v>151</v>
      </c>
      <c r="C27" s="65">
        <v>1</v>
      </c>
      <c r="D27" s="65">
        <v>1</v>
      </c>
      <c r="E27" s="65">
        <v>0</v>
      </c>
      <c r="F27" s="65">
        <v>1</v>
      </c>
      <c r="G27" s="65">
        <v>1</v>
      </c>
      <c r="H27" s="65">
        <v>1</v>
      </c>
      <c r="I27" s="65">
        <v>1</v>
      </c>
      <c r="J27" s="65">
        <v>1</v>
      </c>
      <c r="K27" s="65">
        <v>1</v>
      </c>
      <c r="L27" s="65">
        <v>1</v>
      </c>
      <c r="M27" s="65">
        <v>1</v>
      </c>
      <c r="N27" s="65">
        <v>1</v>
      </c>
      <c r="O27" s="65">
        <v>1</v>
      </c>
      <c r="P27" s="65">
        <v>1</v>
      </c>
      <c r="Q27" s="65">
        <v>1</v>
      </c>
      <c r="R27" s="65">
        <v>1</v>
      </c>
      <c r="S27" s="65">
        <v>1</v>
      </c>
      <c r="T27" s="65">
        <v>1</v>
      </c>
      <c r="U27" s="65">
        <v>1</v>
      </c>
      <c r="V27" s="65">
        <v>1</v>
      </c>
      <c r="W27" s="65">
        <v>1</v>
      </c>
      <c r="X27" s="65">
        <v>1</v>
      </c>
      <c r="Y27" s="65">
        <v>1</v>
      </c>
      <c r="Z27" s="65">
        <v>1</v>
      </c>
      <c r="AA27" s="65">
        <v>1</v>
      </c>
      <c r="AB27" s="65">
        <v>1</v>
      </c>
      <c r="AC27" s="65">
        <v>0</v>
      </c>
      <c r="AD27" s="65">
        <v>0</v>
      </c>
      <c r="AE27" s="65">
        <v>0</v>
      </c>
      <c r="AF27" s="65">
        <v>1</v>
      </c>
      <c r="AG27" s="65">
        <v>1</v>
      </c>
      <c r="AH27" s="65">
        <v>1</v>
      </c>
      <c r="AI27" s="65">
        <v>1</v>
      </c>
      <c r="AJ27" s="65">
        <v>1</v>
      </c>
      <c r="AK27" s="65">
        <v>1</v>
      </c>
      <c r="AL27" s="65">
        <v>1</v>
      </c>
      <c r="AM27" s="65">
        <v>1</v>
      </c>
      <c r="AN27" s="65">
        <v>1</v>
      </c>
      <c r="AO27" s="65">
        <v>1</v>
      </c>
      <c r="AP27" s="65">
        <v>1</v>
      </c>
      <c r="AQ27" s="65">
        <v>1</v>
      </c>
      <c r="AR27" s="65">
        <v>1</v>
      </c>
      <c r="AS27" s="65">
        <v>1</v>
      </c>
      <c r="AT27" s="65">
        <v>1</v>
      </c>
      <c r="AU27" s="65">
        <v>1</v>
      </c>
      <c r="AV27" s="65">
        <v>1</v>
      </c>
      <c r="AW27" s="65">
        <v>1</v>
      </c>
      <c r="AX27" s="65">
        <v>1</v>
      </c>
      <c r="AY27" s="65">
        <v>1</v>
      </c>
      <c r="AZ27" s="65">
        <v>1</v>
      </c>
      <c r="BA27" s="65">
        <v>1</v>
      </c>
      <c r="BB27" s="65">
        <v>1</v>
      </c>
      <c r="BC27" s="65">
        <v>1</v>
      </c>
      <c r="BD27" s="65">
        <v>1</v>
      </c>
      <c r="BE27" s="65">
        <v>1</v>
      </c>
      <c r="BF27" s="65">
        <v>1</v>
      </c>
      <c r="BG27" s="65">
        <v>1</v>
      </c>
      <c r="BH27" s="65">
        <v>1</v>
      </c>
      <c r="BI27" s="65">
        <v>1</v>
      </c>
      <c r="BJ27" s="65">
        <v>1</v>
      </c>
      <c r="BK27" s="65">
        <v>1</v>
      </c>
      <c r="BL27" s="65">
        <v>1</v>
      </c>
      <c r="BM27" s="65">
        <v>0</v>
      </c>
      <c r="BN27" s="65">
        <v>1</v>
      </c>
      <c r="BO27" s="65">
        <v>0</v>
      </c>
      <c r="BP27" s="65">
        <v>0</v>
      </c>
      <c r="BQ27" s="65">
        <v>0</v>
      </c>
      <c r="BR27" s="65">
        <v>0</v>
      </c>
      <c r="BS27" s="65">
        <v>1</v>
      </c>
      <c r="BT27" s="65">
        <v>0</v>
      </c>
      <c r="BU27" s="65">
        <v>0</v>
      </c>
    </row>
    <row r="28" spans="1:73" s="24" customFormat="1" ht="12.75" customHeight="1" x14ac:dyDescent="0.2">
      <c r="A28" s="61"/>
      <c r="B28" s="28" t="s">
        <v>149</v>
      </c>
      <c r="C28" s="86">
        <v>1</v>
      </c>
      <c r="D28" s="86">
        <v>1</v>
      </c>
      <c r="E28" s="86">
        <v>0</v>
      </c>
      <c r="F28" s="86">
        <v>1</v>
      </c>
      <c r="G28" s="86">
        <v>1</v>
      </c>
      <c r="H28" s="86">
        <v>1</v>
      </c>
      <c r="I28" s="86">
        <v>1</v>
      </c>
      <c r="J28" s="86">
        <v>1</v>
      </c>
      <c r="K28" s="86">
        <v>1</v>
      </c>
      <c r="L28" s="86">
        <v>1</v>
      </c>
      <c r="M28" s="86">
        <v>1</v>
      </c>
      <c r="N28" s="86">
        <v>1</v>
      </c>
      <c r="O28" s="86">
        <v>1</v>
      </c>
      <c r="P28" s="86">
        <v>1</v>
      </c>
      <c r="Q28" s="86">
        <v>1</v>
      </c>
      <c r="R28" s="86">
        <v>1</v>
      </c>
      <c r="S28" s="86">
        <v>1</v>
      </c>
      <c r="T28" s="86">
        <v>1</v>
      </c>
      <c r="U28" s="86">
        <v>1</v>
      </c>
      <c r="V28" s="86">
        <v>1</v>
      </c>
      <c r="W28" s="86">
        <v>1</v>
      </c>
      <c r="X28" s="86">
        <v>1</v>
      </c>
      <c r="Y28" s="86">
        <v>1</v>
      </c>
      <c r="Z28" s="86">
        <v>1</v>
      </c>
      <c r="AA28" s="86">
        <v>1</v>
      </c>
      <c r="AB28" s="86">
        <v>1</v>
      </c>
      <c r="AC28" s="86">
        <v>0</v>
      </c>
      <c r="AD28" s="86">
        <v>0</v>
      </c>
      <c r="AE28" s="86">
        <v>0</v>
      </c>
      <c r="AF28" s="86">
        <v>1</v>
      </c>
      <c r="AG28" s="86">
        <v>1</v>
      </c>
      <c r="AH28" s="86">
        <v>1</v>
      </c>
      <c r="AI28" s="86">
        <v>1</v>
      </c>
      <c r="AJ28" s="86">
        <v>1</v>
      </c>
      <c r="AK28" s="86">
        <v>1</v>
      </c>
      <c r="AL28" s="86">
        <v>1</v>
      </c>
      <c r="AM28" s="86">
        <v>1</v>
      </c>
      <c r="AN28" s="86">
        <v>1</v>
      </c>
      <c r="AO28" s="86">
        <v>1</v>
      </c>
      <c r="AP28" s="86">
        <v>1</v>
      </c>
      <c r="AQ28" s="86">
        <v>1</v>
      </c>
      <c r="AR28" s="86">
        <v>1</v>
      </c>
      <c r="AS28" s="86">
        <v>1</v>
      </c>
      <c r="AT28" s="86">
        <v>1</v>
      </c>
      <c r="AU28" s="86">
        <v>1</v>
      </c>
      <c r="AV28" s="86">
        <v>1</v>
      </c>
      <c r="AW28" s="86">
        <v>1</v>
      </c>
      <c r="AX28" s="86">
        <v>1</v>
      </c>
      <c r="AY28" s="86">
        <v>1</v>
      </c>
      <c r="AZ28" s="86">
        <v>1</v>
      </c>
      <c r="BA28" s="86">
        <v>1</v>
      </c>
      <c r="BB28" s="86">
        <v>1</v>
      </c>
      <c r="BC28" s="86">
        <v>1</v>
      </c>
      <c r="BD28" s="86">
        <v>1</v>
      </c>
      <c r="BE28" s="86">
        <v>1</v>
      </c>
      <c r="BF28" s="86">
        <v>1</v>
      </c>
      <c r="BG28" s="86">
        <v>1</v>
      </c>
      <c r="BH28" s="86">
        <v>1</v>
      </c>
      <c r="BI28" s="86">
        <v>1</v>
      </c>
      <c r="BJ28" s="86">
        <v>1</v>
      </c>
      <c r="BK28" s="86">
        <v>1</v>
      </c>
      <c r="BL28" s="86">
        <v>1</v>
      </c>
      <c r="BM28" s="86">
        <v>0</v>
      </c>
      <c r="BN28" s="86">
        <v>1</v>
      </c>
      <c r="BO28" s="86">
        <v>0</v>
      </c>
      <c r="BP28" s="86">
        <v>0</v>
      </c>
      <c r="BQ28" s="86">
        <v>0</v>
      </c>
      <c r="BR28" s="86">
        <v>0</v>
      </c>
      <c r="BS28" s="86">
        <v>1</v>
      </c>
      <c r="BT28" s="86">
        <v>0</v>
      </c>
      <c r="BU28" s="86">
        <v>0</v>
      </c>
    </row>
    <row r="29" spans="1:73" s="24" customFormat="1" ht="12.75" customHeight="1" x14ac:dyDescent="0.2">
      <c r="A29" s="69" t="s">
        <v>312</v>
      </c>
      <c r="B29" s="52" t="s">
        <v>177</v>
      </c>
      <c r="C29" s="53"/>
      <c r="D29" s="33">
        <v>3381</v>
      </c>
      <c r="E29" s="33" t="s">
        <v>301</v>
      </c>
      <c r="F29" s="33">
        <v>5</v>
      </c>
      <c r="G29" s="33">
        <v>2</v>
      </c>
      <c r="H29" s="33">
        <v>2</v>
      </c>
      <c r="I29" s="33">
        <v>1</v>
      </c>
      <c r="J29" s="34">
        <v>3.5</v>
      </c>
      <c r="K29" s="35">
        <v>2.5</v>
      </c>
      <c r="L29" s="35" t="s">
        <v>301</v>
      </c>
      <c r="M29" s="35">
        <v>1</v>
      </c>
      <c r="N29" s="36">
        <v>2</v>
      </c>
      <c r="O29" s="36">
        <v>664</v>
      </c>
      <c r="P29" s="36">
        <v>616</v>
      </c>
      <c r="Q29" s="36">
        <v>32</v>
      </c>
      <c r="R29" s="36">
        <v>11</v>
      </c>
      <c r="S29" s="36">
        <v>0</v>
      </c>
      <c r="T29" s="35">
        <v>245</v>
      </c>
      <c r="U29" s="35">
        <v>75</v>
      </c>
      <c r="V29" s="36">
        <v>228061</v>
      </c>
      <c r="W29" s="36">
        <v>650</v>
      </c>
      <c r="X29" s="36">
        <v>0</v>
      </c>
      <c r="Y29" s="36">
        <v>460</v>
      </c>
      <c r="Z29" s="36">
        <v>383970</v>
      </c>
      <c r="AA29" s="36">
        <v>209000</v>
      </c>
      <c r="AB29" s="36">
        <v>174970</v>
      </c>
      <c r="AC29" s="36">
        <v>17260</v>
      </c>
      <c r="AD29" s="36" t="s">
        <v>301</v>
      </c>
      <c r="AE29" s="36" t="s">
        <v>301</v>
      </c>
      <c r="AF29" s="36">
        <v>157710</v>
      </c>
      <c r="AG29" s="36">
        <v>20000</v>
      </c>
      <c r="AH29" s="36" t="s">
        <v>301</v>
      </c>
      <c r="AI29" s="36" t="s">
        <v>301</v>
      </c>
      <c r="AJ29" s="36" t="s">
        <v>301</v>
      </c>
      <c r="AK29" s="36">
        <v>1600</v>
      </c>
      <c r="AL29" s="36">
        <v>19908</v>
      </c>
      <c r="AM29" s="36">
        <v>18642</v>
      </c>
      <c r="AN29" s="36">
        <v>0</v>
      </c>
      <c r="AO29" s="36">
        <v>332</v>
      </c>
      <c r="AP29" s="36">
        <v>0</v>
      </c>
      <c r="AQ29" s="36">
        <v>0</v>
      </c>
      <c r="AR29" s="36">
        <v>934</v>
      </c>
      <c r="AS29" s="36">
        <v>0</v>
      </c>
      <c r="AT29" s="36">
        <v>8000</v>
      </c>
      <c r="AU29" s="36">
        <v>12</v>
      </c>
      <c r="AV29" s="36">
        <v>66</v>
      </c>
      <c r="AW29" s="36">
        <v>2681</v>
      </c>
      <c r="AX29" s="36">
        <v>2425</v>
      </c>
      <c r="AY29" s="36">
        <v>0</v>
      </c>
      <c r="AZ29" s="36">
        <v>0</v>
      </c>
      <c r="BA29" s="36">
        <v>0</v>
      </c>
      <c r="BB29" s="36">
        <v>0</v>
      </c>
      <c r="BC29" s="36">
        <v>256</v>
      </c>
      <c r="BD29" s="36" t="s">
        <v>301</v>
      </c>
      <c r="BE29" s="36">
        <v>260</v>
      </c>
      <c r="BF29" s="36">
        <v>13</v>
      </c>
      <c r="BG29" s="36">
        <v>58</v>
      </c>
      <c r="BH29" s="36">
        <v>31807</v>
      </c>
      <c r="BI29" s="36">
        <v>5879</v>
      </c>
      <c r="BJ29" s="36">
        <v>6884</v>
      </c>
      <c r="BK29" s="36">
        <v>3</v>
      </c>
      <c r="BL29" s="36">
        <v>0</v>
      </c>
      <c r="BM29" s="36">
        <v>0</v>
      </c>
      <c r="BN29" s="36">
        <v>0</v>
      </c>
      <c r="BO29" s="36" t="s">
        <v>301</v>
      </c>
      <c r="BP29" s="36">
        <v>0</v>
      </c>
      <c r="BQ29" s="36">
        <v>0</v>
      </c>
      <c r="BR29" s="36">
        <v>100</v>
      </c>
      <c r="BS29" s="36" t="s">
        <v>301</v>
      </c>
      <c r="BT29" s="36" t="s">
        <v>301</v>
      </c>
      <c r="BU29" s="36" t="s">
        <v>301</v>
      </c>
    </row>
    <row r="30" spans="1:73" s="24" customFormat="1" ht="12.75" customHeight="1" x14ac:dyDescent="0.2">
      <c r="A30" s="69" t="s">
        <v>313</v>
      </c>
      <c r="B30" s="52" t="s">
        <v>178</v>
      </c>
      <c r="C30" s="53"/>
      <c r="D30" s="79">
        <v>802</v>
      </c>
      <c r="E30" s="79" t="s">
        <v>301</v>
      </c>
      <c r="F30" s="79">
        <v>3</v>
      </c>
      <c r="G30" s="79">
        <v>1</v>
      </c>
      <c r="H30" s="79">
        <v>1</v>
      </c>
      <c r="I30" s="79">
        <v>1</v>
      </c>
      <c r="J30" s="80">
        <v>3</v>
      </c>
      <c r="K30" s="81">
        <v>1.95</v>
      </c>
      <c r="L30" s="81">
        <v>0</v>
      </c>
      <c r="M30" s="81">
        <v>1</v>
      </c>
      <c r="N30" s="82">
        <v>2</v>
      </c>
      <c r="O30" s="82">
        <v>162</v>
      </c>
      <c r="P30" s="82">
        <v>119</v>
      </c>
      <c r="Q30" s="82">
        <v>8</v>
      </c>
      <c r="R30" s="82">
        <v>0</v>
      </c>
      <c r="S30" s="82">
        <v>0</v>
      </c>
      <c r="T30" s="81">
        <v>265</v>
      </c>
      <c r="U30" s="81">
        <v>42</v>
      </c>
      <c r="V30" s="82">
        <v>24380</v>
      </c>
      <c r="W30" s="82">
        <v>216</v>
      </c>
      <c r="X30" s="82">
        <v>0</v>
      </c>
      <c r="Y30" s="82">
        <v>0</v>
      </c>
      <c r="Z30" s="82">
        <v>119577</v>
      </c>
      <c r="AA30" s="82">
        <v>0</v>
      </c>
      <c r="AB30" s="82">
        <v>119577</v>
      </c>
      <c r="AC30" s="82">
        <v>0</v>
      </c>
      <c r="AD30" s="82">
        <v>0</v>
      </c>
      <c r="AE30" s="82">
        <v>18077</v>
      </c>
      <c r="AF30" s="82">
        <v>101500</v>
      </c>
      <c r="AG30" s="82">
        <v>0</v>
      </c>
      <c r="AH30" s="82">
        <v>0</v>
      </c>
      <c r="AI30" s="82">
        <v>0</v>
      </c>
      <c r="AJ30" s="82">
        <v>0</v>
      </c>
      <c r="AK30" s="82">
        <v>0</v>
      </c>
      <c r="AL30" s="82">
        <v>24272</v>
      </c>
      <c r="AM30" s="82">
        <v>15650</v>
      </c>
      <c r="AN30" s="82">
        <v>0</v>
      </c>
      <c r="AO30" s="82">
        <v>0</v>
      </c>
      <c r="AP30" s="82">
        <v>0</v>
      </c>
      <c r="AQ30" s="82">
        <v>0</v>
      </c>
      <c r="AR30" s="82">
        <v>1210</v>
      </c>
      <c r="AS30" s="82">
        <v>7412</v>
      </c>
      <c r="AT30" s="82">
        <v>0</v>
      </c>
      <c r="AU30" s="82">
        <v>0</v>
      </c>
      <c r="AV30" s="82">
        <v>0</v>
      </c>
      <c r="AW30" s="82">
        <v>3450</v>
      </c>
      <c r="AX30" s="82">
        <v>2545</v>
      </c>
      <c r="AY30" s="82">
        <v>0</v>
      </c>
      <c r="AZ30" s="82">
        <v>0</v>
      </c>
      <c r="BA30" s="82">
        <v>0</v>
      </c>
      <c r="BB30" s="82">
        <v>0</v>
      </c>
      <c r="BC30" s="82">
        <v>905</v>
      </c>
      <c r="BD30" s="82">
        <v>0</v>
      </c>
      <c r="BE30" s="82">
        <v>488</v>
      </c>
      <c r="BF30" s="82">
        <v>0</v>
      </c>
      <c r="BG30" s="82">
        <v>8</v>
      </c>
      <c r="BH30" s="82">
        <v>11559</v>
      </c>
      <c r="BI30" s="82">
        <v>0</v>
      </c>
      <c r="BJ30" s="82">
        <v>0</v>
      </c>
      <c r="BK30" s="82" t="s">
        <v>301</v>
      </c>
      <c r="BL30" s="82">
        <v>0</v>
      </c>
      <c r="BM30" s="82">
        <v>0</v>
      </c>
      <c r="BN30" s="82">
        <v>0</v>
      </c>
      <c r="BO30" s="82">
        <v>0</v>
      </c>
      <c r="BP30" s="82" t="s">
        <v>301</v>
      </c>
      <c r="BQ30" s="82">
        <v>0</v>
      </c>
      <c r="BR30" s="82" t="s">
        <v>301</v>
      </c>
      <c r="BS30" s="82" t="s">
        <v>301</v>
      </c>
      <c r="BT30" s="82" t="s">
        <v>301</v>
      </c>
      <c r="BU30" s="82" t="s">
        <v>301</v>
      </c>
    </row>
    <row r="31" spans="1:73" s="24" customFormat="1" ht="12.75" customHeight="1" x14ac:dyDescent="0.2">
      <c r="A31" s="51" t="s">
        <v>314</v>
      </c>
      <c r="B31" s="52" t="s">
        <v>179</v>
      </c>
      <c r="C31" s="53"/>
      <c r="D31" s="79">
        <v>1645</v>
      </c>
      <c r="E31" s="79">
        <v>15026</v>
      </c>
      <c r="F31" s="79">
        <v>6</v>
      </c>
      <c r="G31" s="79">
        <v>1</v>
      </c>
      <c r="H31" s="79">
        <v>2</v>
      </c>
      <c r="I31" s="79">
        <v>3</v>
      </c>
      <c r="J31" s="80">
        <v>3.3</v>
      </c>
      <c r="K31" s="81">
        <v>3</v>
      </c>
      <c r="L31" s="81">
        <v>0.3</v>
      </c>
      <c r="M31" s="81">
        <v>0</v>
      </c>
      <c r="N31" s="82">
        <v>1</v>
      </c>
      <c r="O31" s="82">
        <v>740</v>
      </c>
      <c r="P31" s="82">
        <v>600</v>
      </c>
      <c r="Q31" s="82">
        <v>72</v>
      </c>
      <c r="R31" s="82">
        <v>13</v>
      </c>
      <c r="S31" s="82">
        <v>0</v>
      </c>
      <c r="T31" s="81">
        <v>237</v>
      </c>
      <c r="U31" s="81">
        <v>42.5</v>
      </c>
      <c r="V31" s="82">
        <v>40299</v>
      </c>
      <c r="W31" s="82">
        <v>1000</v>
      </c>
      <c r="X31" s="82">
        <v>0</v>
      </c>
      <c r="Y31" s="82">
        <v>1400</v>
      </c>
      <c r="Z31" s="82">
        <v>544224</v>
      </c>
      <c r="AA31" s="82">
        <v>335868</v>
      </c>
      <c r="AB31" s="82">
        <v>208356</v>
      </c>
      <c r="AC31" s="82">
        <v>11540</v>
      </c>
      <c r="AD31" s="82">
        <v>61960</v>
      </c>
      <c r="AE31" s="82">
        <v>39138</v>
      </c>
      <c r="AF31" s="82">
        <v>95718</v>
      </c>
      <c r="AG31" s="82">
        <v>18000</v>
      </c>
      <c r="AH31" s="82">
        <v>544224</v>
      </c>
      <c r="AI31" s="82">
        <v>0</v>
      </c>
      <c r="AJ31" s="82">
        <v>0</v>
      </c>
      <c r="AK31" s="82">
        <v>0</v>
      </c>
      <c r="AL31" s="82">
        <v>35691</v>
      </c>
      <c r="AM31" s="82">
        <v>34166</v>
      </c>
      <c r="AN31" s="82">
        <v>0</v>
      </c>
      <c r="AO31" s="82">
        <v>1292</v>
      </c>
      <c r="AP31" s="82">
        <v>0</v>
      </c>
      <c r="AQ31" s="82">
        <v>0</v>
      </c>
      <c r="AR31" s="82">
        <v>233</v>
      </c>
      <c r="AS31" s="82">
        <v>0</v>
      </c>
      <c r="AT31" s="82">
        <v>8000</v>
      </c>
      <c r="AU31" s="82">
        <v>0</v>
      </c>
      <c r="AV31" s="82">
        <v>66</v>
      </c>
      <c r="AW31" s="82">
        <v>1411</v>
      </c>
      <c r="AX31" s="82">
        <v>1000</v>
      </c>
      <c r="AY31" s="82">
        <v>0</v>
      </c>
      <c r="AZ31" s="82">
        <v>307</v>
      </c>
      <c r="BA31" s="82">
        <v>0</v>
      </c>
      <c r="BB31" s="82">
        <v>0</v>
      </c>
      <c r="BC31" s="82">
        <v>104</v>
      </c>
      <c r="BD31" s="82">
        <v>0</v>
      </c>
      <c r="BE31" s="82">
        <v>1000</v>
      </c>
      <c r="BF31" s="82">
        <v>2</v>
      </c>
      <c r="BG31" s="82">
        <v>24</v>
      </c>
      <c r="BH31" s="82">
        <v>13419</v>
      </c>
      <c r="BI31" s="82">
        <v>1827</v>
      </c>
      <c r="BJ31" s="82">
        <v>2386</v>
      </c>
      <c r="BK31" s="82">
        <v>0</v>
      </c>
      <c r="BL31" s="82">
        <v>0</v>
      </c>
      <c r="BM31" s="82">
        <v>0</v>
      </c>
      <c r="BN31" s="82">
        <v>0</v>
      </c>
      <c r="BO31" s="82" t="s">
        <v>301</v>
      </c>
      <c r="BP31" s="82" t="s">
        <v>301</v>
      </c>
      <c r="BQ31" s="82" t="s">
        <v>301</v>
      </c>
      <c r="BR31" s="82" t="s">
        <v>301</v>
      </c>
      <c r="BS31" s="82" t="s">
        <v>301</v>
      </c>
      <c r="BT31" s="82" t="s">
        <v>301</v>
      </c>
      <c r="BU31" s="82" t="s">
        <v>301</v>
      </c>
    </row>
    <row r="32" spans="1:73" s="24" customFormat="1" ht="12.75" customHeight="1" x14ac:dyDescent="0.2">
      <c r="A32" s="51" t="s">
        <v>315</v>
      </c>
      <c r="B32" s="52" t="s">
        <v>388</v>
      </c>
      <c r="C32" s="53"/>
      <c r="D32" s="79">
        <v>876</v>
      </c>
      <c r="E32" s="79" t="s">
        <v>301</v>
      </c>
      <c r="F32" s="79">
        <v>2</v>
      </c>
      <c r="G32" s="79">
        <v>0</v>
      </c>
      <c r="H32" s="79">
        <v>2</v>
      </c>
      <c r="I32" s="79">
        <v>0</v>
      </c>
      <c r="J32" s="80">
        <v>1.4</v>
      </c>
      <c r="K32" s="81" t="s">
        <v>301</v>
      </c>
      <c r="L32" s="81" t="s">
        <v>301</v>
      </c>
      <c r="M32" s="81" t="s">
        <v>301</v>
      </c>
      <c r="N32" s="82">
        <v>1</v>
      </c>
      <c r="O32" s="82">
        <v>320</v>
      </c>
      <c r="P32" s="82">
        <v>320</v>
      </c>
      <c r="Q32" s="82">
        <v>14</v>
      </c>
      <c r="R32" s="82">
        <v>2</v>
      </c>
      <c r="S32" s="82">
        <v>0</v>
      </c>
      <c r="T32" s="81">
        <v>240</v>
      </c>
      <c r="U32" s="81">
        <v>50</v>
      </c>
      <c r="V32" s="82">
        <v>24086</v>
      </c>
      <c r="W32" s="82">
        <v>4211</v>
      </c>
      <c r="X32" s="82">
        <v>0</v>
      </c>
      <c r="Y32" s="82">
        <v>0</v>
      </c>
      <c r="Z32" s="82">
        <v>272568</v>
      </c>
      <c r="AA32" s="82">
        <v>143000</v>
      </c>
      <c r="AB32" s="82">
        <v>129568</v>
      </c>
      <c r="AC32" s="82">
        <v>538</v>
      </c>
      <c r="AD32" s="82" t="s">
        <v>301</v>
      </c>
      <c r="AE32" s="82">
        <v>21200</v>
      </c>
      <c r="AF32" s="82">
        <v>107830</v>
      </c>
      <c r="AG32" s="82" t="s">
        <v>301</v>
      </c>
      <c r="AH32" s="82">
        <v>260354</v>
      </c>
      <c r="AI32" s="82">
        <v>0</v>
      </c>
      <c r="AJ32" s="82">
        <v>10000</v>
      </c>
      <c r="AK32" s="82">
        <v>2214</v>
      </c>
      <c r="AL32" s="82">
        <v>28301</v>
      </c>
      <c r="AM32" s="82">
        <v>27112</v>
      </c>
      <c r="AN32" s="82">
        <v>0</v>
      </c>
      <c r="AO32" s="82">
        <v>700</v>
      </c>
      <c r="AP32" s="82">
        <v>0</v>
      </c>
      <c r="AQ32" s="82">
        <v>0</v>
      </c>
      <c r="AR32" s="82">
        <v>224</v>
      </c>
      <c r="AS32" s="82">
        <v>265</v>
      </c>
      <c r="AT32" s="82">
        <v>8000</v>
      </c>
      <c r="AU32" s="82" t="s">
        <v>301</v>
      </c>
      <c r="AV32" s="82">
        <v>1097</v>
      </c>
      <c r="AW32" s="82">
        <v>937</v>
      </c>
      <c r="AX32" s="82">
        <v>836</v>
      </c>
      <c r="AY32" s="82">
        <v>0</v>
      </c>
      <c r="AZ32" s="82">
        <v>66</v>
      </c>
      <c r="BA32" s="82">
        <v>0</v>
      </c>
      <c r="BB32" s="82">
        <v>0</v>
      </c>
      <c r="BC32" s="82">
        <v>16</v>
      </c>
      <c r="BD32" s="82">
        <v>19</v>
      </c>
      <c r="BE32" s="82" t="s">
        <v>301</v>
      </c>
      <c r="BF32" s="82">
        <v>3</v>
      </c>
      <c r="BG32" s="82">
        <v>25</v>
      </c>
      <c r="BH32" s="82">
        <v>5766</v>
      </c>
      <c r="BI32" s="82">
        <v>1355</v>
      </c>
      <c r="BJ32" s="82">
        <v>1191</v>
      </c>
      <c r="BK32" s="82">
        <v>0</v>
      </c>
      <c r="BL32" s="82">
        <v>0</v>
      </c>
      <c r="BM32" s="82">
        <v>0</v>
      </c>
      <c r="BN32" s="82">
        <v>0</v>
      </c>
      <c r="BO32" s="82" t="s">
        <v>301</v>
      </c>
      <c r="BP32" s="82" t="s">
        <v>301</v>
      </c>
      <c r="BQ32" s="82">
        <v>0</v>
      </c>
      <c r="BR32" s="82" t="s">
        <v>301</v>
      </c>
      <c r="BS32" s="82">
        <v>21800</v>
      </c>
      <c r="BT32" s="82" t="s">
        <v>301</v>
      </c>
      <c r="BU32" s="82" t="s">
        <v>301</v>
      </c>
    </row>
    <row r="33" spans="1:73" s="24" customFormat="1" ht="12.75" customHeight="1" x14ac:dyDescent="0.2">
      <c r="A33" s="14"/>
      <c r="B33" s="62" t="s">
        <v>156</v>
      </c>
      <c r="C33" s="59"/>
      <c r="D33" s="63">
        <v>6704</v>
      </c>
      <c r="E33" s="63">
        <v>15026</v>
      </c>
      <c r="F33" s="63">
        <v>16</v>
      </c>
      <c r="G33" s="63">
        <v>4</v>
      </c>
      <c r="H33" s="63">
        <v>7</v>
      </c>
      <c r="I33" s="63">
        <v>5</v>
      </c>
      <c r="J33" s="64">
        <v>11.200000000000001</v>
      </c>
      <c r="K33" s="64">
        <v>7.45</v>
      </c>
      <c r="L33" s="64">
        <v>0.3</v>
      </c>
      <c r="M33" s="64">
        <v>2</v>
      </c>
      <c r="N33" s="63">
        <v>6</v>
      </c>
      <c r="O33" s="63">
        <v>1886</v>
      </c>
      <c r="P33" s="63">
        <v>1655</v>
      </c>
      <c r="Q33" s="63">
        <v>126</v>
      </c>
      <c r="R33" s="63">
        <v>26</v>
      </c>
      <c r="S33" s="63">
        <v>0</v>
      </c>
      <c r="T33" s="64">
        <v>987</v>
      </c>
      <c r="U33" s="64">
        <v>209.5</v>
      </c>
      <c r="V33" s="63">
        <v>316826</v>
      </c>
      <c r="W33" s="63">
        <v>6077</v>
      </c>
      <c r="X33" s="63">
        <v>0</v>
      </c>
      <c r="Y33" s="63">
        <v>1860</v>
      </c>
      <c r="Z33" s="63">
        <v>1320339</v>
      </c>
      <c r="AA33" s="63">
        <v>687868</v>
      </c>
      <c r="AB33" s="63">
        <v>632471</v>
      </c>
      <c r="AC33" s="63">
        <v>29338</v>
      </c>
      <c r="AD33" s="63">
        <v>61960</v>
      </c>
      <c r="AE33" s="63">
        <v>78415</v>
      </c>
      <c r="AF33" s="63">
        <v>462758</v>
      </c>
      <c r="AG33" s="63">
        <v>38000</v>
      </c>
      <c r="AH33" s="63">
        <v>804578</v>
      </c>
      <c r="AI33" s="63">
        <v>0</v>
      </c>
      <c r="AJ33" s="63">
        <v>10000</v>
      </c>
      <c r="AK33" s="63">
        <v>3814</v>
      </c>
      <c r="AL33" s="63">
        <v>108172</v>
      </c>
      <c r="AM33" s="63">
        <v>95570</v>
      </c>
      <c r="AN33" s="63">
        <v>0</v>
      </c>
      <c r="AO33" s="63">
        <v>2324</v>
      </c>
      <c r="AP33" s="63">
        <v>0</v>
      </c>
      <c r="AQ33" s="63">
        <v>0</v>
      </c>
      <c r="AR33" s="63">
        <v>2601</v>
      </c>
      <c r="AS33" s="63">
        <v>7677</v>
      </c>
      <c r="AT33" s="63">
        <v>24000</v>
      </c>
      <c r="AU33" s="63">
        <v>12</v>
      </c>
      <c r="AV33" s="63">
        <v>1229</v>
      </c>
      <c r="AW33" s="63">
        <v>8479</v>
      </c>
      <c r="AX33" s="63">
        <v>6806</v>
      </c>
      <c r="AY33" s="63">
        <v>0</v>
      </c>
      <c r="AZ33" s="63">
        <v>373</v>
      </c>
      <c r="BA33" s="63">
        <v>0</v>
      </c>
      <c r="BB33" s="63">
        <v>0</v>
      </c>
      <c r="BC33" s="63">
        <v>1281</v>
      </c>
      <c r="BD33" s="63">
        <v>19</v>
      </c>
      <c r="BE33" s="63">
        <v>1748</v>
      </c>
      <c r="BF33" s="63">
        <v>18</v>
      </c>
      <c r="BG33" s="63">
        <v>115</v>
      </c>
      <c r="BH33" s="63">
        <v>62551</v>
      </c>
      <c r="BI33" s="63">
        <v>9061</v>
      </c>
      <c r="BJ33" s="63">
        <v>10461</v>
      </c>
      <c r="BK33" s="63">
        <v>3</v>
      </c>
      <c r="BL33" s="63">
        <v>0</v>
      </c>
      <c r="BM33" s="63">
        <v>0</v>
      </c>
      <c r="BN33" s="63">
        <v>0</v>
      </c>
      <c r="BO33" s="63">
        <v>0</v>
      </c>
      <c r="BP33" s="63">
        <v>0</v>
      </c>
      <c r="BQ33" s="63">
        <v>0</v>
      </c>
      <c r="BR33" s="63">
        <v>100</v>
      </c>
      <c r="BS33" s="63">
        <v>21800</v>
      </c>
      <c r="BT33" s="63" t="s">
        <v>357</v>
      </c>
      <c r="BU33" s="63" t="s">
        <v>357</v>
      </c>
    </row>
    <row r="34" spans="1:73" s="24" customFormat="1" ht="12.75" customHeight="1" x14ac:dyDescent="0.2">
      <c r="A34" s="60"/>
      <c r="B34" s="25" t="s">
        <v>150</v>
      </c>
      <c r="C34" s="65">
        <v>4</v>
      </c>
      <c r="D34" s="65">
        <v>4</v>
      </c>
      <c r="E34" s="65">
        <v>4</v>
      </c>
      <c r="F34" s="65">
        <v>4</v>
      </c>
      <c r="G34" s="65">
        <v>4</v>
      </c>
      <c r="H34" s="65">
        <v>4</v>
      </c>
      <c r="I34" s="65">
        <v>4</v>
      </c>
      <c r="J34" s="65">
        <v>4</v>
      </c>
      <c r="K34" s="65">
        <v>4</v>
      </c>
      <c r="L34" s="65">
        <v>4</v>
      </c>
      <c r="M34" s="65">
        <v>4</v>
      </c>
      <c r="N34" s="65">
        <v>4</v>
      </c>
      <c r="O34" s="65">
        <v>4</v>
      </c>
      <c r="P34" s="65">
        <v>4</v>
      </c>
      <c r="Q34" s="65">
        <v>4</v>
      </c>
      <c r="R34" s="65">
        <v>4</v>
      </c>
      <c r="S34" s="65">
        <v>4</v>
      </c>
      <c r="T34" s="65">
        <v>4</v>
      </c>
      <c r="U34" s="65">
        <v>4</v>
      </c>
      <c r="V34" s="65">
        <v>4</v>
      </c>
      <c r="W34" s="65">
        <v>4</v>
      </c>
      <c r="X34" s="65">
        <v>4</v>
      </c>
      <c r="Y34" s="65">
        <v>4</v>
      </c>
      <c r="Z34" s="65">
        <v>4</v>
      </c>
      <c r="AA34" s="65">
        <v>4</v>
      </c>
      <c r="AB34" s="65">
        <v>4</v>
      </c>
      <c r="AC34" s="65">
        <v>4</v>
      </c>
      <c r="AD34" s="65">
        <v>4</v>
      </c>
      <c r="AE34" s="65">
        <v>4</v>
      </c>
      <c r="AF34" s="65">
        <v>4</v>
      </c>
      <c r="AG34" s="65">
        <v>4</v>
      </c>
      <c r="AH34" s="65">
        <v>4</v>
      </c>
      <c r="AI34" s="65">
        <v>4</v>
      </c>
      <c r="AJ34" s="65">
        <v>4</v>
      </c>
      <c r="AK34" s="65">
        <v>4</v>
      </c>
      <c r="AL34" s="65">
        <v>4</v>
      </c>
      <c r="AM34" s="65">
        <v>4</v>
      </c>
      <c r="AN34" s="65">
        <v>4</v>
      </c>
      <c r="AO34" s="65">
        <v>4</v>
      </c>
      <c r="AP34" s="65">
        <v>4</v>
      </c>
      <c r="AQ34" s="65">
        <v>4</v>
      </c>
      <c r="AR34" s="65">
        <v>4</v>
      </c>
      <c r="AS34" s="65">
        <v>4</v>
      </c>
      <c r="AT34" s="65">
        <v>4</v>
      </c>
      <c r="AU34" s="65">
        <v>4</v>
      </c>
      <c r="AV34" s="65">
        <v>4</v>
      </c>
      <c r="AW34" s="65">
        <v>4</v>
      </c>
      <c r="AX34" s="65">
        <v>4</v>
      </c>
      <c r="AY34" s="65">
        <v>4</v>
      </c>
      <c r="AZ34" s="65">
        <v>4</v>
      </c>
      <c r="BA34" s="65">
        <v>4</v>
      </c>
      <c r="BB34" s="65">
        <v>4</v>
      </c>
      <c r="BC34" s="65">
        <v>4</v>
      </c>
      <c r="BD34" s="65">
        <v>4</v>
      </c>
      <c r="BE34" s="65">
        <v>4</v>
      </c>
      <c r="BF34" s="65">
        <v>4</v>
      </c>
      <c r="BG34" s="65">
        <v>4</v>
      </c>
      <c r="BH34" s="65">
        <v>4</v>
      </c>
      <c r="BI34" s="65">
        <v>4</v>
      </c>
      <c r="BJ34" s="65">
        <v>4</v>
      </c>
      <c r="BK34" s="65">
        <v>4</v>
      </c>
      <c r="BL34" s="65">
        <v>4</v>
      </c>
      <c r="BM34" s="65">
        <v>4</v>
      </c>
      <c r="BN34" s="65">
        <v>4</v>
      </c>
      <c r="BO34" s="65">
        <v>4</v>
      </c>
      <c r="BP34" s="65">
        <v>4</v>
      </c>
      <c r="BQ34" s="65">
        <v>4</v>
      </c>
      <c r="BR34" s="65">
        <v>4</v>
      </c>
      <c r="BS34" s="65">
        <v>4</v>
      </c>
      <c r="BT34" s="65">
        <v>4</v>
      </c>
      <c r="BU34" s="65">
        <v>4</v>
      </c>
    </row>
    <row r="35" spans="1:73" s="24" customFormat="1" ht="12.75" customHeight="1" x14ac:dyDescent="0.2">
      <c r="A35" s="60"/>
      <c r="B35" s="25" t="s">
        <v>151</v>
      </c>
      <c r="C35" s="65">
        <v>4</v>
      </c>
      <c r="D35" s="65">
        <v>4</v>
      </c>
      <c r="E35" s="65">
        <v>1</v>
      </c>
      <c r="F35" s="65">
        <v>4</v>
      </c>
      <c r="G35" s="65">
        <v>4</v>
      </c>
      <c r="H35" s="65">
        <v>4</v>
      </c>
      <c r="I35" s="65">
        <v>4</v>
      </c>
      <c r="J35" s="65">
        <v>4</v>
      </c>
      <c r="K35" s="65">
        <v>3</v>
      </c>
      <c r="L35" s="65">
        <v>2</v>
      </c>
      <c r="M35" s="65">
        <v>3</v>
      </c>
      <c r="N35" s="65">
        <v>4</v>
      </c>
      <c r="O35" s="65">
        <v>4</v>
      </c>
      <c r="P35" s="65">
        <v>4</v>
      </c>
      <c r="Q35" s="65">
        <v>4</v>
      </c>
      <c r="R35" s="65">
        <v>4</v>
      </c>
      <c r="S35" s="65">
        <v>4</v>
      </c>
      <c r="T35" s="65">
        <v>4</v>
      </c>
      <c r="U35" s="65">
        <v>4</v>
      </c>
      <c r="V35" s="65">
        <v>4</v>
      </c>
      <c r="W35" s="65">
        <v>4</v>
      </c>
      <c r="X35" s="65">
        <v>4</v>
      </c>
      <c r="Y35" s="65">
        <v>4</v>
      </c>
      <c r="Z35" s="65">
        <v>4</v>
      </c>
      <c r="AA35" s="65">
        <v>4</v>
      </c>
      <c r="AB35" s="65">
        <v>4</v>
      </c>
      <c r="AC35" s="65">
        <v>4</v>
      </c>
      <c r="AD35" s="65">
        <v>2</v>
      </c>
      <c r="AE35" s="65">
        <v>3</v>
      </c>
      <c r="AF35" s="65">
        <v>4</v>
      </c>
      <c r="AG35" s="65">
        <v>3</v>
      </c>
      <c r="AH35" s="65">
        <v>3</v>
      </c>
      <c r="AI35" s="65">
        <v>3</v>
      </c>
      <c r="AJ35" s="65">
        <v>3</v>
      </c>
      <c r="AK35" s="65">
        <v>4</v>
      </c>
      <c r="AL35" s="65">
        <v>4</v>
      </c>
      <c r="AM35" s="65">
        <v>4</v>
      </c>
      <c r="AN35" s="65">
        <v>4</v>
      </c>
      <c r="AO35" s="65">
        <v>4</v>
      </c>
      <c r="AP35" s="65">
        <v>4</v>
      </c>
      <c r="AQ35" s="65">
        <v>4</v>
      </c>
      <c r="AR35" s="65">
        <v>4</v>
      </c>
      <c r="AS35" s="65">
        <v>4</v>
      </c>
      <c r="AT35" s="65">
        <v>4</v>
      </c>
      <c r="AU35" s="65">
        <v>3</v>
      </c>
      <c r="AV35" s="65">
        <v>4</v>
      </c>
      <c r="AW35" s="65">
        <v>4</v>
      </c>
      <c r="AX35" s="65">
        <v>4</v>
      </c>
      <c r="AY35" s="65">
        <v>4</v>
      </c>
      <c r="AZ35" s="65">
        <v>4</v>
      </c>
      <c r="BA35" s="65">
        <v>4</v>
      </c>
      <c r="BB35" s="65">
        <v>4</v>
      </c>
      <c r="BC35" s="65">
        <v>4</v>
      </c>
      <c r="BD35" s="65">
        <v>3</v>
      </c>
      <c r="BE35" s="65">
        <v>3</v>
      </c>
      <c r="BF35" s="65">
        <v>4</v>
      </c>
      <c r="BG35" s="65">
        <v>4</v>
      </c>
      <c r="BH35" s="65">
        <v>4</v>
      </c>
      <c r="BI35" s="65">
        <v>4</v>
      </c>
      <c r="BJ35" s="65">
        <v>4</v>
      </c>
      <c r="BK35" s="65">
        <v>3</v>
      </c>
      <c r="BL35" s="65">
        <v>4</v>
      </c>
      <c r="BM35" s="65">
        <v>4</v>
      </c>
      <c r="BN35" s="65">
        <v>4</v>
      </c>
      <c r="BO35" s="65">
        <v>1</v>
      </c>
      <c r="BP35" s="65">
        <v>1</v>
      </c>
      <c r="BQ35" s="65">
        <v>3</v>
      </c>
      <c r="BR35" s="65">
        <v>1</v>
      </c>
      <c r="BS35" s="65">
        <v>1</v>
      </c>
      <c r="BT35" s="65">
        <v>0</v>
      </c>
      <c r="BU35" s="65">
        <v>0</v>
      </c>
    </row>
    <row r="36" spans="1:73" s="24" customFormat="1" ht="12.75" customHeight="1" x14ac:dyDescent="0.2">
      <c r="A36" s="61"/>
      <c r="B36" s="28" t="s">
        <v>149</v>
      </c>
      <c r="C36" s="86">
        <v>1</v>
      </c>
      <c r="D36" s="86">
        <v>1</v>
      </c>
      <c r="E36" s="86">
        <v>0.25</v>
      </c>
      <c r="F36" s="86">
        <v>1</v>
      </c>
      <c r="G36" s="86">
        <v>1</v>
      </c>
      <c r="H36" s="86">
        <v>1</v>
      </c>
      <c r="I36" s="86">
        <v>1</v>
      </c>
      <c r="J36" s="86">
        <v>1</v>
      </c>
      <c r="K36" s="86">
        <v>0.75</v>
      </c>
      <c r="L36" s="86">
        <v>0.5</v>
      </c>
      <c r="M36" s="86">
        <v>0.75</v>
      </c>
      <c r="N36" s="86">
        <v>1</v>
      </c>
      <c r="O36" s="86">
        <v>1</v>
      </c>
      <c r="P36" s="86">
        <v>1</v>
      </c>
      <c r="Q36" s="86">
        <v>1</v>
      </c>
      <c r="R36" s="86">
        <v>1</v>
      </c>
      <c r="S36" s="86">
        <v>1</v>
      </c>
      <c r="T36" s="86">
        <v>1</v>
      </c>
      <c r="U36" s="86">
        <v>1</v>
      </c>
      <c r="V36" s="86">
        <v>1</v>
      </c>
      <c r="W36" s="86">
        <v>1</v>
      </c>
      <c r="X36" s="86">
        <v>1</v>
      </c>
      <c r="Y36" s="86">
        <v>1</v>
      </c>
      <c r="Z36" s="86">
        <v>1</v>
      </c>
      <c r="AA36" s="86">
        <v>1</v>
      </c>
      <c r="AB36" s="86">
        <v>1</v>
      </c>
      <c r="AC36" s="86">
        <v>1</v>
      </c>
      <c r="AD36" s="86">
        <v>0.5</v>
      </c>
      <c r="AE36" s="86">
        <v>0.75</v>
      </c>
      <c r="AF36" s="86">
        <v>1</v>
      </c>
      <c r="AG36" s="86">
        <v>0.75</v>
      </c>
      <c r="AH36" s="86">
        <v>0.75</v>
      </c>
      <c r="AI36" s="86">
        <v>0.75</v>
      </c>
      <c r="AJ36" s="86">
        <v>0.75</v>
      </c>
      <c r="AK36" s="86">
        <v>1</v>
      </c>
      <c r="AL36" s="86">
        <v>1</v>
      </c>
      <c r="AM36" s="86">
        <v>1</v>
      </c>
      <c r="AN36" s="86">
        <v>1</v>
      </c>
      <c r="AO36" s="86">
        <v>1</v>
      </c>
      <c r="AP36" s="86">
        <v>1</v>
      </c>
      <c r="AQ36" s="86">
        <v>1</v>
      </c>
      <c r="AR36" s="86">
        <v>1</v>
      </c>
      <c r="AS36" s="86">
        <v>1</v>
      </c>
      <c r="AT36" s="86">
        <v>1</v>
      </c>
      <c r="AU36" s="86">
        <v>0.75</v>
      </c>
      <c r="AV36" s="86">
        <v>1</v>
      </c>
      <c r="AW36" s="86">
        <v>1</v>
      </c>
      <c r="AX36" s="86">
        <v>1</v>
      </c>
      <c r="AY36" s="86">
        <v>1</v>
      </c>
      <c r="AZ36" s="86">
        <v>1</v>
      </c>
      <c r="BA36" s="86">
        <v>1</v>
      </c>
      <c r="BB36" s="86">
        <v>1</v>
      </c>
      <c r="BC36" s="86">
        <v>1</v>
      </c>
      <c r="BD36" s="86">
        <v>0.75</v>
      </c>
      <c r="BE36" s="86">
        <v>0.75</v>
      </c>
      <c r="BF36" s="86">
        <v>1</v>
      </c>
      <c r="BG36" s="86">
        <v>1</v>
      </c>
      <c r="BH36" s="86">
        <v>1</v>
      </c>
      <c r="BI36" s="86">
        <v>1</v>
      </c>
      <c r="BJ36" s="86">
        <v>1</v>
      </c>
      <c r="BK36" s="86">
        <v>0.75</v>
      </c>
      <c r="BL36" s="86">
        <v>1</v>
      </c>
      <c r="BM36" s="86">
        <v>1</v>
      </c>
      <c r="BN36" s="86">
        <v>1</v>
      </c>
      <c r="BO36" s="86">
        <v>0.25</v>
      </c>
      <c r="BP36" s="86">
        <v>0.25</v>
      </c>
      <c r="BQ36" s="86">
        <v>0.75</v>
      </c>
      <c r="BR36" s="86">
        <v>0.25</v>
      </c>
      <c r="BS36" s="86">
        <v>0.25</v>
      </c>
      <c r="BT36" s="86">
        <v>0</v>
      </c>
      <c r="BU36" s="86">
        <v>0</v>
      </c>
    </row>
    <row r="37" spans="1:73" s="24" customFormat="1" ht="12.75" customHeight="1" x14ac:dyDescent="0.2">
      <c r="A37" s="69" t="s">
        <v>316</v>
      </c>
      <c r="B37" s="58" t="s">
        <v>180</v>
      </c>
      <c r="C37" s="53"/>
      <c r="D37" s="33">
        <v>2109</v>
      </c>
      <c r="E37" s="33" t="s">
        <v>301</v>
      </c>
      <c r="F37" s="33">
        <v>3</v>
      </c>
      <c r="G37" s="33">
        <v>0</v>
      </c>
      <c r="H37" s="33">
        <v>3</v>
      </c>
      <c r="I37" s="33">
        <v>0</v>
      </c>
      <c r="J37" s="34">
        <v>1.9</v>
      </c>
      <c r="K37" s="35">
        <v>1.9</v>
      </c>
      <c r="L37" s="35">
        <v>0</v>
      </c>
      <c r="M37" s="35">
        <v>0</v>
      </c>
      <c r="N37" s="36">
        <v>1</v>
      </c>
      <c r="O37" s="36">
        <v>345</v>
      </c>
      <c r="P37" s="36">
        <v>275</v>
      </c>
      <c r="Q37" s="36">
        <v>21</v>
      </c>
      <c r="R37" s="36">
        <v>4</v>
      </c>
      <c r="S37" s="36">
        <v>0</v>
      </c>
      <c r="T37" s="35">
        <v>280</v>
      </c>
      <c r="U37" s="35">
        <v>51</v>
      </c>
      <c r="V37" s="36">
        <v>24026</v>
      </c>
      <c r="W37" s="36">
        <v>1768</v>
      </c>
      <c r="X37" s="36">
        <v>0</v>
      </c>
      <c r="Y37" s="36">
        <v>7776</v>
      </c>
      <c r="Z37" s="36">
        <v>500438</v>
      </c>
      <c r="AA37" s="36">
        <v>210806</v>
      </c>
      <c r="AB37" s="36">
        <v>289632</v>
      </c>
      <c r="AC37" s="36">
        <v>2136</v>
      </c>
      <c r="AD37" s="36">
        <v>109947</v>
      </c>
      <c r="AE37" s="36">
        <v>34171</v>
      </c>
      <c r="AF37" s="36">
        <v>143378</v>
      </c>
      <c r="AG37" s="36">
        <v>5167</v>
      </c>
      <c r="AH37" s="36">
        <v>493260</v>
      </c>
      <c r="AI37" s="36">
        <v>0</v>
      </c>
      <c r="AJ37" s="36">
        <v>0</v>
      </c>
      <c r="AK37" s="36">
        <v>7178</v>
      </c>
      <c r="AL37" s="36">
        <v>36070</v>
      </c>
      <c r="AM37" s="36">
        <v>32524</v>
      </c>
      <c r="AN37" s="36">
        <v>0</v>
      </c>
      <c r="AO37" s="36">
        <v>109</v>
      </c>
      <c r="AP37" s="36">
        <v>0</v>
      </c>
      <c r="AQ37" s="36">
        <v>0</v>
      </c>
      <c r="AR37" s="36">
        <v>1037</v>
      </c>
      <c r="AS37" s="36">
        <v>2400</v>
      </c>
      <c r="AT37" s="36">
        <v>6920</v>
      </c>
      <c r="AU37" s="36">
        <v>0</v>
      </c>
      <c r="AV37" s="36">
        <v>71</v>
      </c>
      <c r="AW37" s="36">
        <v>4027</v>
      </c>
      <c r="AX37" s="36">
        <v>3520</v>
      </c>
      <c r="AY37" s="36">
        <v>0</v>
      </c>
      <c r="AZ37" s="36">
        <v>0</v>
      </c>
      <c r="BA37" s="36">
        <v>0</v>
      </c>
      <c r="BB37" s="36">
        <v>0</v>
      </c>
      <c r="BC37" s="36">
        <v>407</v>
      </c>
      <c r="BD37" s="36">
        <v>100</v>
      </c>
      <c r="BE37" s="36">
        <v>2167</v>
      </c>
      <c r="BF37" s="36">
        <v>1</v>
      </c>
      <c r="BG37" s="36">
        <v>2</v>
      </c>
      <c r="BH37" s="36">
        <v>18303</v>
      </c>
      <c r="BI37" s="36" t="s">
        <v>301</v>
      </c>
      <c r="BJ37" s="36" t="s">
        <v>301</v>
      </c>
      <c r="BK37" s="36" t="s">
        <v>301</v>
      </c>
      <c r="BL37" s="36">
        <v>0</v>
      </c>
      <c r="BM37" s="36">
        <v>0</v>
      </c>
      <c r="BN37" s="36">
        <v>0</v>
      </c>
      <c r="BO37" s="36">
        <v>0</v>
      </c>
      <c r="BP37" s="36">
        <v>0</v>
      </c>
      <c r="BQ37" s="36">
        <v>0</v>
      </c>
      <c r="BR37" s="36" t="s">
        <v>301</v>
      </c>
      <c r="BS37" s="36" t="s">
        <v>301</v>
      </c>
      <c r="BT37" s="36" t="s">
        <v>301</v>
      </c>
      <c r="BU37" s="36" t="s">
        <v>301</v>
      </c>
    </row>
    <row r="38" spans="1:73" s="24" customFormat="1" ht="12.75" customHeight="1" x14ac:dyDescent="0.2">
      <c r="A38" s="69" t="s">
        <v>317</v>
      </c>
      <c r="B38" s="52" t="s">
        <v>181</v>
      </c>
      <c r="C38" s="53"/>
      <c r="D38" s="79">
        <v>1493</v>
      </c>
      <c r="E38" s="79" t="s">
        <v>301</v>
      </c>
      <c r="F38" s="79">
        <v>5</v>
      </c>
      <c r="G38" s="79">
        <v>0</v>
      </c>
      <c r="H38" s="79">
        <v>3</v>
      </c>
      <c r="I38" s="79">
        <v>2</v>
      </c>
      <c r="J38" s="80">
        <v>1.9</v>
      </c>
      <c r="K38" s="81">
        <v>1.9</v>
      </c>
      <c r="L38" s="81">
        <v>0</v>
      </c>
      <c r="M38" s="81">
        <v>0</v>
      </c>
      <c r="N38" s="82">
        <v>1</v>
      </c>
      <c r="O38" s="82">
        <v>200</v>
      </c>
      <c r="P38" s="82">
        <v>175</v>
      </c>
      <c r="Q38" s="82">
        <v>16</v>
      </c>
      <c r="R38" s="82">
        <v>2</v>
      </c>
      <c r="S38" s="82">
        <v>0</v>
      </c>
      <c r="T38" s="81">
        <v>230</v>
      </c>
      <c r="U38" s="81">
        <v>30</v>
      </c>
      <c r="V38" s="82">
        <v>15250</v>
      </c>
      <c r="W38" s="82">
        <v>1298</v>
      </c>
      <c r="X38" s="82">
        <v>0</v>
      </c>
      <c r="Y38" s="82">
        <v>3000</v>
      </c>
      <c r="Z38" s="82">
        <v>292670</v>
      </c>
      <c r="AA38" s="82">
        <v>192885</v>
      </c>
      <c r="AB38" s="82">
        <v>99785</v>
      </c>
      <c r="AC38" s="82">
        <v>6750</v>
      </c>
      <c r="AD38" s="82">
        <v>27296</v>
      </c>
      <c r="AE38" s="82">
        <v>16902</v>
      </c>
      <c r="AF38" s="82">
        <v>48837</v>
      </c>
      <c r="AG38" s="82" t="s">
        <v>301</v>
      </c>
      <c r="AH38" s="82">
        <v>292670</v>
      </c>
      <c r="AI38" s="82">
        <v>0</v>
      </c>
      <c r="AJ38" s="82">
        <v>0</v>
      </c>
      <c r="AK38" s="82">
        <v>2115</v>
      </c>
      <c r="AL38" s="82">
        <v>19548</v>
      </c>
      <c r="AM38" s="82">
        <v>19495</v>
      </c>
      <c r="AN38" s="82">
        <v>0</v>
      </c>
      <c r="AO38" s="82">
        <v>0</v>
      </c>
      <c r="AP38" s="82">
        <v>0</v>
      </c>
      <c r="AQ38" s="82">
        <v>0</v>
      </c>
      <c r="AR38" s="82">
        <v>53</v>
      </c>
      <c r="AS38" s="82">
        <v>0</v>
      </c>
      <c r="AT38" s="82">
        <v>6000</v>
      </c>
      <c r="AU38" s="82">
        <v>0</v>
      </c>
      <c r="AV38" s="82">
        <v>71</v>
      </c>
      <c r="AW38" s="82">
        <v>1717</v>
      </c>
      <c r="AX38" s="82">
        <v>1714</v>
      </c>
      <c r="AY38" s="82">
        <v>0</v>
      </c>
      <c r="AZ38" s="82">
        <v>0</v>
      </c>
      <c r="BA38" s="82">
        <v>0</v>
      </c>
      <c r="BB38" s="82">
        <v>0</v>
      </c>
      <c r="BC38" s="82">
        <v>3</v>
      </c>
      <c r="BD38" s="82">
        <v>0</v>
      </c>
      <c r="BE38" s="82">
        <v>100</v>
      </c>
      <c r="BF38" s="82">
        <v>10</v>
      </c>
      <c r="BG38" s="82">
        <v>26</v>
      </c>
      <c r="BH38" s="82">
        <v>17164</v>
      </c>
      <c r="BI38" s="82">
        <v>0</v>
      </c>
      <c r="BJ38" s="82">
        <v>0</v>
      </c>
      <c r="BK38" s="82">
        <v>0</v>
      </c>
      <c r="BL38" s="82">
        <v>0</v>
      </c>
      <c r="BM38" s="82">
        <v>0</v>
      </c>
      <c r="BN38" s="82">
        <v>0</v>
      </c>
      <c r="BO38" s="82">
        <v>0</v>
      </c>
      <c r="BP38" s="82">
        <v>0</v>
      </c>
      <c r="BQ38" s="82">
        <v>0</v>
      </c>
      <c r="BR38" s="82">
        <v>150</v>
      </c>
      <c r="BS38" s="82" t="s">
        <v>301</v>
      </c>
      <c r="BT38" s="82" t="s">
        <v>301</v>
      </c>
      <c r="BU38" s="82" t="s">
        <v>301</v>
      </c>
    </row>
    <row r="39" spans="1:73" s="24" customFormat="1" ht="12.75" customHeight="1" x14ac:dyDescent="0.2">
      <c r="A39" s="51" t="s">
        <v>318</v>
      </c>
      <c r="B39" s="52" t="s">
        <v>182</v>
      </c>
      <c r="C39" s="53"/>
      <c r="D39" s="79">
        <v>2232</v>
      </c>
      <c r="E39" s="79" t="s">
        <v>301</v>
      </c>
      <c r="F39" s="79">
        <v>5</v>
      </c>
      <c r="G39" s="79">
        <v>1</v>
      </c>
      <c r="H39" s="79">
        <v>2</v>
      </c>
      <c r="I39" s="79">
        <v>2</v>
      </c>
      <c r="J39" s="80">
        <v>2.7</v>
      </c>
      <c r="K39" s="81">
        <v>1.7</v>
      </c>
      <c r="L39" s="81">
        <v>0</v>
      </c>
      <c r="M39" s="81">
        <v>1</v>
      </c>
      <c r="N39" s="82">
        <v>1</v>
      </c>
      <c r="O39" s="82">
        <v>132</v>
      </c>
      <c r="P39" s="82">
        <v>122</v>
      </c>
      <c r="Q39" s="82">
        <v>16</v>
      </c>
      <c r="R39" s="82">
        <v>15</v>
      </c>
      <c r="S39" s="82">
        <v>0</v>
      </c>
      <c r="T39" s="81">
        <v>263</v>
      </c>
      <c r="U39" s="81">
        <v>52</v>
      </c>
      <c r="V39" s="82">
        <v>11226</v>
      </c>
      <c r="W39" s="82">
        <v>3478</v>
      </c>
      <c r="X39" s="82">
        <v>0</v>
      </c>
      <c r="Y39" s="82">
        <v>0</v>
      </c>
      <c r="Z39" s="82">
        <v>472003</v>
      </c>
      <c r="AA39" s="82">
        <v>215226</v>
      </c>
      <c r="AB39" s="82">
        <v>256777</v>
      </c>
      <c r="AC39" s="82">
        <v>2523</v>
      </c>
      <c r="AD39" s="82">
        <v>125948</v>
      </c>
      <c r="AE39" s="82">
        <v>66720</v>
      </c>
      <c r="AF39" s="82">
        <v>61586</v>
      </c>
      <c r="AG39" s="82">
        <v>3968</v>
      </c>
      <c r="AH39" s="82">
        <v>458007</v>
      </c>
      <c r="AI39" s="82">
        <v>0</v>
      </c>
      <c r="AJ39" s="82">
        <v>0</v>
      </c>
      <c r="AK39" s="82">
        <v>6162</v>
      </c>
      <c r="AL39" s="82">
        <v>15003</v>
      </c>
      <c r="AM39" s="82">
        <v>14408</v>
      </c>
      <c r="AN39" s="82">
        <v>0</v>
      </c>
      <c r="AO39" s="82">
        <v>0</v>
      </c>
      <c r="AP39" s="82">
        <v>0</v>
      </c>
      <c r="AQ39" s="82">
        <v>0</v>
      </c>
      <c r="AR39" s="82">
        <v>595</v>
      </c>
      <c r="AS39" s="82">
        <v>0</v>
      </c>
      <c r="AT39" s="82">
        <v>6920</v>
      </c>
      <c r="AU39" s="82">
        <v>26</v>
      </c>
      <c r="AV39" s="82">
        <v>71</v>
      </c>
      <c r="AW39" s="82">
        <v>1591</v>
      </c>
      <c r="AX39" s="82">
        <v>1496</v>
      </c>
      <c r="AY39" s="82">
        <v>0</v>
      </c>
      <c r="AZ39" s="82">
        <v>0</v>
      </c>
      <c r="BA39" s="82">
        <v>0</v>
      </c>
      <c r="BB39" s="82">
        <v>0</v>
      </c>
      <c r="BC39" s="82">
        <v>95</v>
      </c>
      <c r="BD39" s="82">
        <v>0</v>
      </c>
      <c r="BE39" s="82">
        <v>635</v>
      </c>
      <c r="BF39" s="82">
        <v>0</v>
      </c>
      <c r="BG39" s="82">
        <v>41</v>
      </c>
      <c r="BH39" s="82">
        <v>22828</v>
      </c>
      <c r="BI39" s="82">
        <v>65</v>
      </c>
      <c r="BJ39" s="82">
        <v>279</v>
      </c>
      <c r="BK39" s="82">
        <v>0</v>
      </c>
      <c r="BL39" s="82">
        <v>0</v>
      </c>
      <c r="BM39" s="82">
        <v>0</v>
      </c>
      <c r="BN39" s="82">
        <v>0</v>
      </c>
      <c r="BO39" s="82">
        <v>0</v>
      </c>
      <c r="BP39" s="82">
        <v>0</v>
      </c>
      <c r="BQ39" s="82" t="s">
        <v>301</v>
      </c>
      <c r="BR39" s="82" t="s">
        <v>301</v>
      </c>
      <c r="BS39" s="82" t="s">
        <v>301</v>
      </c>
      <c r="BT39" s="82" t="s">
        <v>301</v>
      </c>
      <c r="BU39" s="82" t="s">
        <v>301</v>
      </c>
    </row>
    <row r="40" spans="1:73" s="24" customFormat="1" ht="12.75" customHeight="1" x14ac:dyDescent="0.2">
      <c r="A40" s="51" t="s">
        <v>319</v>
      </c>
      <c r="B40" s="52" t="s">
        <v>183</v>
      </c>
      <c r="C40" s="53"/>
      <c r="D40" s="79">
        <v>2179</v>
      </c>
      <c r="E40" s="79" t="s">
        <v>301</v>
      </c>
      <c r="F40" s="79">
        <v>14</v>
      </c>
      <c r="G40" s="79">
        <v>1</v>
      </c>
      <c r="H40" s="79">
        <v>5</v>
      </c>
      <c r="I40" s="79">
        <v>8</v>
      </c>
      <c r="J40" s="80">
        <v>5.2</v>
      </c>
      <c r="K40" s="81">
        <v>5</v>
      </c>
      <c r="L40" s="81">
        <v>0.2</v>
      </c>
      <c r="M40" s="81">
        <v>0</v>
      </c>
      <c r="N40" s="82">
        <v>1</v>
      </c>
      <c r="O40" s="82">
        <v>405</v>
      </c>
      <c r="P40" s="82">
        <v>304</v>
      </c>
      <c r="Q40" s="82">
        <v>40</v>
      </c>
      <c r="R40" s="82">
        <v>13</v>
      </c>
      <c r="S40" s="82">
        <v>8</v>
      </c>
      <c r="T40" s="81">
        <v>228</v>
      </c>
      <c r="U40" s="81">
        <v>50</v>
      </c>
      <c r="V40" s="82">
        <v>52437</v>
      </c>
      <c r="W40" s="82">
        <v>302</v>
      </c>
      <c r="X40" s="82">
        <v>0</v>
      </c>
      <c r="Y40" s="82">
        <v>19300</v>
      </c>
      <c r="Z40" s="82">
        <v>775759</v>
      </c>
      <c r="AA40" s="82">
        <v>520863</v>
      </c>
      <c r="AB40" s="82">
        <v>254896</v>
      </c>
      <c r="AC40" s="82">
        <v>18387</v>
      </c>
      <c r="AD40" s="82">
        <v>56327</v>
      </c>
      <c r="AE40" s="82">
        <v>52954</v>
      </c>
      <c r="AF40" s="82">
        <v>127228</v>
      </c>
      <c r="AG40" s="82" t="s">
        <v>301</v>
      </c>
      <c r="AH40" s="82">
        <v>664217</v>
      </c>
      <c r="AI40" s="82">
        <v>100000</v>
      </c>
      <c r="AJ40" s="82">
        <v>0</v>
      </c>
      <c r="AK40" s="82">
        <v>11542</v>
      </c>
      <c r="AL40" s="82">
        <v>76172</v>
      </c>
      <c r="AM40" s="82">
        <v>57115</v>
      </c>
      <c r="AN40" s="82">
        <v>60</v>
      </c>
      <c r="AO40" s="82">
        <v>0</v>
      </c>
      <c r="AP40" s="82">
        <v>0</v>
      </c>
      <c r="AQ40" s="82">
        <v>0</v>
      </c>
      <c r="AR40" s="82">
        <v>18997</v>
      </c>
      <c r="AS40" s="82">
        <v>0</v>
      </c>
      <c r="AT40" s="82">
        <v>6000</v>
      </c>
      <c r="AU40" s="82" t="s">
        <v>301</v>
      </c>
      <c r="AV40" s="82">
        <v>71</v>
      </c>
      <c r="AW40" s="82">
        <v>6239</v>
      </c>
      <c r="AX40" s="82">
        <v>3927</v>
      </c>
      <c r="AY40" s="82">
        <v>10</v>
      </c>
      <c r="AZ40" s="82">
        <v>0</v>
      </c>
      <c r="BA40" s="82">
        <v>0</v>
      </c>
      <c r="BB40" s="82">
        <v>0</v>
      </c>
      <c r="BC40" s="82">
        <v>2302</v>
      </c>
      <c r="BD40" s="82" t="s">
        <v>301</v>
      </c>
      <c r="BE40" s="82">
        <v>544</v>
      </c>
      <c r="BF40" s="82">
        <v>1</v>
      </c>
      <c r="BG40" s="82">
        <v>28</v>
      </c>
      <c r="BH40" s="82">
        <v>53602</v>
      </c>
      <c r="BI40" s="82">
        <v>10</v>
      </c>
      <c r="BJ40" s="82">
        <v>20</v>
      </c>
      <c r="BK40" s="82">
        <v>0</v>
      </c>
      <c r="BL40" s="82">
        <v>35</v>
      </c>
      <c r="BM40" s="82">
        <v>35</v>
      </c>
      <c r="BN40" s="82">
        <v>0</v>
      </c>
      <c r="BO40" s="82">
        <v>0</v>
      </c>
      <c r="BP40" s="82">
        <v>0</v>
      </c>
      <c r="BQ40" s="82">
        <v>50</v>
      </c>
      <c r="BR40" s="82">
        <v>655</v>
      </c>
      <c r="BS40" s="82">
        <v>8365</v>
      </c>
      <c r="BT40" s="82" t="s">
        <v>301</v>
      </c>
      <c r="BU40" s="82" t="s">
        <v>301</v>
      </c>
    </row>
    <row r="41" spans="1:73" s="24" customFormat="1" ht="12.75" customHeight="1" x14ac:dyDescent="0.2">
      <c r="A41" s="14"/>
      <c r="B41" s="62" t="s">
        <v>157</v>
      </c>
      <c r="C41" s="59"/>
      <c r="D41" s="63">
        <v>8013</v>
      </c>
      <c r="E41" s="63" t="s">
        <v>357</v>
      </c>
      <c r="F41" s="63">
        <v>27</v>
      </c>
      <c r="G41" s="63">
        <v>2</v>
      </c>
      <c r="H41" s="63">
        <v>13</v>
      </c>
      <c r="I41" s="63">
        <v>12</v>
      </c>
      <c r="J41" s="64">
        <v>11.7</v>
      </c>
      <c r="K41" s="64">
        <v>10.5</v>
      </c>
      <c r="L41" s="64">
        <v>0.2</v>
      </c>
      <c r="M41" s="64">
        <v>1</v>
      </c>
      <c r="N41" s="63">
        <v>4</v>
      </c>
      <c r="O41" s="63">
        <v>1082</v>
      </c>
      <c r="P41" s="63">
        <v>876</v>
      </c>
      <c r="Q41" s="63">
        <v>93</v>
      </c>
      <c r="R41" s="63">
        <v>34</v>
      </c>
      <c r="S41" s="63">
        <v>8</v>
      </c>
      <c r="T41" s="64">
        <v>1001</v>
      </c>
      <c r="U41" s="64">
        <v>183</v>
      </c>
      <c r="V41" s="63">
        <v>102939</v>
      </c>
      <c r="W41" s="63">
        <v>6846</v>
      </c>
      <c r="X41" s="63">
        <v>0</v>
      </c>
      <c r="Y41" s="63">
        <v>30076</v>
      </c>
      <c r="Z41" s="63">
        <v>2040870</v>
      </c>
      <c r="AA41" s="63">
        <v>1139780</v>
      </c>
      <c r="AB41" s="63">
        <v>901090</v>
      </c>
      <c r="AC41" s="63">
        <v>29796</v>
      </c>
      <c r="AD41" s="63">
        <v>319518</v>
      </c>
      <c r="AE41" s="63">
        <v>170747</v>
      </c>
      <c r="AF41" s="63">
        <v>381029</v>
      </c>
      <c r="AG41" s="63">
        <v>9135</v>
      </c>
      <c r="AH41" s="63">
        <v>1908154</v>
      </c>
      <c r="AI41" s="63">
        <v>100000</v>
      </c>
      <c r="AJ41" s="63">
        <v>0</v>
      </c>
      <c r="AK41" s="63">
        <v>26997</v>
      </c>
      <c r="AL41" s="63">
        <v>146793</v>
      </c>
      <c r="AM41" s="63">
        <v>123542</v>
      </c>
      <c r="AN41" s="63">
        <v>60</v>
      </c>
      <c r="AO41" s="63">
        <v>109</v>
      </c>
      <c r="AP41" s="63">
        <v>0</v>
      </c>
      <c r="AQ41" s="63">
        <v>0</v>
      </c>
      <c r="AR41" s="63">
        <v>20682</v>
      </c>
      <c r="AS41" s="63">
        <v>2400</v>
      </c>
      <c r="AT41" s="63">
        <v>25840</v>
      </c>
      <c r="AU41" s="63">
        <v>26</v>
      </c>
      <c r="AV41" s="63">
        <v>284</v>
      </c>
      <c r="AW41" s="63">
        <v>13574</v>
      </c>
      <c r="AX41" s="63">
        <v>10657</v>
      </c>
      <c r="AY41" s="63">
        <v>10</v>
      </c>
      <c r="AZ41" s="63">
        <v>0</v>
      </c>
      <c r="BA41" s="63">
        <v>0</v>
      </c>
      <c r="BB41" s="63">
        <v>0</v>
      </c>
      <c r="BC41" s="63">
        <v>2807</v>
      </c>
      <c r="BD41" s="63">
        <v>100</v>
      </c>
      <c r="BE41" s="63">
        <v>3446</v>
      </c>
      <c r="BF41" s="63">
        <v>12</v>
      </c>
      <c r="BG41" s="63">
        <v>97</v>
      </c>
      <c r="BH41" s="63">
        <v>111897</v>
      </c>
      <c r="BI41" s="63">
        <v>75</v>
      </c>
      <c r="BJ41" s="63">
        <v>299</v>
      </c>
      <c r="BK41" s="63">
        <v>0</v>
      </c>
      <c r="BL41" s="63">
        <v>35</v>
      </c>
      <c r="BM41" s="63">
        <v>35</v>
      </c>
      <c r="BN41" s="63">
        <v>0</v>
      </c>
      <c r="BO41" s="63">
        <v>0</v>
      </c>
      <c r="BP41" s="63">
        <v>0</v>
      </c>
      <c r="BQ41" s="63">
        <v>50</v>
      </c>
      <c r="BR41" s="63">
        <v>805</v>
      </c>
      <c r="BS41" s="63">
        <v>8365</v>
      </c>
      <c r="BT41" s="63" t="s">
        <v>357</v>
      </c>
      <c r="BU41" s="63" t="s">
        <v>357</v>
      </c>
    </row>
    <row r="42" spans="1:73" s="24" customFormat="1" ht="12.75" customHeight="1" x14ac:dyDescent="0.2">
      <c r="A42" s="60"/>
      <c r="B42" s="25" t="s">
        <v>150</v>
      </c>
      <c r="C42" s="65">
        <v>4</v>
      </c>
      <c r="D42" s="65">
        <v>4</v>
      </c>
      <c r="E42" s="65">
        <v>4</v>
      </c>
      <c r="F42" s="65">
        <v>4</v>
      </c>
      <c r="G42" s="65">
        <v>4</v>
      </c>
      <c r="H42" s="65">
        <v>4</v>
      </c>
      <c r="I42" s="65">
        <v>4</v>
      </c>
      <c r="J42" s="65">
        <v>4</v>
      </c>
      <c r="K42" s="65">
        <v>4</v>
      </c>
      <c r="L42" s="65">
        <v>4</v>
      </c>
      <c r="M42" s="65">
        <v>4</v>
      </c>
      <c r="N42" s="65">
        <v>4</v>
      </c>
      <c r="O42" s="65">
        <v>4</v>
      </c>
      <c r="P42" s="65">
        <v>4</v>
      </c>
      <c r="Q42" s="65">
        <v>4</v>
      </c>
      <c r="R42" s="65">
        <v>4</v>
      </c>
      <c r="S42" s="65">
        <v>4</v>
      </c>
      <c r="T42" s="65">
        <v>4</v>
      </c>
      <c r="U42" s="65">
        <v>4</v>
      </c>
      <c r="V42" s="65">
        <v>4</v>
      </c>
      <c r="W42" s="65">
        <v>4</v>
      </c>
      <c r="X42" s="65">
        <v>4</v>
      </c>
      <c r="Y42" s="65">
        <v>4</v>
      </c>
      <c r="Z42" s="65">
        <v>4</v>
      </c>
      <c r="AA42" s="65">
        <v>4</v>
      </c>
      <c r="AB42" s="65">
        <v>4</v>
      </c>
      <c r="AC42" s="65">
        <v>4</v>
      </c>
      <c r="AD42" s="65">
        <v>4</v>
      </c>
      <c r="AE42" s="65">
        <v>4</v>
      </c>
      <c r="AF42" s="65">
        <v>4</v>
      </c>
      <c r="AG42" s="65">
        <v>4</v>
      </c>
      <c r="AH42" s="65">
        <v>4</v>
      </c>
      <c r="AI42" s="65">
        <v>4</v>
      </c>
      <c r="AJ42" s="65">
        <v>4</v>
      </c>
      <c r="AK42" s="65">
        <v>4</v>
      </c>
      <c r="AL42" s="65">
        <v>4</v>
      </c>
      <c r="AM42" s="65">
        <v>4</v>
      </c>
      <c r="AN42" s="65">
        <v>4</v>
      </c>
      <c r="AO42" s="65">
        <v>4</v>
      </c>
      <c r="AP42" s="65">
        <v>4</v>
      </c>
      <c r="AQ42" s="65">
        <v>4</v>
      </c>
      <c r="AR42" s="65">
        <v>4</v>
      </c>
      <c r="AS42" s="65">
        <v>4</v>
      </c>
      <c r="AT42" s="65">
        <v>4</v>
      </c>
      <c r="AU42" s="65">
        <v>4</v>
      </c>
      <c r="AV42" s="65">
        <v>4</v>
      </c>
      <c r="AW42" s="65">
        <v>4</v>
      </c>
      <c r="AX42" s="65">
        <v>4</v>
      </c>
      <c r="AY42" s="65">
        <v>4</v>
      </c>
      <c r="AZ42" s="65">
        <v>4</v>
      </c>
      <c r="BA42" s="65">
        <v>4</v>
      </c>
      <c r="BB42" s="65">
        <v>4</v>
      </c>
      <c r="BC42" s="65">
        <v>4</v>
      </c>
      <c r="BD42" s="65">
        <v>4</v>
      </c>
      <c r="BE42" s="65">
        <v>4</v>
      </c>
      <c r="BF42" s="65">
        <v>4</v>
      </c>
      <c r="BG42" s="65">
        <v>4</v>
      </c>
      <c r="BH42" s="65">
        <v>4</v>
      </c>
      <c r="BI42" s="65">
        <v>4</v>
      </c>
      <c r="BJ42" s="65">
        <v>4</v>
      </c>
      <c r="BK42" s="65">
        <v>4</v>
      </c>
      <c r="BL42" s="65">
        <v>4</v>
      </c>
      <c r="BM42" s="65">
        <v>4</v>
      </c>
      <c r="BN42" s="65">
        <v>4</v>
      </c>
      <c r="BO42" s="65">
        <v>4</v>
      </c>
      <c r="BP42" s="65">
        <v>4</v>
      </c>
      <c r="BQ42" s="65">
        <v>4</v>
      </c>
      <c r="BR42" s="65">
        <v>4</v>
      </c>
      <c r="BS42" s="65">
        <v>4</v>
      </c>
      <c r="BT42" s="65">
        <v>4</v>
      </c>
      <c r="BU42" s="65">
        <v>4</v>
      </c>
    </row>
    <row r="43" spans="1:73" s="24" customFormat="1" ht="12.75" customHeight="1" x14ac:dyDescent="0.2">
      <c r="A43" s="60"/>
      <c r="B43" s="25" t="s">
        <v>151</v>
      </c>
      <c r="C43" s="65">
        <v>4</v>
      </c>
      <c r="D43" s="65">
        <v>4</v>
      </c>
      <c r="E43" s="65">
        <v>0</v>
      </c>
      <c r="F43" s="65">
        <v>4</v>
      </c>
      <c r="G43" s="65">
        <v>4</v>
      </c>
      <c r="H43" s="65">
        <v>4</v>
      </c>
      <c r="I43" s="65">
        <v>4</v>
      </c>
      <c r="J43" s="65">
        <v>4</v>
      </c>
      <c r="K43" s="65">
        <v>4</v>
      </c>
      <c r="L43" s="65">
        <v>4</v>
      </c>
      <c r="M43" s="65">
        <v>4</v>
      </c>
      <c r="N43" s="65">
        <v>4</v>
      </c>
      <c r="O43" s="65">
        <v>4</v>
      </c>
      <c r="P43" s="65">
        <v>4</v>
      </c>
      <c r="Q43" s="65">
        <v>4</v>
      </c>
      <c r="R43" s="65">
        <v>4</v>
      </c>
      <c r="S43" s="65">
        <v>4</v>
      </c>
      <c r="T43" s="65">
        <v>4</v>
      </c>
      <c r="U43" s="65">
        <v>4</v>
      </c>
      <c r="V43" s="65">
        <v>4</v>
      </c>
      <c r="W43" s="65">
        <v>4</v>
      </c>
      <c r="X43" s="65">
        <v>4</v>
      </c>
      <c r="Y43" s="65">
        <v>4</v>
      </c>
      <c r="Z43" s="65">
        <v>4</v>
      </c>
      <c r="AA43" s="65">
        <v>4</v>
      </c>
      <c r="AB43" s="65">
        <v>4</v>
      </c>
      <c r="AC43" s="65">
        <v>4</v>
      </c>
      <c r="AD43" s="65">
        <v>4</v>
      </c>
      <c r="AE43" s="65">
        <v>4</v>
      </c>
      <c r="AF43" s="65">
        <v>4</v>
      </c>
      <c r="AG43" s="65">
        <v>2</v>
      </c>
      <c r="AH43" s="65">
        <v>4</v>
      </c>
      <c r="AI43" s="65">
        <v>4</v>
      </c>
      <c r="AJ43" s="65">
        <v>4</v>
      </c>
      <c r="AK43" s="65">
        <v>4</v>
      </c>
      <c r="AL43" s="65">
        <v>4</v>
      </c>
      <c r="AM43" s="65">
        <v>4</v>
      </c>
      <c r="AN43" s="65">
        <v>4</v>
      </c>
      <c r="AO43" s="65">
        <v>4</v>
      </c>
      <c r="AP43" s="65">
        <v>4</v>
      </c>
      <c r="AQ43" s="65">
        <v>4</v>
      </c>
      <c r="AR43" s="65">
        <v>4</v>
      </c>
      <c r="AS43" s="65">
        <v>4</v>
      </c>
      <c r="AT43" s="65">
        <v>4</v>
      </c>
      <c r="AU43" s="65">
        <v>3</v>
      </c>
      <c r="AV43" s="65">
        <v>4</v>
      </c>
      <c r="AW43" s="65">
        <v>4</v>
      </c>
      <c r="AX43" s="65">
        <v>4</v>
      </c>
      <c r="AY43" s="65">
        <v>4</v>
      </c>
      <c r="AZ43" s="65">
        <v>4</v>
      </c>
      <c r="BA43" s="65">
        <v>4</v>
      </c>
      <c r="BB43" s="65">
        <v>4</v>
      </c>
      <c r="BC43" s="65">
        <v>4</v>
      </c>
      <c r="BD43" s="65">
        <v>3</v>
      </c>
      <c r="BE43" s="65">
        <v>4</v>
      </c>
      <c r="BF43" s="65">
        <v>4</v>
      </c>
      <c r="BG43" s="65">
        <v>4</v>
      </c>
      <c r="BH43" s="65">
        <v>4</v>
      </c>
      <c r="BI43" s="65">
        <v>3</v>
      </c>
      <c r="BJ43" s="65">
        <v>3</v>
      </c>
      <c r="BK43" s="65">
        <v>3</v>
      </c>
      <c r="BL43" s="65">
        <v>4</v>
      </c>
      <c r="BM43" s="65">
        <v>4</v>
      </c>
      <c r="BN43" s="65">
        <v>4</v>
      </c>
      <c r="BO43" s="65">
        <v>4</v>
      </c>
      <c r="BP43" s="65">
        <v>4</v>
      </c>
      <c r="BQ43" s="65">
        <v>3</v>
      </c>
      <c r="BR43" s="65">
        <v>2</v>
      </c>
      <c r="BS43" s="65">
        <v>1</v>
      </c>
      <c r="BT43" s="65">
        <v>0</v>
      </c>
      <c r="BU43" s="65">
        <v>0</v>
      </c>
    </row>
    <row r="44" spans="1:73" s="24" customFormat="1" ht="12.75" customHeight="1" x14ac:dyDescent="0.2">
      <c r="A44" s="61"/>
      <c r="B44" s="28" t="s">
        <v>149</v>
      </c>
      <c r="C44" s="86">
        <v>1</v>
      </c>
      <c r="D44" s="86">
        <v>1</v>
      </c>
      <c r="E44" s="86">
        <v>0</v>
      </c>
      <c r="F44" s="86">
        <v>1</v>
      </c>
      <c r="G44" s="86">
        <v>1</v>
      </c>
      <c r="H44" s="86">
        <v>1</v>
      </c>
      <c r="I44" s="86">
        <v>1</v>
      </c>
      <c r="J44" s="86">
        <v>1</v>
      </c>
      <c r="K44" s="86">
        <v>1</v>
      </c>
      <c r="L44" s="86">
        <v>1</v>
      </c>
      <c r="M44" s="86">
        <v>1</v>
      </c>
      <c r="N44" s="86">
        <v>1</v>
      </c>
      <c r="O44" s="86">
        <v>1</v>
      </c>
      <c r="P44" s="86">
        <v>1</v>
      </c>
      <c r="Q44" s="86">
        <v>1</v>
      </c>
      <c r="R44" s="86">
        <v>1</v>
      </c>
      <c r="S44" s="86">
        <v>1</v>
      </c>
      <c r="T44" s="86">
        <v>1</v>
      </c>
      <c r="U44" s="86">
        <v>1</v>
      </c>
      <c r="V44" s="86">
        <v>1</v>
      </c>
      <c r="W44" s="86">
        <v>1</v>
      </c>
      <c r="X44" s="86">
        <v>1</v>
      </c>
      <c r="Y44" s="86">
        <v>1</v>
      </c>
      <c r="Z44" s="86">
        <v>1</v>
      </c>
      <c r="AA44" s="86">
        <v>1</v>
      </c>
      <c r="AB44" s="86">
        <v>1</v>
      </c>
      <c r="AC44" s="86">
        <v>1</v>
      </c>
      <c r="AD44" s="86">
        <v>1</v>
      </c>
      <c r="AE44" s="86">
        <v>1</v>
      </c>
      <c r="AF44" s="86">
        <v>1</v>
      </c>
      <c r="AG44" s="86">
        <v>0.5</v>
      </c>
      <c r="AH44" s="86">
        <v>1</v>
      </c>
      <c r="AI44" s="86">
        <v>1</v>
      </c>
      <c r="AJ44" s="86">
        <v>1</v>
      </c>
      <c r="AK44" s="86">
        <v>1</v>
      </c>
      <c r="AL44" s="86">
        <v>1</v>
      </c>
      <c r="AM44" s="86">
        <v>1</v>
      </c>
      <c r="AN44" s="86">
        <v>1</v>
      </c>
      <c r="AO44" s="86">
        <v>1</v>
      </c>
      <c r="AP44" s="86">
        <v>1</v>
      </c>
      <c r="AQ44" s="86">
        <v>1</v>
      </c>
      <c r="AR44" s="86">
        <v>1</v>
      </c>
      <c r="AS44" s="86">
        <v>1</v>
      </c>
      <c r="AT44" s="86">
        <v>1</v>
      </c>
      <c r="AU44" s="86">
        <v>0.75</v>
      </c>
      <c r="AV44" s="86">
        <v>1</v>
      </c>
      <c r="AW44" s="86">
        <v>1</v>
      </c>
      <c r="AX44" s="86">
        <v>1</v>
      </c>
      <c r="AY44" s="86">
        <v>1</v>
      </c>
      <c r="AZ44" s="86">
        <v>1</v>
      </c>
      <c r="BA44" s="86">
        <v>1</v>
      </c>
      <c r="BB44" s="86">
        <v>1</v>
      </c>
      <c r="BC44" s="86">
        <v>1</v>
      </c>
      <c r="BD44" s="86">
        <v>0.75</v>
      </c>
      <c r="BE44" s="86">
        <v>1</v>
      </c>
      <c r="BF44" s="86">
        <v>1</v>
      </c>
      <c r="BG44" s="86">
        <v>1</v>
      </c>
      <c r="BH44" s="86">
        <v>1</v>
      </c>
      <c r="BI44" s="86">
        <v>0.75</v>
      </c>
      <c r="BJ44" s="86">
        <v>0.75</v>
      </c>
      <c r="BK44" s="86">
        <v>0.75</v>
      </c>
      <c r="BL44" s="86">
        <v>1</v>
      </c>
      <c r="BM44" s="86">
        <v>1</v>
      </c>
      <c r="BN44" s="86">
        <v>1</v>
      </c>
      <c r="BO44" s="86">
        <v>1</v>
      </c>
      <c r="BP44" s="86">
        <v>1</v>
      </c>
      <c r="BQ44" s="86">
        <v>0.75</v>
      </c>
      <c r="BR44" s="86">
        <v>0.5</v>
      </c>
      <c r="BS44" s="86">
        <v>0.25</v>
      </c>
      <c r="BT44" s="86">
        <v>0</v>
      </c>
      <c r="BU44" s="86">
        <v>0</v>
      </c>
    </row>
    <row r="45" spans="1:73" s="24" customFormat="1" ht="12.75" customHeight="1" x14ac:dyDescent="0.2">
      <c r="A45" s="69" t="s">
        <v>320</v>
      </c>
      <c r="B45" s="52" t="s">
        <v>184</v>
      </c>
      <c r="C45" s="53"/>
      <c r="D45" s="33">
        <v>4569</v>
      </c>
      <c r="E45" s="33" t="s">
        <v>301</v>
      </c>
      <c r="F45" s="33">
        <v>7</v>
      </c>
      <c r="G45" s="33">
        <v>3</v>
      </c>
      <c r="H45" s="33">
        <v>1</v>
      </c>
      <c r="I45" s="33">
        <v>3</v>
      </c>
      <c r="J45" s="34">
        <v>4.4000000000000004</v>
      </c>
      <c r="K45" s="35">
        <v>4.4000000000000004</v>
      </c>
      <c r="L45" s="35">
        <v>0</v>
      </c>
      <c r="M45" s="35">
        <v>0</v>
      </c>
      <c r="N45" s="36">
        <v>1</v>
      </c>
      <c r="O45" s="36">
        <v>497</v>
      </c>
      <c r="P45" s="36">
        <v>345</v>
      </c>
      <c r="Q45" s="36">
        <v>15</v>
      </c>
      <c r="R45" s="36">
        <v>9</v>
      </c>
      <c r="S45" s="36">
        <v>1</v>
      </c>
      <c r="T45" s="35">
        <v>250</v>
      </c>
      <c r="U45" s="35">
        <v>45.5</v>
      </c>
      <c r="V45" s="36">
        <v>32381</v>
      </c>
      <c r="W45" s="36" t="s">
        <v>301</v>
      </c>
      <c r="X45" s="36" t="s">
        <v>301</v>
      </c>
      <c r="Y45" s="36">
        <v>2000</v>
      </c>
      <c r="Z45" s="36">
        <v>150008</v>
      </c>
      <c r="AA45" s="36" t="s">
        <v>301</v>
      </c>
      <c r="AB45" s="36">
        <v>150008</v>
      </c>
      <c r="AC45" s="36">
        <v>3069</v>
      </c>
      <c r="AD45" s="36" t="s">
        <v>301</v>
      </c>
      <c r="AE45" s="36" t="s">
        <v>301</v>
      </c>
      <c r="AF45" s="36">
        <v>146939</v>
      </c>
      <c r="AG45" s="36" t="s">
        <v>301</v>
      </c>
      <c r="AH45" s="36" t="s">
        <v>301</v>
      </c>
      <c r="AI45" s="36" t="s">
        <v>301</v>
      </c>
      <c r="AJ45" s="36" t="s">
        <v>301</v>
      </c>
      <c r="AK45" s="36">
        <v>24612</v>
      </c>
      <c r="AL45" s="36">
        <v>33052</v>
      </c>
      <c r="AM45" s="36">
        <v>32381</v>
      </c>
      <c r="AN45" s="36" t="s">
        <v>301</v>
      </c>
      <c r="AO45" s="36" t="s">
        <v>301</v>
      </c>
      <c r="AP45" s="36" t="s">
        <v>301</v>
      </c>
      <c r="AQ45" s="36" t="s">
        <v>301</v>
      </c>
      <c r="AR45" s="36">
        <v>671</v>
      </c>
      <c r="AS45" s="36" t="s">
        <v>301</v>
      </c>
      <c r="AT45" s="36">
        <v>25</v>
      </c>
      <c r="AU45" s="36" t="s">
        <v>301</v>
      </c>
      <c r="AV45" s="36" t="s">
        <v>301</v>
      </c>
      <c r="AW45" s="36">
        <v>1942</v>
      </c>
      <c r="AX45" s="36">
        <v>1883</v>
      </c>
      <c r="AY45" s="36" t="s">
        <v>301</v>
      </c>
      <c r="AZ45" s="36" t="s">
        <v>301</v>
      </c>
      <c r="BA45" s="36" t="s">
        <v>301</v>
      </c>
      <c r="BB45" s="36" t="s">
        <v>301</v>
      </c>
      <c r="BC45" s="36">
        <v>59</v>
      </c>
      <c r="BD45" s="36" t="s">
        <v>301</v>
      </c>
      <c r="BE45" s="36" t="s">
        <v>301</v>
      </c>
      <c r="BF45" s="36" t="s">
        <v>301</v>
      </c>
      <c r="BG45" s="36">
        <v>68</v>
      </c>
      <c r="BH45" s="36">
        <v>27414</v>
      </c>
      <c r="BI45" s="36">
        <v>6870</v>
      </c>
      <c r="BJ45" s="36">
        <v>7907</v>
      </c>
      <c r="BK45" s="36" t="s">
        <v>301</v>
      </c>
      <c r="BL45" s="36">
        <v>0</v>
      </c>
      <c r="BM45" s="36" t="s">
        <v>301</v>
      </c>
      <c r="BN45" s="36" t="s">
        <v>301</v>
      </c>
      <c r="BO45" s="36" t="s">
        <v>301</v>
      </c>
      <c r="BP45" s="36" t="s">
        <v>301</v>
      </c>
      <c r="BQ45" s="36" t="s">
        <v>301</v>
      </c>
      <c r="BR45" s="36" t="s">
        <v>301</v>
      </c>
      <c r="BS45" s="36" t="s">
        <v>301</v>
      </c>
      <c r="BT45" s="36" t="s">
        <v>301</v>
      </c>
      <c r="BU45" s="36" t="s">
        <v>301</v>
      </c>
    </row>
    <row r="46" spans="1:73" s="24" customFormat="1" ht="12.75" customHeight="1" x14ac:dyDescent="0.2">
      <c r="A46" s="69" t="s">
        <v>321</v>
      </c>
      <c r="B46" s="501" t="s">
        <v>185</v>
      </c>
      <c r="C46" s="502"/>
      <c r="D46" s="79">
        <v>1121</v>
      </c>
      <c r="E46" s="79" t="s">
        <v>301</v>
      </c>
      <c r="F46" s="79">
        <v>4</v>
      </c>
      <c r="G46" s="79">
        <v>0</v>
      </c>
      <c r="H46" s="79">
        <v>4</v>
      </c>
      <c r="I46" s="79">
        <v>0</v>
      </c>
      <c r="J46" s="80">
        <v>2.7</v>
      </c>
      <c r="K46" s="81">
        <v>2</v>
      </c>
      <c r="L46" s="81">
        <v>0.7</v>
      </c>
      <c r="M46" s="81">
        <v>0</v>
      </c>
      <c r="N46" s="82">
        <v>1</v>
      </c>
      <c r="O46" s="82">
        <v>350</v>
      </c>
      <c r="P46" s="82">
        <v>300</v>
      </c>
      <c r="Q46" s="82">
        <v>30</v>
      </c>
      <c r="R46" s="82">
        <v>8</v>
      </c>
      <c r="S46" s="82">
        <v>0</v>
      </c>
      <c r="T46" s="81">
        <v>221</v>
      </c>
      <c r="U46" s="81">
        <v>40</v>
      </c>
      <c r="V46" s="82">
        <v>20969</v>
      </c>
      <c r="W46" s="82" t="s">
        <v>301</v>
      </c>
      <c r="X46" s="82">
        <v>0</v>
      </c>
      <c r="Y46" s="82" t="s">
        <v>301</v>
      </c>
      <c r="Z46" s="82">
        <v>0</v>
      </c>
      <c r="AA46" s="82" t="s">
        <v>301</v>
      </c>
      <c r="AB46" s="82">
        <v>0</v>
      </c>
      <c r="AC46" s="82" t="s">
        <v>301</v>
      </c>
      <c r="AD46" s="82" t="s">
        <v>301</v>
      </c>
      <c r="AE46" s="82" t="s">
        <v>301</v>
      </c>
      <c r="AF46" s="82" t="s">
        <v>301</v>
      </c>
      <c r="AG46" s="82" t="s">
        <v>301</v>
      </c>
      <c r="AH46" s="82" t="s">
        <v>301</v>
      </c>
      <c r="AI46" s="82" t="s">
        <v>301</v>
      </c>
      <c r="AJ46" s="82" t="s">
        <v>301</v>
      </c>
      <c r="AK46" s="82" t="s">
        <v>301</v>
      </c>
      <c r="AL46" s="82">
        <v>20969</v>
      </c>
      <c r="AM46" s="82">
        <v>20907</v>
      </c>
      <c r="AN46" s="82">
        <v>0</v>
      </c>
      <c r="AO46" s="82">
        <v>1</v>
      </c>
      <c r="AP46" s="82">
        <v>0</v>
      </c>
      <c r="AQ46" s="82">
        <v>0</v>
      </c>
      <c r="AR46" s="82">
        <v>14</v>
      </c>
      <c r="AS46" s="82">
        <v>47</v>
      </c>
      <c r="AT46" s="82" t="s">
        <v>301</v>
      </c>
      <c r="AU46" s="82" t="s">
        <v>301</v>
      </c>
      <c r="AV46" s="82" t="s">
        <v>301</v>
      </c>
      <c r="AW46" s="82">
        <v>1663</v>
      </c>
      <c r="AX46" s="82">
        <v>1659</v>
      </c>
      <c r="AY46" s="82">
        <v>0</v>
      </c>
      <c r="AZ46" s="82">
        <v>0</v>
      </c>
      <c r="BA46" s="82">
        <v>0</v>
      </c>
      <c r="BB46" s="82">
        <v>0</v>
      </c>
      <c r="BC46" s="82">
        <v>0</v>
      </c>
      <c r="BD46" s="82">
        <v>4</v>
      </c>
      <c r="BE46" s="82">
        <v>4000</v>
      </c>
      <c r="BF46" s="82">
        <v>0</v>
      </c>
      <c r="BG46" s="82">
        <v>12</v>
      </c>
      <c r="BH46" s="82">
        <v>7270</v>
      </c>
      <c r="BI46" s="82">
        <v>1444</v>
      </c>
      <c r="BJ46" s="82">
        <v>2231</v>
      </c>
      <c r="BK46" s="82">
        <v>0</v>
      </c>
      <c r="BL46" s="82">
        <v>0</v>
      </c>
      <c r="BM46" s="82">
        <v>0</v>
      </c>
      <c r="BN46" s="82">
        <v>0</v>
      </c>
      <c r="BO46" s="82" t="s">
        <v>301</v>
      </c>
      <c r="BP46" s="82" t="s">
        <v>301</v>
      </c>
      <c r="BQ46" s="82">
        <v>0</v>
      </c>
      <c r="BR46" s="82" t="s">
        <v>301</v>
      </c>
      <c r="BS46" s="82" t="s">
        <v>301</v>
      </c>
      <c r="BT46" s="82" t="s">
        <v>301</v>
      </c>
      <c r="BU46" s="82" t="s">
        <v>301</v>
      </c>
    </row>
    <row r="47" spans="1:73" s="24" customFormat="1" ht="12.75" customHeight="1" x14ac:dyDescent="0.2">
      <c r="A47" s="69" t="s">
        <v>322</v>
      </c>
      <c r="B47" s="501" t="s">
        <v>186</v>
      </c>
      <c r="C47" s="502"/>
      <c r="D47" s="79">
        <v>1052</v>
      </c>
      <c r="E47" s="79" t="s">
        <v>301</v>
      </c>
      <c r="F47" s="79">
        <v>2</v>
      </c>
      <c r="G47" s="79">
        <v>0</v>
      </c>
      <c r="H47" s="79">
        <v>1</v>
      </c>
      <c r="I47" s="79">
        <v>1</v>
      </c>
      <c r="J47" s="80">
        <v>1</v>
      </c>
      <c r="K47" s="81">
        <v>1</v>
      </c>
      <c r="L47" s="81">
        <v>0</v>
      </c>
      <c r="M47" s="81">
        <v>0</v>
      </c>
      <c r="N47" s="82">
        <v>1</v>
      </c>
      <c r="O47" s="82">
        <v>90</v>
      </c>
      <c r="P47" s="82">
        <v>80</v>
      </c>
      <c r="Q47" s="82">
        <v>7</v>
      </c>
      <c r="R47" s="82">
        <v>3</v>
      </c>
      <c r="S47" s="82">
        <v>1</v>
      </c>
      <c r="T47" s="81">
        <v>220</v>
      </c>
      <c r="U47" s="81">
        <v>25</v>
      </c>
      <c r="V47" s="82">
        <v>15000</v>
      </c>
      <c r="W47" s="82">
        <v>270</v>
      </c>
      <c r="X47" s="82">
        <v>0</v>
      </c>
      <c r="Y47" s="82">
        <v>950</v>
      </c>
      <c r="Z47" s="82">
        <v>60200</v>
      </c>
      <c r="AA47" s="82" t="s">
        <v>301</v>
      </c>
      <c r="AB47" s="82">
        <v>60200</v>
      </c>
      <c r="AC47" s="82">
        <v>13000</v>
      </c>
      <c r="AD47" s="82" t="s">
        <v>301</v>
      </c>
      <c r="AE47" s="82" t="s">
        <v>301</v>
      </c>
      <c r="AF47" s="82">
        <v>47200</v>
      </c>
      <c r="AG47" s="82" t="s">
        <v>301</v>
      </c>
      <c r="AH47" s="82" t="s">
        <v>301</v>
      </c>
      <c r="AI47" s="82" t="s">
        <v>301</v>
      </c>
      <c r="AJ47" s="82" t="s">
        <v>301</v>
      </c>
      <c r="AK47" s="82" t="s">
        <v>301</v>
      </c>
      <c r="AL47" s="82">
        <v>11045</v>
      </c>
      <c r="AM47" s="82">
        <v>9600</v>
      </c>
      <c r="AN47" s="82">
        <v>0</v>
      </c>
      <c r="AO47" s="82">
        <v>0</v>
      </c>
      <c r="AP47" s="82">
        <v>0</v>
      </c>
      <c r="AQ47" s="82">
        <v>0</v>
      </c>
      <c r="AR47" s="82">
        <v>1438</v>
      </c>
      <c r="AS47" s="82">
        <v>7</v>
      </c>
      <c r="AT47" s="82">
        <v>0</v>
      </c>
      <c r="AU47" s="82">
        <v>397</v>
      </c>
      <c r="AV47" s="82">
        <v>1</v>
      </c>
      <c r="AW47" s="82">
        <v>899</v>
      </c>
      <c r="AX47" s="82">
        <v>745</v>
      </c>
      <c r="AY47" s="82">
        <v>0</v>
      </c>
      <c r="AZ47" s="82">
        <v>0</v>
      </c>
      <c r="BA47" s="82">
        <v>0</v>
      </c>
      <c r="BB47" s="82">
        <v>0</v>
      </c>
      <c r="BC47" s="82">
        <v>154</v>
      </c>
      <c r="BD47" s="82">
        <v>0</v>
      </c>
      <c r="BE47" s="82" t="s">
        <v>301</v>
      </c>
      <c r="BF47" s="82">
        <v>0</v>
      </c>
      <c r="BG47" s="82">
        <v>7</v>
      </c>
      <c r="BH47" s="82">
        <v>12055</v>
      </c>
      <c r="BI47" s="82">
        <v>2545</v>
      </c>
      <c r="BJ47" s="82">
        <v>750</v>
      </c>
      <c r="BK47" s="82">
        <v>0</v>
      </c>
      <c r="BL47" s="82">
        <v>46</v>
      </c>
      <c r="BM47" s="82">
        <v>0</v>
      </c>
      <c r="BN47" s="82">
        <v>0</v>
      </c>
      <c r="BO47" s="82">
        <v>0</v>
      </c>
      <c r="BP47" s="82">
        <v>46</v>
      </c>
      <c r="BQ47" s="82" t="s">
        <v>301</v>
      </c>
      <c r="BR47" s="82" t="s">
        <v>301</v>
      </c>
      <c r="BS47" s="82" t="s">
        <v>301</v>
      </c>
      <c r="BT47" s="82" t="s">
        <v>301</v>
      </c>
      <c r="BU47" s="82" t="s">
        <v>301</v>
      </c>
    </row>
    <row r="48" spans="1:73" s="24" customFormat="1" ht="12.75" customHeight="1" x14ac:dyDescent="0.2">
      <c r="A48" s="69" t="s">
        <v>323</v>
      </c>
      <c r="B48" s="52" t="s">
        <v>187</v>
      </c>
      <c r="C48" s="53"/>
      <c r="D48" s="79">
        <v>1050</v>
      </c>
      <c r="E48" s="79" t="s">
        <v>301</v>
      </c>
      <c r="F48" s="79">
        <v>6</v>
      </c>
      <c r="G48" s="79">
        <v>1</v>
      </c>
      <c r="H48" s="79">
        <v>5</v>
      </c>
      <c r="I48" s="79">
        <v>0</v>
      </c>
      <c r="J48" s="80">
        <v>3.8</v>
      </c>
      <c r="K48" s="81">
        <v>3.8</v>
      </c>
      <c r="L48" s="81">
        <v>0</v>
      </c>
      <c r="M48" s="81">
        <v>0</v>
      </c>
      <c r="N48" s="82">
        <v>2</v>
      </c>
      <c r="O48" s="82">
        <v>410</v>
      </c>
      <c r="P48" s="82">
        <v>370</v>
      </c>
      <c r="Q48" s="82">
        <v>36</v>
      </c>
      <c r="R48" s="82">
        <v>9</v>
      </c>
      <c r="S48" s="82">
        <v>2</v>
      </c>
      <c r="T48" s="81">
        <v>230</v>
      </c>
      <c r="U48" s="81">
        <v>40</v>
      </c>
      <c r="V48" s="82">
        <v>33542</v>
      </c>
      <c r="W48" s="82">
        <v>1519</v>
      </c>
      <c r="X48" s="82">
        <v>5645</v>
      </c>
      <c r="Y48" s="82">
        <v>780</v>
      </c>
      <c r="Z48" s="82">
        <v>60000</v>
      </c>
      <c r="AA48" s="82" t="s">
        <v>301</v>
      </c>
      <c r="AB48" s="82">
        <v>60000</v>
      </c>
      <c r="AC48" s="82" t="s">
        <v>301</v>
      </c>
      <c r="AD48" s="82" t="s">
        <v>301</v>
      </c>
      <c r="AE48" s="82" t="s">
        <v>301</v>
      </c>
      <c r="AF48" s="82">
        <v>60000</v>
      </c>
      <c r="AG48" s="82">
        <v>7000</v>
      </c>
      <c r="AH48" s="82" t="s">
        <v>301</v>
      </c>
      <c r="AI48" s="82" t="s">
        <v>301</v>
      </c>
      <c r="AJ48" s="82" t="s">
        <v>301</v>
      </c>
      <c r="AK48" s="82" t="s">
        <v>301</v>
      </c>
      <c r="AL48" s="82">
        <v>37502</v>
      </c>
      <c r="AM48" s="82">
        <v>33827</v>
      </c>
      <c r="AN48" s="82">
        <v>0</v>
      </c>
      <c r="AO48" s="82">
        <v>72</v>
      </c>
      <c r="AP48" s="82" t="s">
        <v>301</v>
      </c>
      <c r="AQ48" s="82">
        <v>0</v>
      </c>
      <c r="AR48" s="82">
        <v>1973</v>
      </c>
      <c r="AS48" s="82">
        <v>1630</v>
      </c>
      <c r="AT48" s="82" t="s">
        <v>301</v>
      </c>
      <c r="AU48" s="82" t="s">
        <v>301</v>
      </c>
      <c r="AV48" s="82" t="s">
        <v>301</v>
      </c>
      <c r="AW48" s="82">
        <v>1573</v>
      </c>
      <c r="AX48" s="82">
        <v>1573</v>
      </c>
      <c r="AY48" s="82" t="s">
        <v>301</v>
      </c>
      <c r="AZ48" s="82" t="s">
        <v>301</v>
      </c>
      <c r="BA48" s="82" t="s">
        <v>301</v>
      </c>
      <c r="BB48" s="82" t="s">
        <v>301</v>
      </c>
      <c r="BC48" s="82" t="s">
        <v>301</v>
      </c>
      <c r="BD48" s="82" t="s">
        <v>301</v>
      </c>
      <c r="BE48" s="82">
        <v>549</v>
      </c>
      <c r="BF48" s="82" t="s">
        <v>301</v>
      </c>
      <c r="BG48" s="82" t="s">
        <v>301</v>
      </c>
      <c r="BH48" s="82">
        <v>25424</v>
      </c>
      <c r="BI48" s="82">
        <v>5416</v>
      </c>
      <c r="BJ48" s="82">
        <v>962</v>
      </c>
      <c r="BK48" s="82" t="s">
        <v>301</v>
      </c>
      <c r="BL48" s="82">
        <v>0</v>
      </c>
      <c r="BM48" s="82">
        <v>0</v>
      </c>
      <c r="BN48" s="82" t="s">
        <v>301</v>
      </c>
      <c r="BO48" s="82" t="s">
        <v>301</v>
      </c>
      <c r="BP48" s="82" t="s">
        <v>301</v>
      </c>
      <c r="BQ48" s="82" t="s">
        <v>301</v>
      </c>
      <c r="BR48" s="82" t="s">
        <v>301</v>
      </c>
      <c r="BS48" s="82" t="s">
        <v>301</v>
      </c>
      <c r="BT48" s="82" t="s">
        <v>301</v>
      </c>
      <c r="BU48" s="82" t="s">
        <v>301</v>
      </c>
    </row>
    <row r="49" spans="1:73" s="24" customFormat="1" ht="12.75" customHeight="1" x14ac:dyDescent="0.2">
      <c r="A49" s="69" t="s">
        <v>324</v>
      </c>
      <c r="B49" s="52" t="s">
        <v>188</v>
      </c>
      <c r="C49" s="53"/>
      <c r="D49" s="79">
        <v>510</v>
      </c>
      <c r="E49" s="79" t="s">
        <v>301</v>
      </c>
      <c r="F49" s="79">
        <v>2</v>
      </c>
      <c r="G49" s="79">
        <v>0</v>
      </c>
      <c r="H49" s="79">
        <v>0</v>
      </c>
      <c r="I49" s="79">
        <v>2</v>
      </c>
      <c r="J49" s="80">
        <v>0.5</v>
      </c>
      <c r="K49" s="81">
        <v>0.4</v>
      </c>
      <c r="L49" s="81">
        <v>0.1</v>
      </c>
      <c r="M49" s="81">
        <v>0</v>
      </c>
      <c r="N49" s="82">
        <v>1</v>
      </c>
      <c r="O49" s="82">
        <v>70</v>
      </c>
      <c r="P49" s="82">
        <v>50</v>
      </c>
      <c r="Q49" s="82">
        <v>3</v>
      </c>
      <c r="R49" s="82">
        <v>2</v>
      </c>
      <c r="S49" s="82">
        <v>0</v>
      </c>
      <c r="T49" s="81">
        <v>230</v>
      </c>
      <c r="U49" s="81">
        <v>45</v>
      </c>
      <c r="V49" s="82">
        <v>6380</v>
      </c>
      <c r="W49" s="82">
        <v>200</v>
      </c>
      <c r="X49" s="82">
        <v>0</v>
      </c>
      <c r="Y49" s="82">
        <v>1196</v>
      </c>
      <c r="Z49" s="82">
        <v>18500</v>
      </c>
      <c r="AA49" s="82" t="s">
        <v>301</v>
      </c>
      <c r="AB49" s="82">
        <v>18500</v>
      </c>
      <c r="AC49" s="82" t="s">
        <v>301</v>
      </c>
      <c r="AD49" s="82" t="s">
        <v>301</v>
      </c>
      <c r="AE49" s="82" t="s">
        <v>301</v>
      </c>
      <c r="AF49" s="82">
        <v>18500</v>
      </c>
      <c r="AG49" s="82" t="s">
        <v>301</v>
      </c>
      <c r="AH49" s="82" t="s">
        <v>301</v>
      </c>
      <c r="AI49" s="82" t="s">
        <v>301</v>
      </c>
      <c r="AJ49" s="82" t="s">
        <v>301</v>
      </c>
      <c r="AK49" s="82" t="s">
        <v>301</v>
      </c>
      <c r="AL49" s="82">
        <v>7800</v>
      </c>
      <c r="AM49" s="82">
        <v>7800</v>
      </c>
      <c r="AN49" s="82">
        <v>0</v>
      </c>
      <c r="AO49" s="82">
        <v>0</v>
      </c>
      <c r="AP49" s="82">
        <v>0</v>
      </c>
      <c r="AQ49" s="82">
        <v>0</v>
      </c>
      <c r="AR49" s="82">
        <v>0</v>
      </c>
      <c r="AS49" s="82">
        <v>0</v>
      </c>
      <c r="AT49" s="82" t="s">
        <v>301</v>
      </c>
      <c r="AU49" s="82" t="s">
        <v>301</v>
      </c>
      <c r="AV49" s="82" t="s">
        <v>301</v>
      </c>
      <c r="AW49" s="82">
        <v>385</v>
      </c>
      <c r="AX49" s="82">
        <v>385</v>
      </c>
      <c r="AY49" s="82">
        <v>0</v>
      </c>
      <c r="AZ49" s="82">
        <v>0</v>
      </c>
      <c r="BA49" s="82">
        <v>0</v>
      </c>
      <c r="BB49" s="82">
        <v>0</v>
      </c>
      <c r="BC49" s="82">
        <v>0</v>
      </c>
      <c r="BD49" s="82">
        <v>0</v>
      </c>
      <c r="BE49" s="82">
        <v>1800</v>
      </c>
      <c r="BF49" s="82">
        <v>0</v>
      </c>
      <c r="BG49" s="82">
        <v>3</v>
      </c>
      <c r="BH49" s="82">
        <v>6649</v>
      </c>
      <c r="BI49" s="82">
        <v>28</v>
      </c>
      <c r="BJ49" s="82" t="s">
        <v>301</v>
      </c>
      <c r="BK49" s="82" t="s">
        <v>301</v>
      </c>
      <c r="BL49" s="82">
        <v>0</v>
      </c>
      <c r="BM49" s="82">
        <v>0</v>
      </c>
      <c r="BN49" s="82">
        <v>0</v>
      </c>
      <c r="BO49" s="82">
        <v>0</v>
      </c>
      <c r="BP49" s="82">
        <v>0</v>
      </c>
      <c r="BQ49" s="82" t="s">
        <v>301</v>
      </c>
      <c r="BR49" s="82" t="s">
        <v>301</v>
      </c>
      <c r="BS49" s="82" t="s">
        <v>301</v>
      </c>
      <c r="BT49" s="82" t="s">
        <v>301</v>
      </c>
      <c r="BU49" s="82" t="s">
        <v>301</v>
      </c>
    </row>
    <row r="50" spans="1:73" s="24" customFormat="1" ht="12.75" customHeight="1" x14ac:dyDescent="0.2">
      <c r="A50" s="69" t="s">
        <v>358</v>
      </c>
      <c r="B50" s="52" t="s">
        <v>225</v>
      </c>
      <c r="C50" s="53"/>
      <c r="D50" s="79">
        <v>900</v>
      </c>
      <c r="E50" s="79" t="s">
        <v>301</v>
      </c>
      <c r="F50" s="79">
        <v>2</v>
      </c>
      <c r="G50" s="79">
        <v>0</v>
      </c>
      <c r="H50" s="79">
        <v>2</v>
      </c>
      <c r="I50" s="79">
        <v>0</v>
      </c>
      <c r="J50" s="80">
        <v>1.2</v>
      </c>
      <c r="K50" s="81">
        <v>1.2</v>
      </c>
      <c r="L50" s="81">
        <v>0</v>
      </c>
      <c r="M50" s="81">
        <v>0</v>
      </c>
      <c r="N50" s="82">
        <v>1</v>
      </c>
      <c r="O50" s="82">
        <v>200</v>
      </c>
      <c r="P50" s="82">
        <v>190</v>
      </c>
      <c r="Q50" s="82">
        <v>22</v>
      </c>
      <c r="R50" s="82">
        <v>4</v>
      </c>
      <c r="S50" s="82">
        <v>0</v>
      </c>
      <c r="T50" s="81">
        <v>230</v>
      </c>
      <c r="U50" s="81">
        <v>40</v>
      </c>
      <c r="V50" s="82">
        <v>22500</v>
      </c>
      <c r="W50" s="82">
        <v>950</v>
      </c>
      <c r="X50" s="82" t="s">
        <v>301</v>
      </c>
      <c r="Y50" s="82">
        <v>350</v>
      </c>
      <c r="Z50" s="82">
        <v>133500</v>
      </c>
      <c r="AA50" s="82">
        <v>95000</v>
      </c>
      <c r="AB50" s="82">
        <v>38500</v>
      </c>
      <c r="AC50" s="82" t="s">
        <v>301</v>
      </c>
      <c r="AD50" s="82" t="s">
        <v>301</v>
      </c>
      <c r="AE50" s="82">
        <v>18500</v>
      </c>
      <c r="AF50" s="82">
        <v>20000</v>
      </c>
      <c r="AG50" s="82" t="s">
        <v>301</v>
      </c>
      <c r="AH50" s="82">
        <v>0</v>
      </c>
      <c r="AI50" s="82">
        <v>0</v>
      </c>
      <c r="AJ50" s="82">
        <v>0</v>
      </c>
      <c r="AK50" s="82">
        <v>0</v>
      </c>
      <c r="AL50" s="82">
        <v>22500</v>
      </c>
      <c r="AM50" s="82">
        <v>21300</v>
      </c>
      <c r="AN50" s="82">
        <v>0</v>
      </c>
      <c r="AO50" s="82">
        <v>30</v>
      </c>
      <c r="AP50" s="82">
        <v>0</v>
      </c>
      <c r="AQ50" s="82">
        <v>0</v>
      </c>
      <c r="AR50" s="82">
        <v>1170</v>
      </c>
      <c r="AS50" s="82">
        <v>0</v>
      </c>
      <c r="AT50" s="82">
        <v>150</v>
      </c>
      <c r="AU50" s="82">
        <v>30</v>
      </c>
      <c r="AV50" s="82">
        <v>400</v>
      </c>
      <c r="AW50" s="82">
        <v>800</v>
      </c>
      <c r="AX50" s="82">
        <v>750</v>
      </c>
      <c r="AY50" s="82">
        <v>0</v>
      </c>
      <c r="AZ50" s="82">
        <v>0</v>
      </c>
      <c r="BA50" s="82">
        <v>0</v>
      </c>
      <c r="BB50" s="82">
        <v>0</v>
      </c>
      <c r="BC50" s="82">
        <v>50</v>
      </c>
      <c r="BD50" s="82">
        <v>0</v>
      </c>
      <c r="BE50" s="82">
        <v>1000</v>
      </c>
      <c r="BF50" s="82">
        <v>4</v>
      </c>
      <c r="BG50" s="82">
        <v>30</v>
      </c>
      <c r="BH50" s="82">
        <v>11000</v>
      </c>
      <c r="BI50" s="82">
        <v>3000</v>
      </c>
      <c r="BJ50" s="82">
        <v>1900</v>
      </c>
      <c r="BK50" s="82">
        <v>60</v>
      </c>
      <c r="BL50" s="82">
        <v>0</v>
      </c>
      <c r="BM50" s="82">
        <v>0</v>
      </c>
      <c r="BN50" s="82">
        <v>0</v>
      </c>
      <c r="BO50" s="82">
        <v>0</v>
      </c>
      <c r="BP50" s="82">
        <v>0</v>
      </c>
      <c r="BQ50" s="82">
        <v>0</v>
      </c>
      <c r="BR50" s="82">
        <v>650</v>
      </c>
      <c r="BS50" s="82" t="s">
        <v>301</v>
      </c>
      <c r="BT50" s="82" t="s">
        <v>301</v>
      </c>
      <c r="BU50" s="82" t="s">
        <v>301</v>
      </c>
    </row>
    <row r="51" spans="1:73" s="24" customFormat="1" ht="12.75" customHeight="1" x14ac:dyDescent="0.2">
      <c r="A51" s="69" t="s">
        <v>325</v>
      </c>
      <c r="B51" s="52" t="s">
        <v>189</v>
      </c>
      <c r="C51" s="53"/>
      <c r="D51" s="79">
        <v>1100</v>
      </c>
      <c r="E51" s="79" t="s">
        <v>301</v>
      </c>
      <c r="F51" s="79">
        <v>2</v>
      </c>
      <c r="G51" s="79">
        <v>1</v>
      </c>
      <c r="H51" s="79">
        <v>1</v>
      </c>
      <c r="I51" s="79">
        <v>0</v>
      </c>
      <c r="J51" s="80">
        <v>1.7</v>
      </c>
      <c r="K51" s="81">
        <v>1.7</v>
      </c>
      <c r="L51" s="81">
        <v>0</v>
      </c>
      <c r="M51" s="81">
        <v>0</v>
      </c>
      <c r="N51" s="82">
        <v>1</v>
      </c>
      <c r="O51" s="82">
        <v>200</v>
      </c>
      <c r="P51" s="82">
        <v>180</v>
      </c>
      <c r="Q51" s="82">
        <v>10</v>
      </c>
      <c r="R51" s="82">
        <v>2</v>
      </c>
      <c r="S51" s="82">
        <v>0</v>
      </c>
      <c r="T51" s="81">
        <v>250</v>
      </c>
      <c r="U51" s="81">
        <v>43</v>
      </c>
      <c r="V51" s="82">
        <v>22476</v>
      </c>
      <c r="W51" s="82">
        <v>1402</v>
      </c>
      <c r="X51" s="82">
        <v>0</v>
      </c>
      <c r="Y51" s="82">
        <v>2423</v>
      </c>
      <c r="Z51" s="82">
        <v>58000</v>
      </c>
      <c r="AA51" s="82" t="s">
        <v>301</v>
      </c>
      <c r="AB51" s="82">
        <v>58000</v>
      </c>
      <c r="AC51" s="82">
        <v>6000</v>
      </c>
      <c r="AD51" s="82" t="s">
        <v>301</v>
      </c>
      <c r="AE51" s="82" t="s">
        <v>301</v>
      </c>
      <c r="AF51" s="82">
        <v>52000</v>
      </c>
      <c r="AG51" s="82" t="s">
        <v>301</v>
      </c>
      <c r="AH51" s="82">
        <v>0</v>
      </c>
      <c r="AI51" s="82">
        <v>0</v>
      </c>
      <c r="AJ51" s="82">
        <v>0</v>
      </c>
      <c r="AK51" s="82">
        <v>0</v>
      </c>
      <c r="AL51" s="82">
        <v>24781</v>
      </c>
      <c r="AM51" s="82">
        <v>22964</v>
      </c>
      <c r="AN51" s="82">
        <v>0</v>
      </c>
      <c r="AO51" s="82">
        <v>93</v>
      </c>
      <c r="AP51" s="82">
        <v>43</v>
      </c>
      <c r="AQ51" s="82">
        <v>1</v>
      </c>
      <c r="AR51" s="82">
        <v>1348</v>
      </c>
      <c r="AS51" s="82">
        <v>332</v>
      </c>
      <c r="AT51" s="82" t="s">
        <v>301</v>
      </c>
      <c r="AU51" s="82" t="s">
        <v>301</v>
      </c>
      <c r="AV51" s="82" t="s">
        <v>301</v>
      </c>
      <c r="AW51" s="82">
        <v>2808</v>
      </c>
      <c r="AX51" s="82">
        <v>2380</v>
      </c>
      <c r="AY51" s="82">
        <v>0</v>
      </c>
      <c r="AZ51" s="82">
        <v>0</v>
      </c>
      <c r="BA51" s="82">
        <v>0</v>
      </c>
      <c r="BB51" s="82">
        <v>0</v>
      </c>
      <c r="BC51" s="82">
        <v>381</v>
      </c>
      <c r="BD51" s="82">
        <v>47</v>
      </c>
      <c r="BE51" s="82">
        <v>150</v>
      </c>
      <c r="BF51" s="82">
        <v>3</v>
      </c>
      <c r="BG51" s="82">
        <v>10</v>
      </c>
      <c r="BH51" s="82">
        <v>26491</v>
      </c>
      <c r="BI51" s="82">
        <v>22</v>
      </c>
      <c r="BJ51" s="82">
        <v>67</v>
      </c>
      <c r="BK51" s="82">
        <v>30</v>
      </c>
      <c r="BL51" s="82">
        <v>0</v>
      </c>
      <c r="BM51" s="82">
        <v>0</v>
      </c>
      <c r="BN51" s="82">
        <v>0</v>
      </c>
      <c r="BO51" s="82">
        <v>0</v>
      </c>
      <c r="BP51" s="82">
        <v>0</v>
      </c>
      <c r="BQ51" s="82">
        <v>0</v>
      </c>
      <c r="BR51" s="82">
        <v>1300</v>
      </c>
      <c r="BS51" s="82" t="s">
        <v>301</v>
      </c>
      <c r="BT51" s="82" t="s">
        <v>301</v>
      </c>
      <c r="BU51" s="82" t="s">
        <v>301</v>
      </c>
    </row>
    <row r="52" spans="1:73" s="24" customFormat="1" ht="12.75" customHeight="1" x14ac:dyDescent="0.2">
      <c r="A52" s="69" t="s">
        <v>326</v>
      </c>
      <c r="B52" s="501" t="s">
        <v>190</v>
      </c>
      <c r="C52" s="502"/>
      <c r="D52" s="79">
        <v>1864</v>
      </c>
      <c r="E52" s="79" t="s">
        <v>301</v>
      </c>
      <c r="F52" s="79">
        <v>7</v>
      </c>
      <c r="G52" s="79">
        <v>2</v>
      </c>
      <c r="H52" s="79">
        <v>1</v>
      </c>
      <c r="I52" s="79">
        <v>4</v>
      </c>
      <c r="J52" s="80">
        <v>3.6</v>
      </c>
      <c r="K52" s="81">
        <v>3.6</v>
      </c>
      <c r="L52" s="81">
        <v>0</v>
      </c>
      <c r="M52" s="81">
        <v>0</v>
      </c>
      <c r="N52" s="82">
        <v>1</v>
      </c>
      <c r="O52" s="82">
        <v>648</v>
      </c>
      <c r="P52" s="82">
        <v>589</v>
      </c>
      <c r="Q52" s="82">
        <v>60</v>
      </c>
      <c r="R52" s="82">
        <v>8</v>
      </c>
      <c r="S52" s="82">
        <v>3</v>
      </c>
      <c r="T52" s="81">
        <v>275</v>
      </c>
      <c r="U52" s="81">
        <v>48</v>
      </c>
      <c r="V52" s="82">
        <v>38894</v>
      </c>
      <c r="W52" s="82">
        <v>2700</v>
      </c>
      <c r="X52" s="82">
        <v>0</v>
      </c>
      <c r="Y52" s="82">
        <v>900</v>
      </c>
      <c r="Z52" s="82">
        <v>77000</v>
      </c>
      <c r="AA52" s="82" t="s">
        <v>301</v>
      </c>
      <c r="AB52" s="82">
        <v>77000</v>
      </c>
      <c r="AC52" s="82" t="s">
        <v>301</v>
      </c>
      <c r="AD52" s="82" t="s">
        <v>301</v>
      </c>
      <c r="AE52" s="82" t="s">
        <v>301</v>
      </c>
      <c r="AF52" s="82">
        <v>77000</v>
      </c>
      <c r="AG52" s="82" t="s">
        <v>301</v>
      </c>
      <c r="AH52" s="82" t="s">
        <v>301</v>
      </c>
      <c r="AI52" s="82" t="s">
        <v>301</v>
      </c>
      <c r="AJ52" s="82" t="s">
        <v>301</v>
      </c>
      <c r="AK52" s="82" t="s">
        <v>301</v>
      </c>
      <c r="AL52" s="82">
        <v>39688</v>
      </c>
      <c r="AM52" s="82">
        <v>35873</v>
      </c>
      <c r="AN52" s="82">
        <v>0</v>
      </c>
      <c r="AO52" s="82">
        <v>82</v>
      </c>
      <c r="AP52" s="82">
        <v>100</v>
      </c>
      <c r="AQ52" s="82">
        <v>1</v>
      </c>
      <c r="AR52" s="82">
        <v>2209</v>
      </c>
      <c r="AS52" s="82">
        <v>1423</v>
      </c>
      <c r="AT52" s="82">
        <v>0</v>
      </c>
      <c r="AU52" s="82">
        <v>0</v>
      </c>
      <c r="AV52" s="82">
        <v>1</v>
      </c>
      <c r="AW52" s="82">
        <v>3322</v>
      </c>
      <c r="AX52" s="82">
        <v>3149</v>
      </c>
      <c r="AY52" s="82">
        <v>0</v>
      </c>
      <c r="AZ52" s="82">
        <v>3</v>
      </c>
      <c r="BA52" s="82">
        <v>0</v>
      </c>
      <c r="BB52" s="82">
        <v>0</v>
      </c>
      <c r="BC52" s="82">
        <v>133</v>
      </c>
      <c r="BD52" s="82">
        <v>37</v>
      </c>
      <c r="BE52" s="82" t="s">
        <v>301</v>
      </c>
      <c r="BF52" s="82">
        <v>15</v>
      </c>
      <c r="BG52" s="82">
        <v>5</v>
      </c>
      <c r="BH52" s="82">
        <v>29861</v>
      </c>
      <c r="BI52" s="82">
        <v>4726</v>
      </c>
      <c r="BJ52" s="82">
        <v>3073</v>
      </c>
      <c r="BK52" s="82">
        <v>4</v>
      </c>
      <c r="BL52" s="82">
        <v>40</v>
      </c>
      <c r="BM52" s="82">
        <v>0</v>
      </c>
      <c r="BN52" s="82">
        <v>10</v>
      </c>
      <c r="BO52" s="82">
        <v>0</v>
      </c>
      <c r="BP52" s="82">
        <v>30</v>
      </c>
      <c r="BQ52" s="82">
        <v>0</v>
      </c>
      <c r="BR52" s="82" t="s">
        <v>301</v>
      </c>
      <c r="BS52" s="82" t="s">
        <v>301</v>
      </c>
      <c r="BT52" s="82" t="s">
        <v>301</v>
      </c>
      <c r="BU52" s="82" t="s">
        <v>301</v>
      </c>
    </row>
    <row r="53" spans="1:73" s="24" customFormat="1" ht="12.75" customHeight="1" x14ac:dyDescent="0.2">
      <c r="A53" s="69" t="s">
        <v>359</v>
      </c>
      <c r="B53" s="52" t="s">
        <v>191</v>
      </c>
      <c r="C53" s="53"/>
      <c r="D53" s="38">
        <v>917</v>
      </c>
      <c r="E53" s="38" t="s">
        <v>301</v>
      </c>
      <c r="F53" s="38">
        <v>5</v>
      </c>
      <c r="G53" s="38">
        <v>1</v>
      </c>
      <c r="H53" s="38">
        <v>2</v>
      </c>
      <c r="I53" s="38">
        <v>2</v>
      </c>
      <c r="J53" s="39">
        <v>2.2999999999999998</v>
      </c>
      <c r="K53" s="40">
        <v>2</v>
      </c>
      <c r="L53" s="40">
        <v>0.25</v>
      </c>
      <c r="M53" s="40">
        <v>0</v>
      </c>
      <c r="N53" s="41">
        <v>1</v>
      </c>
      <c r="O53" s="41">
        <v>6000</v>
      </c>
      <c r="P53" s="41">
        <v>4000</v>
      </c>
      <c r="Q53" s="41">
        <v>80</v>
      </c>
      <c r="R53" s="41">
        <v>8</v>
      </c>
      <c r="S53" s="41">
        <v>7</v>
      </c>
      <c r="T53" s="40">
        <v>225</v>
      </c>
      <c r="U53" s="40">
        <v>45</v>
      </c>
      <c r="V53" s="41">
        <v>36693</v>
      </c>
      <c r="W53" s="41">
        <v>1395</v>
      </c>
      <c r="X53" s="41">
        <v>0</v>
      </c>
      <c r="Y53" s="41">
        <v>50</v>
      </c>
      <c r="Z53" s="41">
        <v>259256</v>
      </c>
      <c r="AA53" s="41">
        <v>182000</v>
      </c>
      <c r="AB53" s="41">
        <v>77256</v>
      </c>
      <c r="AC53" s="41">
        <v>22546</v>
      </c>
      <c r="AD53" s="41">
        <v>0</v>
      </c>
      <c r="AE53" s="41">
        <v>3704</v>
      </c>
      <c r="AF53" s="41">
        <v>51006</v>
      </c>
      <c r="AG53" s="41">
        <v>0</v>
      </c>
      <c r="AH53" s="41">
        <v>250630</v>
      </c>
      <c r="AI53" s="41">
        <v>0</v>
      </c>
      <c r="AJ53" s="41">
        <v>0</v>
      </c>
      <c r="AK53" s="41">
        <v>2644</v>
      </c>
      <c r="AL53" s="41">
        <v>36693</v>
      </c>
      <c r="AM53" s="41">
        <v>32300</v>
      </c>
      <c r="AN53" s="41">
        <v>0</v>
      </c>
      <c r="AO53" s="41">
        <v>392</v>
      </c>
      <c r="AP53" s="41">
        <v>1</v>
      </c>
      <c r="AQ53" s="41">
        <v>0</v>
      </c>
      <c r="AR53" s="41">
        <v>3674</v>
      </c>
      <c r="AS53" s="41">
        <v>326</v>
      </c>
      <c r="AT53" s="41">
        <v>0</v>
      </c>
      <c r="AU53" s="41">
        <v>0</v>
      </c>
      <c r="AV53" s="41">
        <v>0</v>
      </c>
      <c r="AW53" s="41">
        <v>1629</v>
      </c>
      <c r="AX53" s="41">
        <v>1375</v>
      </c>
      <c r="AY53" s="41">
        <v>0</v>
      </c>
      <c r="AZ53" s="41">
        <v>0</v>
      </c>
      <c r="BA53" s="41">
        <v>1</v>
      </c>
      <c r="BB53" s="41">
        <v>0</v>
      </c>
      <c r="BC53" s="41">
        <v>227</v>
      </c>
      <c r="BD53" s="41">
        <v>26</v>
      </c>
      <c r="BE53" s="41">
        <v>1883</v>
      </c>
      <c r="BF53" s="41">
        <v>1</v>
      </c>
      <c r="BG53" s="41">
        <v>25</v>
      </c>
      <c r="BH53" s="41">
        <v>10499</v>
      </c>
      <c r="BI53" s="41">
        <v>10</v>
      </c>
      <c r="BJ53" s="41">
        <v>5</v>
      </c>
      <c r="BK53" s="41">
        <v>1</v>
      </c>
      <c r="BL53" s="41">
        <v>0</v>
      </c>
      <c r="BM53" s="41">
        <v>0</v>
      </c>
      <c r="BN53" s="41">
        <v>0</v>
      </c>
      <c r="BO53" s="41">
        <v>0</v>
      </c>
      <c r="BP53" s="41">
        <v>0</v>
      </c>
      <c r="BQ53" s="41">
        <v>0</v>
      </c>
      <c r="BR53" s="41">
        <v>350</v>
      </c>
      <c r="BS53" s="41" t="s">
        <v>301</v>
      </c>
      <c r="BT53" s="41">
        <v>0</v>
      </c>
      <c r="BU53" s="41">
        <v>0</v>
      </c>
    </row>
    <row r="54" spans="1:73" s="24" customFormat="1" ht="12.75" customHeight="1" x14ac:dyDescent="0.2">
      <c r="A54" s="69" t="s">
        <v>327</v>
      </c>
      <c r="B54" s="52" t="s">
        <v>387</v>
      </c>
      <c r="C54" s="53"/>
      <c r="D54" s="38">
        <v>1118</v>
      </c>
      <c r="E54" s="38" t="s">
        <v>301</v>
      </c>
      <c r="F54" s="38">
        <v>1</v>
      </c>
      <c r="G54" s="38" t="s">
        <v>301</v>
      </c>
      <c r="H54" s="38" t="s">
        <v>301</v>
      </c>
      <c r="I54" s="38" t="s">
        <v>301</v>
      </c>
      <c r="J54" s="39">
        <v>0.5</v>
      </c>
      <c r="K54" s="40" t="s">
        <v>301</v>
      </c>
      <c r="L54" s="40" t="s">
        <v>301</v>
      </c>
      <c r="M54" s="40" t="s">
        <v>301</v>
      </c>
      <c r="N54" s="41">
        <v>1</v>
      </c>
      <c r="O54" s="41">
        <v>70</v>
      </c>
      <c r="P54" s="41">
        <v>70</v>
      </c>
      <c r="Q54" s="41">
        <v>1</v>
      </c>
      <c r="R54" s="41">
        <v>1</v>
      </c>
      <c r="S54" s="41">
        <v>0</v>
      </c>
      <c r="T54" s="40">
        <v>220</v>
      </c>
      <c r="U54" s="40">
        <v>35</v>
      </c>
      <c r="V54" s="41">
        <v>18669</v>
      </c>
      <c r="W54" s="41">
        <v>15569</v>
      </c>
      <c r="X54" s="41">
        <v>0</v>
      </c>
      <c r="Y54" s="41">
        <v>3100</v>
      </c>
      <c r="Z54" s="41">
        <v>45000</v>
      </c>
      <c r="AA54" s="41" t="s">
        <v>301</v>
      </c>
      <c r="AB54" s="41">
        <v>45000</v>
      </c>
      <c r="AC54" s="41" t="s">
        <v>301</v>
      </c>
      <c r="AD54" s="41" t="s">
        <v>301</v>
      </c>
      <c r="AE54" s="41" t="s">
        <v>301</v>
      </c>
      <c r="AF54" s="41">
        <v>45000</v>
      </c>
      <c r="AG54" s="41" t="s">
        <v>301</v>
      </c>
      <c r="AH54" s="41" t="s">
        <v>301</v>
      </c>
      <c r="AI54" s="41" t="s">
        <v>301</v>
      </c>
      <c r="AJ54" s="41" t="s">
        <v>301</v>
      </c>
      <c r="AK54" s="41" t="s">
        <v>301</v>
      </c>
      <c r="AL54" s="41">
        <v>18669</v>
      </c>
      <c r="AM54" s="41">
        <v>18521</v>
      </c>
      <c r="AN54" s="41">
        <v>0</v>
      </c>
      <c r="AO54" s="41">
        <v>0</v>
      </c>
      <c r="AP54" s="41">
        <v>0</v>
      </c>
      <c r="AQ54" s="41">
        <v>0</v>
      </c>
      <c r="AR54" s="41">
        <v>139</v>
      </c>
      <c r="AS54" s="41">
        <v>9</v>
      </c>
      <c r="AT54" s="41">
        <v>8000</v>
      </c>
      <c r="AU54" s="41">
        <v>0</v>
      </c>
      <c r="AV54" s="41">
        <v>23</v>
      </c>
      <c r="AW54" s="41">
        <v>917</v>
      </c>
      <c r="AX54" s="41">
        <v>879</v>
      </c>
      <c r="AY54" s="41">
        <v>0</v>
      </c>
      <c r="AZ54" s="41">
        <v>0</v>
      </c>
      <c r="BA54" s="41">
        <v>0</v>
      </c>
      <c r="BB54" s="41">
        <v>0</v>
      </c>
      <c r="BC54" s="41">
        <v>36</v>
      </c>
      <c r="BD54" s="41">
        <v>2</v>
      </c>
      <c r="BE54" s="41">
        <v>411</v>
      </c>
      <c r="BF54" s="41">
        <v>2</v>
      </c>
      <c r="BG54" s="41">
        <v>2</v>
      </c>
      <c r="BH54" s="41">
        <v>12762</v>
      </c>
      <c r="BI54" s="41">
        <v>45</v>
      </c>
      <c r="BJ54" s="41" t="s">
        <v>301</v>
      </c>
      <c r="BK54" s="41" t="s">
        <v>301</v>
      </c>
      <c r="BL54" s="41">
        <v>0</v>
      </c>
      <c r="BM54" s="41">
        <v>0</v>
      </c>
      <c r="BN54" s="41">
        <v>0</v>
      </c>
      <c r="BO54" s="41">
        <v>0</v>
      </c>
      <c r="BP54" s="41">
        <v>0</v>
      </c>
      <c r="BQ54" s="41">
        <v>0</v>
      </c>
      <c r="BR54" s="41" t="s">
        <v>301</v>
      </c>
      <c r="BS54" s="41" t="s">
        <v>301</v>
      </c>
      <c r="BT54" s="41" t="s">
        <v>301</v>
      </c>
      <c r="BU54" s="41" t="s">
        <v>301</v>
      </c>
    </row>
    <row r="55" spans="1:73" s="24" customFormat="1" ht="12.75" customHeight="1" x14ac:dyDescent="0.2">
      <c r="A55" s="69" t="s">
        <v>360</v>
      </c>
      <c r="B55" s="503" t="s">
        <v>192</v>
      </c>
      <c r="C55" s="504"/>
      <c r="D55" s="79">
        <v>3545</v>
      </c>
      <c r="E55" s="79" t="s">
        <v>301</v>
      </c>
      <c r="F55" s="79">
        <v>3</v>
      </c>
      <c r="G55" s="79">
        <v>2</v>
      </c>
      <c r="H55" s="79">
        <v>0</v>
      </c>
      <c r="I55" s="79">
        <v>1</v>
      </c>
      <c r="J55" s="80">
        <v>2.2999999999999998</v>
      </c>
      <c r="K55" s="81">
        <v>2.2999999999999998</v>
      </c>
      <c r="L55" s="81">
        <v>0</v>
      </c>
      <c r="M55" s="81">
        <v>0</v>
      </c>
      <c r="N55" s="82">
        <v>1</v>
      </c>
      <c r="O55" s="82">
        <v>400</v>
      </c>
      <c r="P55" s="82">
        <v>320</v>
      </c>
      <c r="Q55" s="82">
        <v>30</v>
      </c>
      <c r="R55" s="82">
        <v>7</v>
      </c>
      <c r="S55" s="82">
        <v>1</v>
      </c>
      <c r="T55" s="81">
        <v>254</v>
      </c>
      <c r="U55" s="81">
        <v>40</v>
      </c>
      <c r="V55" s="82">
        <v>22975</v>
      </c>
      <c r="W55" s="82">
        <v>683</v>
      </c>
      <c r="X55" s="82">
        <v>0</v>
      </c>
      <c r="Y55" s="82">
        <v>3404</v>
      </c>
      <c r="Z55" s="82">
        <v>175500</v>
      </c>
      <c r="AA55" s="82" t="s">
        <v>301</v>
      </c>
      <c r="AB55" s="82">
        <v>175500</v>
      </c>
      <c r="AC55" s="82">
        <v>2000</v>
      </c>
      <c r="AD55" s="82" t="s">
        <v>301</v>
      </c>
      <c r="AE55" s="82">
        <v>3500</v>
      </c>
      <c r="AF55" s="82">
        <v>170000</v>
      </c>
      <c r="AG55" s="82" t="s">
        <v>301</v>
      </c>
      <c r="AH55" s="82">
        <v>170000</v>
      </c>
      <c r="AI55" s="82" t="s">
        <v>301</v>
      </c>
      <c r="AJ55" s="82" t="s">
        <v>301</v>
      </c>
      <c r="AK55" s="82">
        <v>13313</v>
      </c>
      <c r="AL55" s="82">
        <v>27065</v>
      </c>
      <c r="AM55" s="82">
        <v>24892</v>
      </c>
      <c r="AN55" s="82">
        <v>0</v>
      </c>
      <c r="AO55" s="82">
        <v>491</v>
      </c>
      <c r="AP55" s="82">
        <v>0</v>
      </c>
      <c r="AQ55" s="82">
        <v>0</v>
      </c>
      <c r="AR55" s="82">
        <v>1682</v>
      </c>
      <c r="AS55" s="82">
        <v>0</v>
      </c>
      <c r="AT55" s="82">
        <v>8000</v>
      </c>
      <c r="AU55" s="82">
        <v>0</v>
      </c>
      <c r="AV55" s="82">
        <v>60</v>
      </c>
      <c r="AW55" s="82">
        <v>2037</v>
      </c>
      <c r="AX55" s="82">
        <v>1923</v>
      </c>
      <c r="AY55" s="82">
        <v>0</v>
      </c>
      <c r="AZ55" s="82">
        <v>0</v>
      </c>
      <c r="BA55" s="82">
        <v>0</v>
      </c>
      <c r="BB55" s="82">
        <v>0</v>
      </c>
      <c r="BC55" s="82">
        <v>114</v>
      </c>
      <c r="BD55" s="82">
        <v>0</v>
      </c>
      <c r="BE55" s="82">
        <v>2849</v>
      </c>
      <c r="BF55" s="82">
        <v>0</v>
      </c>
      <c r="BG55" s="82">
        <v>27</v>
      </c>
      <c r="BH55" s="82">
        <v>29881</v>
      </c>
      <c r="BI55" s="82">
        <v>5422</v>
      </c>
      <c r="BJ55" s="82">
        <v>4897</v>
      </c>
      <c r="BK55" s="82">
        <v>0</v>
      </c>
      <c r="BL55" s="82">
        <v>0</v>
      </c>
      <c r="BM55" s="82">
        <v>0</v>
      </c>
      <c r="BN55" s="82">
        <v>0</v>
      </c>
      <c r="BO55" s="82" t="s">
        <v>301</v>
      </c>
      <c r="BP55" s="82" t="s">
        <v>301</v>
      </c>
      <c r="BQ55" s="82" t="s">
        <v>301</v>
      </c>
      <c r="BR55" s="82">
        <v>236</v>
      </c>
      <c r="BS55" s="82" t="s">
        <v>301</v>
      </c>
      <c r="BT55" s="82" t="s">
        <v>301</v>
      </c>
      <c r="BU55" s="82" t="s">
        <v>301</v>
      </c>
    </row>
    <row r="56" spans="1:73" s="24" customFormat="1" ht="12.75" customHeight="1" x14ac:dyDescent="0.2">
      <c r="A56" s="14"/>
      <c r="B56" s="62" t="s">
        <v>158</v>
      </c>
      <c r="C56" s="59"/>
      <c r="D56" s="63">
        <v>17746</v>
      </c>
      <c r="E56" s="63" t="s">
        <v>301</v>
      </c>
      <c r="F56" s="63">
        <v>41</v>
      </c>
      <c r="G56" s="63">
        <v>10</v>
      </c>
      <c r="H56" s="63">
        <v>17</v>
      </c>
      <c r="I56" s="63">
        <v>13</v>
      </c>
      <c r="J56" s="64">
        <v>24.000000000000004</v>
      </c>
      <c r="K56" s="64">
        <v>22.4</v>
      </c>
      <c r="L56" s="64">
        <v>1.0499999999999998</v>
      </c>
      <c r="M56" s="64">
        <v>0</v>
      </c>
      <c r="N56" s="63">
        <v>12</v>
      </c>
      <c r="O56" s="63">
        <v>8935</v>
      </c>
      <c r="P56" s="63">
        <v>6494</v>
      </c>
      <c r="Q56" s="63">
        <v>294</v>
      </c>
      <c r="R56" s="63">
        <v>61</v>
      </c>
      <c r="S56" s="63">
        <v>15</v>
      </c>
      <c r="T56" s="64">
        <v>2605</v>
      </c>
      <c r="U56" s="64">
        <v>446.5</v>
      </c>
      <c r="V56" s="63">
        <v>270479</v>
      </c>
      <c r="W56" s="63">
        <v>24688</v>
      </c>
      <c r="X56" s="63">
        <v>5645</v>
      </c>
      <c r="Y56" s="63">
        <v>15153</v>
      </c>
      <c r="Z56" s="63">
        <v>1036964</v>
      </c>
      <c r="AA56" s="63">
        <v>277000</v>
      </c>
      <c r="AB56" s="63">
        <v>759964</v>
      </c>
      <c r="AC56" s="63">
        <v>46615</v>
      </c>
      <c r="AD56" s="63">
        <v>0</v>
      </c>
      <c r="AE56" s="63">
        <v>25704</v>
      </c>
      <c r="AF56" s="63">
        <v>687645</v>
      </c>
      <c r="AG56" s="63">
        <v>7000</v>
      </c>
      <c r="AH56" s="63">
        <v>420630</v>
      </c>
      <c r="AI56" s="63">
        <v>0</v>
      </c>
      <c r="AJ56" s="63">
        <v>0</v>
      </c>
      <c r="AK56" s="63">
        <v>40569</v>
      </c>
      <c r="AL56" s="63">
        <v>279764</v>
      </c>
      <c r="AM56" s="63">
        <v>260365</v>
      </c>
      <c r="AN56" s="63">
        <v>0</v>
      </c>
      <c r="AO56" s="63">
        <v>1161</v>
      </c>
      <c r="AP56" s="63">
        <v>144</v>
      </c>
      <c r="AQ56" s="63">
        <v>2</v>
      </c>
      <c r="AR56" s="63">
        <v>14318</v>
      </c>
      <c r="AS56" s="63">
        <v>3774</v>
      </c>
      <c r="AT56" s="63">
        <v>16175</v>
      </c>
      <c r="AU56" s="63">
        <v>427</v>
      </c>
      <c r="AV56" s="63">
        <v>485</v>
      </c>
      <c r="AW56" s="63">
        <v>17975</v>
      </c>
      <c r="AX56" s="63">
        <v>16701</v>
      </c>
      <c r="AY56" s="63">
        <v>0</v>
      </c>
      <c r="AZ56" s="63">
        <v>3</v>
      </c>
      <c r="BA56" s="63">
        <v>1</v>
      </c>
      <c r="BB56" s="63">
        <v>0</v>
      </c>
      <c r="BC56" s="63">
        <v>1154</v>
      </c>
      <c r="BD56" s="63">
        <v>116</v>
      </c>
      <c r="BE56" s="63">
        <v>12642</v>
      </c>
      <c r="BF56" s="63">
        <v>25</v>
      </c>
      <c r="BG56" s="63">
        <v>189</v>
      </c>
      <c r="BH56" s="63">
        <v>199306</v>
      </c>
      <c r="BI56" s="63">
        <v>29528</v>
      </c>
      <c r="BJ56" s="63">
        <v>21792</v>
      </c>
      <c r="BK56" s="63">
        <v>95</v>
      </c>
      <c r="BL56" s="63">
        <v>86</v>
      </c>
      <c r="BM56" s="63">
        <v>0</v>
      </c>
      <c r="BN56" s="63">
        <v>10</v>
      </c>
      <c r="BO56" s="63">
        <v>0</v>
      </c>
      <c r="BP56" s="63">
        <v>76</v>
      </c>
      <c r="BQ56" s="63">
        <v>0</v>
      </c>
      <c r="BR56" s="63">
        <v>2536</v>
      </c>
      <c r="BS56" s="63" t="s">
        <v>301</v>
      </c>
      <c r="BT56" s="63">
        <v>0</v>
      </c>
      <c r="BU56" s="63">
        <v>0</v>
      </c>
    </row>
    <row r="57" spans="1:73" s="24" customFormat="1" ht="12.75" customHeight="1" x14ac:dyDescent="0.2">
      <c r="A57" s="60"/>
      <c r="B57" s="25" t="s">
        <v>150</v>
      </c>
      <c r="C57" s="65">
        <v>11</v>
      </c>
      <c r="D57" s="65">
        <v>11</v>
      </c>
      <c r="E57" s="65">
        <v>11</v>
      </c>
      <c r="F57" s="65">
        <v>11</v>
      </c>
      <c r="G57" s="65">
        <v>11</v>
      </c>
      <c r="H57" s="65">
        <v>11</v>
      </c>
      <c r="I57" s="65">
        <v>11</v>
      </c>
      <c r="J57" s="65">
        <v>11</v>
      </c>
      <c r="K57" s="65">
        <v>11</v>
      </c>
      <c r="L57" s="65">
        <v>11</v>
      </c>
      <c r="M57" s="65">
        <v>11</v>
      </c>
      <c r="N57" s="65">
        <v>11</v>
      </c>
      <c r="O57" s="65">
        <v>11</v>
      </c>
      <c r="P57" s="65">
        <v>11</v>
      </c>
      <c r="Q57" s="65">
        <v>11</v>
      </c>
      <c r="R57" s="65">
        <v>11</v>
      </c>
      <c r="S57" s="65">
        <v>11</v>
      </c>
      <c r="T57" s="65">
        <v>11</v>
      </c>
      <c r="U57" s="65">
        <v>11</v>
      </c>
      <c r="V57" s="65">
        <v>11</v>
      </c>
      <c r="W57" s="65">
        <v>11</v>
      </c>
      <c r="X57" s="65">
        <v>11</v>
      </c>
      <c r="Y57" s="65">
        <v>11</v>
      </c>
      <c r="Z57" s="65">
        <v>11</v>
      </c>
      <c r="AA57" s="65">
        <v>11</v>
      </c>
      <c r="AB57" s="65">
        <v>11</v>
      </c>
      <c r="AC57" s="65">
        <v>11</v>
      </c>
      <c r="AD57" s="65">
        <v>11</v>
      </c>
      <c r="AE57" s="65">
        <v>11</v>
      </c>
      <c r="AF57" s="65">
        <v>11</v>
      </c>
      <c r="AG57" s="65">
        <v>11</v>
      </c>
      <c r="AH57" s="65">
        <v>11</v>
      </c>
      <c r="AI57" s="65">
        <v>11</v>
      </c>
      <c r="AJ57" s="65">
        <v>11</v>
      </c>
      <c r="AK57" s="65">
        <v>11</v>
      </c>
      <c r="AL57" s="65">
        <v>11</v>
      </c>
      <c r="AM57" s="65">
        <v>11</v>
      </c>
      <c r="AN57" s="65">
        <v>11</v>
      </c>
      <c r="AO57" s="65">
        <v>11</v>
      </c>
      <c r="AP57" s="65">
        <v>11</v>
      </c>
      <c r="AQ57" s="65">
        <v>11</v>
      </c>
      <c r="AR57" s="65">
        <v>11</v>
      </c>
      <c r="AS57" s="65">
        <v>11</v>
      </c>
      <c r="AT57" s="65">
        <v>11</v>
      </c>
      <c r="AU57" s="65">
        <v>11</v>
      </c>
      <c r="AV57" s="65">
        <v>11</v>
      </c>
      <c r="AW57" s="65">
        <v>11</v>
      </c>
      <c r="AX57" s="65">
        <v>11</v>
      </c>
      <c r="AY57" s="65">
        <v>11</v>
      </c>
      <c r="AZ57" s="65">
        <v>11</v>
      </c>
      <c r="BA57" s="65">
        <v>11</v>
      </c>
      <c r="BB57" s="65">
        <v>11</v>
      </c>
      <c r="BC57" s="65">
        <v>11</v>
      </c>
      <c r="BD57" s="65">
        <v>11</v>
      </c>
      <c r="BE57" s="65">
        <v>11</v>
      </c>
      <c r="BF57" s="65">
        <v>11</v>
      </c>
      <c r="BG57" s="65">
        <v>11</v>
      </c>
      <c r="BH57" s="65">
        <v>11</v>
      </c>
      <c r="BI57" s="65">
        <v>11</v>
      </c>
      <c r="BJ57" s="65">
        <v>11</v>
      </c>
      <c r="BK57" s="65">
        <v>11</v>
      </c>
      <c r="BL57" s="65">
        <v>11</v>
      </c>
      <c r="BM57" s="65">
        <v>11</v>
      </c>
      <c r="BN57" s="65">
        <v>11</v>
      </c>
      <c r="BO57" s="65">
        <v>11</v>
      </c>
      <c r="BP57" s="65">
        <v>11</v>
      </c>
      <c r="BQ57" s="65">
        <v>11</v>
      </c>
      <c r="BR57" s="65">
        <v>11</v>
      </c>
      <c r="BS57" s="65">
        <v>11</v>
      </c>
      <c r="BT57" s="65">
        <v>11</v>
      </c>
      <c r="BU57" s="65">
        <v>11</v>
      </c>
    </row>
    <row r="58" spans="1:73" s="24" customFormat="1" ht="12.75" customHeight="1" x14ac:dyDescent="0.2">
      <c r="A58" s="60"/>
      <c r="B58" s="25" t="s">
        <v>151</v>
      </c>
      <c r="C58" s="65">
        <v>11</v>
      </c>
      <c r="D58" s="65">
        <v>11</v>
      </c>
      <c r="E58" s="65">
        <v>0</v>
      </c>
      <c r="F58" s="65">
        <v>11</v>
      </c>
      <c r="G58" s="65">
        <v>10</v>
      </c>
      <c r="H58" s="65">
        <v>10</v>
      </c>
      <c r="I58" s="65">
        <v>10</v>
      </c>
      <c r="J58" s="65">
        <v>11</v>
      </c>
      <c r="K58" s="65">
        <v>10</v>
      </c>
      <c r="L58" s="65">
        <v>10</v>
      </c>
      <c r="M58" s="65">
        <v>10</v>
      </c>
      <c r="N58" s="65">
        <v>11</v>
      </c>
      <c r="O58" s="65">
        <v>11</v>
      </c>
      <c r="P58" s="65">
        <v>11</v>
      </c>
      <c r="Q58" s="65">
        <v>11</v>
      </c>
      <c r="R58" s="65">
        <v>11</v>
      </c>
      <c r="S58" s="65">
        <v>11</v>
      </c>
      <c r="T58" s="65">
        <v>11</v>
      </c>
      <c r="U58" s="65">
        <v>11</v>
      </c>
      <c r="V58" s="65">
        <v>11</v>
      </c>
      <c r="W58" s="65">
        <v>9</v>
      </c>
      <c r="X58" s="65">
        <v>9</v>
      </c>
      <c r="Y58" s="65">
        <v>10</v>
      </c>
      <c r="Z58" s="65">
        <v>11</v>
      </c>
      <c r="AA58" s="65">
        <v>2</v>
      </c>
      <c r="AB58" s="65">
        <v>11</v>
      </c>
      <c r="AC58" s="65">
        <v>5</v>
      </c>
      <c r="AD58" s="65">
        <v>1</v>
      </c>
      <c r="AE58" s="65">
        <v>3</v>
      </c>
      <c r="AF58" s="65">
        <v>10</v>
      </c>
      <c r="AG58" s="65">
        <v>2</v>
      </c>
      <c r="AH58" s="65">
        <v>4</v>
      </c>
      <c r="AI58" s="65">
        <v>3</v>
      </c>
      <c r="AJ58" s="65">
        <v>3</v>
      </c>
      <c r="AK58" s="65">
        <v>5</v>
      </c>
      <c r="AL58" s="65">
        <v>11</v>
      </c>
      <c r="AM58" s="65">
        <v>11</v>
      </c>
      <c r="AN58" s="65">
        <v>10</v>
      </c>
      <c r="AO58" s="65">
        <v>10</v>
      </c>
      <c r="AP58" s="65">
        <v>9</v>
      </c>
      <c r="AQ58" s="65">
        <v>10</v>
      </c>
      <c r="AR58" s="65">
        <v>11</v>
      </c>
      <c r="AS58" s="65">
        <v>10</v>
      </c>
      <c r="AT58" s="65">
        <v>7</v>
      </c>
      <c r="AU58" s="65">
        <v>6</v>
      </c>
      <c r="AV58" s="65">
        <v>6</v>
      </c>
      <c r="AW58" s="65">
        <v>11</v>
      </c>
      <c r="AX58" s="65">
        <v>11</v>
      </c>
      <c r="AY58" s="65">
        <v>9</v>
      </c>
      <c r="AZ58" s="65">
        <v>9</v>
      </c>
      <c r="BA58" s="65">
        <v>9</v>
      </c>
      <c r="BB58" s="65">
        <v>9</v>
      </c>
      <c r="BC58" s="65">
        <v>10</v>
      </c>
      <c r="BD58" s="65">
        <v>9</v>
      </c>
      <c r="BE58" s="65">
        <v>8</v>
      </c>
      <c r="BF58" s="65">
        <v>9</v>
      </c>
      <c r="BG58" s="65">
        <v>10</v>
      </c>
      <c r="BH58" s="65">
        <v>11</v>
      </c>
      <c r="BI58" s="65">
        <v>11</v>
      </c>
      <c r="BJ58" s="65">
        <v>9</v>
      </c>
      <c r="BK58" s="65">
        <v>7</v>
      </c>
      <c r="BL58" s="65">
        <v>11</v>
      </c>
      <c r="BM58" s="65">
        <v>10</v>
      </c>
      <c r="BN58" s="65">
        <v>9</v>
      </c>
      <c r="BO58" s="65">
        <v>7</v>
      </c>
      <c r="BP58" s="65">
        <v>7</v>
      </c>
      <c r="BQ58" s="65">
        <v>6</v>
      </c>
      <c r="BR58" s="65">
        <v>4</v>
      </c>
      <c r="BS58" s="65">
        <v>0</v>
      </c>
      <c r="BT58" s="65">
        <v>1</v>
      </c>
      <c r="BU58" s="65">
        <v>1</v>
      </c>
    </row>
    <row r="59" spans="1:73" s="24" customFormat="1" ht="12.75" customHeight="1" x14ac:dyDescent="0.2">
      <c r="A59" s="61"/>
      <c r="B59" s="28" t="s">
        <v>149</v>
      </c>
      <c r="C59" s="86">
        <v>1</v>
      </c>
      <c r="D59" s="86">
        <v>1</v>
      </c>
      <c r="E59" s="86">
        <v>0</v>
      </c>
      <c r="F59" s="86">
        <v>1</v>
      </c>
      <c r="G59" s="86">
        <v>0.90909090909090906</v>
      </c>
      <c r="H59" s="86">
        <v>0.90909090909090906</v>
      </c>
      <c r="I59" s="86">
        <v>0.90909090909090906</v>
      </c>
      <c r="J59" s="86">
        <v>1</v>
      </c>
      <c r="K59" s="86">
        <v>0.90909090909090906</v>
      </c>
      <c r="L59" s="86">
        <v>0.90909090909090906</v>
      </c>
      <c r="M59" s="86">
        <v>0.90909090909090906</v>
      </c>
      <c r="N59" s="86">
        <v>1</v>
      </c>
      <c r="O59" s="86">
        <v>1</v>
      </c>
      <c r="P59" s="86">
        <v>1</v>
      </c>
      <c r="Q59" s="86">
        <v>1</v>
      </c>
      <c r="R59" s="86">
        <v>1</v>
      </c>
      <c r="S59" s="86">
        <v>1</v>
      </c>
      <c r="T59" s="86">
        <v>1</v>
      </c>
      <c r="U59" s="86">
        <v>1</v>
      </c>
      <c r="V59" s="86">
        <v>1</v>
      </c>
      <c r="W59" s="86">
        <v>0.81818181818181823</v>
      </c>
      <c r="X59" s="86">
        <v>0.81818181818181823</v>
      </c>
      <c r="Y59" s="86">
        <v>0.90909090909090906</v>
      </c>
      <c r="Z59" s="86">
        <v>1</v>
      </c>
      <c r="AA59" s="86">
        <v>0.18181818181818182</v>
      </c>
      <c r="AB59" s="86">
        <v>1</v>
      </c>
      <c r="AC59" s="86">
        <v>0.45454545454545453</v>
      </c>
      <c r="AD59" s="86">
        <v>9.0909090909090912E-2</v>
      </c>
      <c r="AE59" s="86">
        <v>0.27272727272727271</v>
      </c>
      <c r="AF59" s="86">
        <v>0.90909090909090906</v>
      </c>
      <c r="AG59" s="86">
        <v>0.18181818181818182</v>
      </c>
      <c r="AH59" s="86">
        <v>0.36363636363636365</v>
      </c>
      <c r="AI59" s="86">
        <v>0.27272727272727271</v>
      </c>
      <c r="AJ59" s="86">
        <v>0.27272727272727271</v>
      </c>
      <c r="AK59" s="86">
        <v>0.45454545454545453</v>
      </c>
      <c r="AL59" s="86">
        <v>1</v>
      </c>
      <c r="AM59" s="86">
        <v>1</v>
      </c>
      <c r="AN59" s="86">
        <v>0.90909090909090906</v>
      </c>
      <c r="AO59" s="86">
        <v>0.90909090909090906</v>
      </c>
      <c r="AP59" s="86">
        <v>0.81818181818181823</v>
      </c>
      <c r="AQ59" s="86">
        <v>0.90909090909090906</v>
      </c>
      <c r="AR59" s="86">
        <v>1</v>
      </c>
      <c r="AS59" s="86">
        <v>0.90909090909090906</v>
      </c>
      <c r="AT59" s="86">
        <v>0.63636363636363635</v>
      </c>
      <c r="AU59" s="86">
        <v>0.54545454545454541</v>
      </c>
      <c r="AV59" s="86">
        <v>0.54545454545454541</v>
      </c>
      <c r="AW59" s="86">
        <v>1</v>
      </c>
      <c r="AX59" s="86">
        <v>1</v>
      </c>
      <c r="AY59" s="86">
        <v>0.81818181818181823</v>
      </c>
      <c r="AZ59" s="86">
        <v>0.81818181818181823</v>
      </c>
      <c r="BA59" s="86">
        <v>0.81818181818181823</v>
      </c>
      <c r="BB59" s="86">
        <v>0.81818181818181823</v>
      </c>
      <c r="BC59" s="86">
        <v>0.90909090909090906</v>
      </c>
      <c r="BD59" s="86">
        <v>0.81818181818181823</v>
      </c>
      <c r="BE59" s="86">
        <v>0.72727272727272729</v>
      </c>
      <c r="BF59" s="86">
        <v>0.81818181818181823</v>
      </c>
      <c r="BG59" s="86">
        <v>0.90909090909090906</v>
      </c>
      <c r="BH59" s="86">
        <v>1</v>
      </c>
      <c r="BI59" s="86">
        <v>1</v>
      </c>
      <c r="BJ59" s="86">
        <v>0.81818181818181823</v>
      </c>
      <c r="BK59" s="86">
        <v>0.63636363636363635</v>
      </c>
      <c r="BL59" s="86">
        <v>1</v>
      </c>
      <c r="BM59" s="86">
        <v>0.90909090909090906</v>
      </c>
      <c r="BN59" s="86">
        <v>0.81818181818181823</v>
      </c>
      <c r="BO59" s="86">
        <v>0.63636363636363635</v>
      </c>
      <c r="BP59" s="86">
        <v>0.63636363636363635</v>
      </c>
      <c r="BQ59" s="86">
        <v>0.54545454545454541</v>
      </c>
      <c r="BR59" s="86">
        <v>0.36363636363636365</v>
      </c>
      <c r="BS59" s="86">
        <v>0</v>
      </c>
      <c r="BT59" s="86">
        <v>9.0909090909090912E-2</v>
      </c>
      <c r="BU59" s="86">
        <v>9.0909090909090912E-2</v>
      </c>
    </row>
    <row r="60" spans="1:73" s="24" customFormat="1" ht="12.75" customHeight="1" x14ac:dyDescent="0.2">
      <c r="A60" s="51" t="s">
        <v>368</v>
      </c>
      <c r="B60" s="52" t="s">
        <v>193</v>
      </c>
      <c r="C60" s="53"/>
      <c r="D60" s="33" t="s">
        <v>301</v>
      </c>
      <c r="E60" s="33" t="s">
        <v>301</v>
      </c>
      <c r="F60" s="33" t="s">
        <v>301</v>
      </c>
      <c r="G60" s="33" t="s">
        <v>301</v>
      </c>
      <c r="H60" s="33" t="s">
        <v>301</v>
      </c>
      <c r="I60" s="33" t="s">
        <v>301</v>
      </c>
      <c r="J60" s="34" t="s">
        <v>301</v>
      </c>
      <c r="K60" s="35" t="s">
        <v>301</v>
      </c>
      <c r="L60" s="35" t="s">
        <v>301</v>
      </c>
      <c r="M60" s="35" t="s">
        <v>301</v>
      </c>
      <c r="N60" s="36" t="s">
        <v>301</v>
      </c>
      <c r="O60" s="36" t="s">
        <v>301</v>
      </c>
      <c r="P60" s="36" t="s">
        <v>301</v>
      </c>
      <c r="Q60" s="36" t="s">
        <v>301</v>
      </c>
      <c r="R60" s="36" t="s">
        <v>301</v>
      </c>
      <c r="S60" s="36" t="s">
        <v>301</v>
      </c>
      <c r="T60" s="35" t="s">
        <v>301</v>
      </c>
      <c r="U60" s="35" t="s">
        <v>301</v>
      </c>
      <c r="V60" s="36" t="s">
        <v>301</v>
      </c>
      <c r="W60" s="36" t="s">
        <v>301</v>
      </c>
      <c r="X60" s="36" t="s">
        <v>301</v>
      </c>
      <c r="Y60" s="36" t="s">
        <v>301</v>
      </c>
      <c r="Z60" s="36">
        <v>7100326</v>
      </c>
      <c r="AA60" s="36">
        <v>5198761</v>
      </c>
      <c r="AB60" s="36">
        <v>1901565</v>
      </c>
      <c r="AC60" s="36">
        <v>0</v>
      </c>
      <c r="AD60" s="36">
        <v>0</v>
      </c>
      <c r="AE60" s="36">
        <v>0</v>
      </c>
      <c r="AF60" s="36">
        <v>0</v>
      </c>
      <c r="AG60" s="36" t="s">
        <v>301</v>
      </c>
      <c r="AH60" s="36" t="s">
        <v>301</v>
      </c>
      <c r="AI60" s="36" t="s">
        <v>301</v>
      </c>
      <c r="AJ60" s="36" t="s">
        <v>301</v>
      </c>
      <c r="AK60" s="36" t="s">
        <v>301</v>
      </c>
      <c r="AL60" s="36" t="s">
        <v>301</v>
      </c>
      <c r="AM60" s="36" t="s">
        <v>301</v>
      </c>
      <c r="AN60" s="36" t="s">
        <v>301</v>
      </c>
      <c r="AO60" s="36" t="s">
        <v>301</v>
      </c>
      <c r="AP60" s="36" t="s">
        <v>301</v>
      </c>
      <c r="AQ60" s="36" t="s">
        <v>301</v>
      </c>
      <c r="AR60" s="36" t="s">
        <v>301</v>
      </c>
      <c r="AS60" s="36" t="s">
        <v>301</v>
      </c>
      <c r="AT60" s="36">
        <v>11320</v>
      </c>
      <c r="AU60" s="36" t="s">
        <v>301</v>
      </c>
      <c r="AV60" s="36">
        <v>70</v>
      </c>
      <c r="AW60" s="36" t="s">
        <v>301</v>
      </c>
      <c r="AX60" s="36" t="s">
        <v>301</v>
      </c>
      <c r="AY60" s="36" t="s">
        <v>301</v>
      </c>
      <c r="AZ60" s="36" t="s">
        <v>301</v>
      </c>
      <c r="BA60" s="36" t="s">
        <v>301</v>
      </c>
      <c r="BB60" s="36" t="s">
        <v>301</v>
      </c>
      <c r="BC60" s="36" t="s">
        <v>301</v>
      </c>
      <c r="BD60" s="36" t="s">
        <v>301</v>
      </c>
      <c r="BE60" s="36" t="s">
        <v>301</v>
      </c>
      <c r="BF60" s="36" t="s">
        <v>301</v>
      </c>
      <c r="BG60" s="36" t="s">
        <v>301</v>
      </c>
      <c r="BH60" s="36" t="s">
        <v>301</v>
      </c>
      <c r="BI60" s="36" t="s">
        <v>301</v>
      </c>
      <c r="BJ60" s="36" t="s">
        <v>301</v>
      </c>
      <c r="BK60" s="36" t="s">
        <v>301</v>
      </c>
      <c r="BL60" s="36" t="s">
        <v>301</v>
      </c>
      <c r="BM60" s="36" t="s">
        <v>301</v>
      </c>
      <c r="BN60" s="36" t="s">
        <v>301</v>
      </c>
      <c r="BO60" s="36" t="s">
        <v>301</v>
      </c>
      <c r="BP60" s="36" t="s">
        <v>301</v>
      </c>
      <c r="BQ60" s="36" t="s">
        <v>301</v>
      </c>
      <c r="BR60" s="36" t="s">
        <v>301</v>
      </c>
      <c r="BS60" s="36" t="s">
        <v>301</v>
      </c>
      <c r="BT60" s="36" t="s">
        <v>301</v>
      </c>
      <c r="BU60" s="36" t="s">
        <v>301</v>
      </c>
    </row>
    <row r="61" spans="1:73" s="24" customFormat="1" ht="12.75" customHeight="1" x14ac:dyDescent="0.2">
      <c r="A61" s="51" t="s">
        <v>329</v>
      </c>
      <c r="B61" s="52" t="s">
        <v>194</v>
      </c>
      <c r="C61" s="53"/>
      <c r="D61" s="79">
        <v>570</v>
      </c>
      <c r="E61" s="79" t="s">
        <v>301</v>
      </c>
      <c r="F61" s="79">
        <v>2</v>
      </c>
      <c r="G61" s="79">
        <v>0</v>
      </c>
      <c r="H61" s="79">
        <v>1</v>
      </c>
      <c r="I61" s="79">
        <v>1</v>
      </c>
      <c r="J61" s="80">
        <v>1.1000000000000001</v>
      </c>
      <c r="K61" s="81">
        <v>1.1000000000000001</v>
      </c>
      <c r="L61" s="81">
        <v>0</v>
      </c>
      <c r="M61" s="81">
        <v>0</v>
      </c>
      <c r="N61" s="82">
        <v>1</v>
      </c>
      <c r="O61" s="82">
        <v>123</v>
      </c>
      <c r="P61" s="82">
        <v>117</v>
      </c>
      <c r="Q61" s="82">
        <v>23</v>
      </c>
      <c r="R61" s="82">
        <v>3</v>
      </c>
      <c r="S61" s="82">
        <v>1</v>
      </c>
      <c r="T61" s="81">
        <v>221</v>
      </c>
      <c r="U61" s="81">
        <v>41</v>
      </c>
      <c r="V61" s="82">
        <v>8983</v>
      </c>
      <c r="W61" s="82">
        <v>311</v>
      </c>
      <c r="X61" s="82">
        <v>0</v>
      </c>
      <c r="Y61" s="82" t="s">
        <v>301</v>
      </c>
      <c r="Z61" s="82">
        <v>0</v>
      </c>
      <c r="AA61" s="82" t="s">
        <v>301</v>
      </c>
      <c r="AB61" s="82">
        <v>0</v>
      </c>
      <c r="AC61" s="82" t="s">
        <v>301</v>
      </c>
      <c r="AD61" s="82" t="s">
        <v>301</v>
      </c>
      <c r="AE61" s="82" t="s">
        <v>301</v>
      </c>
      <c r="AF61" s="82" t="s">
        <v>301</v>
      </c>
      <c r="AG61" s="82" t="s">
        <v>301</v>
      </c>
      <c r="AH61" s="82">
        <v>0</v>
      </c>
      <c r="AI61" s="82">
        <v>0</v>
      </c>
      <c r="AJ61" s="82">
        <v>0</v>
      </c>
      <c r="AK61" s="82" t="s">
        <v>301</v>
      </c>
      <c r="AL61" s="82">
        <v>8983</v>
      </c>
      <c r="AM61" s="82">
        <v>8633</v>
      </c>
      <c r="AN61" s="82">
        <v>0</v>
      </c>
      <c r="AO61" s="82">
        <v>0</v>
      </c>
      <c r="AP61" s="82">
        <v>0</v>
      </c>
      <c r="AQ61" s="82">
        <v>0</v>
      </c>
      <c r="AR61" s="82">
        <v>350</v>
      </c>
      <c r="AS61" s="82">
        <v>0</v>
      </c>
      <c r="AT61" s="82" t="s">
        <v>301</v>
      </c>
      <c r="AU61" s="82" t="s">
        <v>301</v>
      </c>
      <c r="AV61" s="82">
        <v>1</v>
      </c>
      <c r="AW61" s="82">
        <v>405</v>
      </c>
      <c r="AX61" s="82">
        <v>387</v>
      </c>
      <c r="AY61" s="82">
        <v>0</v>
      </c>
      <c r="AZ61" s="82">
        <v>0</v>
      </c>
      <c r="BA61" s="82">
        <v>0</v>
      </c>
      <c r="BB61" s="82">
        <v>0</v>
      </c>
      <c r="BC61" s="82">
        <v>18</v>
      </c>
      <c r="BD61" s="82">
        <v>0</v>
      </c>
      <c r="BE61" s="82">
        <v>0</v>
      </c>
      <c r="BF61" s="82">
        <v>0</v>
      </c>
      <c r="BG61" s="82">
        <v>21</v>
      </c>
      <c r="BH61" s="82">
        <v>7951</v>
      </c>
      <c r="BI61" s="82">
        <v>214</v>
      </c>
      <c r="BJ61" s="82" t="s">
        <v>301</v>
      </c>
      <c r="BK61" s="82" t="s">
        <v>301</v>
      </c>
      <c r="BL61" s="82">
        <v>0</v>
      </c>
      <c r="BM61" s="82">
        <v>0</v>
      </c>
      <c r="BN61" s="82">
        <v>0</v>
      </c>
      <c r="BO61" s="82">
        <v>0</v>
      </c>
      <c r="BP61" s="82">
        <v>0</v>
      </c>
      <c r="BQ61" s="82">
        <v>0</v>
      </c>
      <c r="BR61" s="82" t="s">
        <v>301</v>
      </c>
      <c r="BS61" s="82" t="s">
        <v>301</v>
      </c>
      <c r="BT61" s="82" t="s">
        <v>301</v>
      </c>
      <c r="BU61" s="82" t="s">
        <v>301</v>
      </c>
    </row>
    <row r="62" spans="1:73" s="24" customFormat="1" ht="12.75" customHeight="1" x14ac:dyDescent="0.2">
      <c r="A62" s="51" t="s">
        <v>330</v>
      </c>
      <c r="B62" s="52" t="s">
        <v>195</v>
      </c>
      <c r="C62" s="53"/>
      <c r="D62" s="79">
        <v>387</v>
      </c>
      <c r="E62" s="79" t="s">
        <v>301</v>
      </c>
      <c r="F62" s="79">
        <v>5</v>
      </c>
      <c r="G62" s="79">
        <v>0</v>
      </c>
      <c r="H62" s="79">
        <v>1</v>
      </c>
      <c r="I62" s="79">
        <v>4</v>
      </c>
      <c r="J62" s="80">
        <v>1.4</v>
      </c>
      <c r="K62" s="81">
        <v>1.35</v>
      </c>
      <c r="L62" s="81">
        <v>0</v>
      </c>
      <c r="M62" s="81">
        <v>0</v>
      </c>
      <c r="N62" s="82">
        <v>1</v>
      </c>
      <c r="O62" s="82">
        <v>380</v>
      </c>
      <c r="P62" s="82">
        <v>188</v>
      </c>
      <c r="Q62" s="82">
        <v>38</v>
      </c>
      <c r="R62" s="82">
        <v>24</v>
      </c>
      <c r="S62" s="82">
        <v>0</v>
      </c>
      <c r="T62" s="81">
        <v>219</v>
      </c>
      <c r="U62" s="81">
        <v>49.5</v>
      </c>
      <c r="V62" s="82">
        <v>12877</v>
      </c>
      <c r="W62" s="82">
        <v>1742</v>
      </c>
      <c r="X62" s="82">
        <v>0</v>
      </c>
      <c r="Y62" s="82">
        <v>0</v>
      </c>
      <c r="Z62" s="82">
        <v>54750</v>
      </c>
      <c r="AA62" s="82">
        <v>0</v>
      </c>
      <c r="AB62" s="82">
        <v>54750</v>
      </c>
      <c r="AC62" s="82" t="s">
        <v>301</v>
      </c>
      <c r="AD62" s="82" t="s">
        <v>301</v>
      </c>
      <c r="AE62" s="82" t="s">
        <v>301</v>
      </c>
      <c r="AF62" s="82">
        <v>54750</v>
      </c>
      <c r="AG62" s="82">
        <v>4750</v>
      </c>
      <c r="AH62" s="82">
        <v>0</v>
      </c>
      <c r="AI62" s="82">
        <v>0</v>
      </c>
      <c r="AJ62" s="82">
        <v>0</v>
      </c>
      <c r="AK62" s="82">
        <v>0</v>
      </c>
      <c r="AL62" s="82">
        <v>12877</v>
      </c>
      <c r="AM62" s="82">
        <v>12717</v>
      </c>
      <c r="AN62" s="82">
        <v>0</v>
      </c>
      <c r="AO62" s="82">
        <v>0</v>
      </c>
      <c r="AP62" s="82">
        <v>0</v>
      </c>
      <c r="AQ62" s="82">
        <v>0</v>
      </c>
      <c r="AR62" s="82">
        <v>160</v>
      </c>
      <c r="AS62" s="82">
        <v>0</v>
      </c>
      <c r="AT62" s="82" t="s">
        <v>301</v>
      </c>
      <c r="AU62" s="82" t="s">
        <v>301</v>
      </c>
      <c r="AV62" s="82">
        <v>1</v>
      </c>
      <c r="AW62" s="82">
        <v>1381</v>
      </c>
      <c r="AX62" s="82">
        <v>1342</v>
      </c>
      <c r="AY62" s="82">
        <v>0</v>
      </c>
      <c r="AZ62" s="82">
        <v>0</v>
      </c>
      <c r="BA62" s="82">
        <v>0</v>
      </c>
      <c r="BB62" s="82">
        <v>0</v>
      </c>
      <c r="BC62" s="82">
        <v>39</v>
      </c>
      <c r="BD62" s="82">
        <v>0</v>
      </c>
      <c r="BE62" s="82">
        <v>0</v>
      </c>
      <c r="BF62" s="82">
        <v>0</v>
      </c>
      <c r="BG62" s="82">
        <v>15</v>
      </c>
      <c r="BH62" s="82">
        <v>9354</v>
      </c>
      <c r="BI62" s="82">
        <v>361</v>
      </c>
      <c r="BJ62" s="82">
        <v>15</v>
      </c>
      <c r="BK62" s="82">
        <v>16</v>
      </c>
      <c r="BL62" s="82">
        <v>0</v>
      </c>
      <c r="BM62" s="82">
        <v>0</v>
      </c>
      <c r="BN62" s="82">
        <v>0</v>
      </c>
      <c r="BO62" s="82">
        <v>0</v>
      </c>
      <c r="BP62" s="82">
        <v>0</v>
      </c>
      <c r="BQ62" s="82">
        <v>0</v>
      </c>
      <c r="BR62" s="82">
        <v>47</v>
      </c>
      <c r="BS62" s="82" t="s">
        <v>301</v>
      </c>
      <c r="BT62" s="82" t="s">
        <v>301</v>
      </c>
      <c r="BU62" s="82" t="s">
        <v>301</v>
      </c>
    </row>
    <row r="63" spans="1:73" s="24" customFormat="1" ht="12.75" customHeight="1" x14ac:dyDescent="0.2">
      <c r="A63" s="51" t="s">
        <v>331</v>
      </c>
      <c r="B63" s="52" t="s">
        <v>196</v>
      </c>
      <c r="C63" s="53"/>
      <c r="D63" s="79">
        <v>1805</v>
      </c>
      <c r="E63" s="79">
        <v>27670</v>
      </c>
      <c r="F63" s="79">
        <v>6</v>
      </c>
      <c r="G63" s="79">
        <v>1</v>
      </c>
      <c r="H63" s="79">
        <v>5</v>
      </c>
      <c r="I63" s="79">
        <v>0</v>
      </c>
      <c r="J63" s="80">
        <v>4.7</v>
      </c>
      <c r="K63" s="81">
        <v>3.7</v>
      </c>
      <c r="L63" s="81">
        <v>0</v>
      </c>
      <c r="M63" s="81">
        <v>1</v>
      </c>
      <c r="N63" s="82">
        <v>1</v>
      </c>
      <c r="O63" s="82">
        <v>608</v>
      </c>
      <c r="P63" s="82">
        <v>352</v>
      </c>
      <c r="Q63" s="82">
        <v>58</v>
      </c>
      <c r="R63" s="82">
        <v>18</v>
      </c>
      <c r="S63" s="82">
        <v>3</v>
      </c>
      <c r="T63" s="81">
        <v>222</v>
      </c>
      <c r="U63" s="81">
        <v>37.5</v>
      </c>
      <c r="V63" s="82">
        <v>31592</v>
      </c>
      <c r="W63" s="82">
        <v>364</v>
      </c>
      <c r="X63" s="82">
        <v>23451</v>
      </c>
      <c r="Y63" s="82">
        <v>7656</v>
      </c>
      <c r="Z63" s="82">
        <v>0</v>
      </c>
      <c r="AA63" s="82" t="s">
        <v>301</v>
      </c>
      <c r="AB63" s="82">
        <v>0</v>
      </c>
      <c r="AC63" s="82" t="s">
        <v>301</v>
      </c>
      <c r="AD63" s="82" t="s">
        <v>301</v>
      </c>
      <c r="AE63" s="82" t="s">
        <v>301</v>
      </c>
      <c r="AF63" s="82" t="s">
        <v>301</v>
      </c>
      <c r="AG63" s="82" t="s">
        <v>301</v>
      </c>
      <c r="AH63" s="82" t="s">
        <v>301</v>
      </c>
      <c r="AI63" s="82" t="s">
        <v>301</v>
      </c>
      <c r="AJ63" s="82" t="s">
        <v>301</v>
      </c>
      <c r="AK63" s="82">
        <v>5720</v>
      </c>
      <c r="AL63" s="82">
        <v>31612</v>
      </c>
      <c r="AM63" s="82">
        <v>28358</v>
      </c>
      <c r="AN63" s="82">
        <v>0</v>
      </c>
      <c r="AO63" s="82">
        <v>0</v>
      </c>
      <c r="AP63" s="82">
        <v>0</v>
      </c>
      <c r="AQ63" s="82">
        <v>0</v>
      </c>
      <c r="AR63" s="82">
        <v>3234</v>
      </c>
      <c r="AS63" s="82">
        <v>20</v>
      </c>
      <c r="AT63" s="82" t="s">
        <v>301</v>
      </c>
      <c r="AU63" s="82" t="s">
        <v>301</v>
      </c>
      <c r="AV63" s="82" t="s">
        <v>301</v>
      </c>
      <c r="AW63" s="82">
        <v>2480</v>
      </c>
      <c r="AX63" s="82">
        <v>2121</v>
      </c>
      <c r="AY63" s="82">
        <v>0</v>
      </c>
      <c r="AZ63" s="82">
        <v>0</v>
      </c>
      <c r="BA63" s="82">
        <v>0</v>
      </c>
      <c r="BB63" s="82">
        <v>0</v>
      </c>
      <c r="BC63" s="82">
        <v>359</v>
      </c>
      <c r="BD63" s="82">
        <v>0</v>
      </c>
      <c r="BE63" s="82">
        <v>0</v>
      </c>
      <c r="BF63" s="82">
        <v>0</v>
      </c>
      <c r="BG63" s="82">
        <v>29</v>
      </c>
      <c r="BH63" s="82">
        <v>22968</v>
      </c>
      <c r="BI63" s="82">
        <v>587</v>
      </c>
      <c r="BJ63" s="82">
        <v>52</v>
      </c>
      <c r="BK63" s="82">
        <v>6</v>
      </c>
      <c r="BL63" s="82">
        <v>0</v>
      </c>
      <c r="BM63" s="82">
        <v>0</v>
      </c>
      <c r="BN63" s="82">
        <v>0</v>
      </c>
      <c r="BO63" s="82">
        <v>0</v>
      </c>
      <c r="BP63" s="82">
        <v>0</v>
      </c>
      <c r="BQ63" s="82" t="s">
        <v>301</v>
      </c>
      <c r="BR63" s="82" t="s">
        <v>301</v>
      </c>
      <c r="BS63" s="82" t="s">
        <v>301</v>
      </c>
      <c r="BT63" s="82" t="s">
        <v>301</v>
      </c>
      <c r="BU63" s="82" t="s">
        <v>301</v>
      </c>
    </row>
    <row r="64" spans="1:73" s="24" customFormat="1" ht="12.75" customHeight="1" x14ac:dyDescent="0.2">
      <c r="A64" s="51" t="s">
        <v>332</v>
      </c>
      <c r="B64" s="52" t="s">
        <v>197</v>
      </c>
      <c r="C64" s="53"/>
      <c r="D64" s="79">
        <v>1230</v>
      </c>
      <c r="E64" s="79" t="s">
        <v>301</v>
      </c>
      <c r="F64" s="79">
        <v>7</v>
      </c>
      <c r="G64" s="79">
        <v>0</v>
      </c>
      <c r="H64" s="79">
        <v>4</v>
      </c>
      <c r="I64" s="79">
        <v>3</v>
      </c>
      <c r="J64" s="80">
        <v>2.8</v>
      </c>
      <c r="K64" s="81">
        <v>2.6</v>
      </c>
      <c r="L64" s="81">
        <v>0.2</v>
      </c>
      <c r="M64" s="81">
        <v>0</v>
      </c>
      <c r="N64" s="82">
        <v>1</v>
      </c>
      <c r="O64" s="82">
        <v>567</v>
      </c>
      <c r="P64" s="82">
        <v>500</v>
      </c>
      <c r="Q64" s="82">
        <v>113</v>
      </c>
      <c r="R64" s="82">
        <v>65</v>
      </c>
      <c r="S64" s="82">
        <v>2</v>
      </c>
      <c r="T64" s="81">
        <v>225</v>
      </c>
      <c r="U64" s="81">
        <v>77</v>
      </c>
      <c r="V64" s="82">
        <v>13491</v>
      </c>
      <c r="W64" s="82">
        <v>603</v>
      </c>
      <c r="X64" s="82">
        <v>0</v>
      </c>
      <c r="Y64" s="82">
        <v>600</v>
      </c>
      <c r="Z64" s="82">
        <v>0</v>
      </c>
      <c r="AA64" s="82" t="s">
        <v>301</v>
      </c>
      <c r="AB64" s="82">
        <v>0</v>
      </c>
      <c r="AC64" s="82" t="s">
        <v>301</v>
      </c>
      <c r="AD64" s="82" t="s">
        <v>301</v>
      </c>
      <c r="AE64" s="82" t="s">
        <v>301</v>
      </c>
      <c r="AF64" s="82" t="s">
        <v>301</v>
      </c>
      <c r="AG64" s="82" t="s">
        <v>301</v>
      </c>
      <c r="AH64" s="82" t="s">
        <v>301</v>
      </c>
      <c r="AI64" s="82" t="s">
        <v>301</v>
      </c>
      <c r="AJ64" s="82" t="s">
        <v>301</v>
      </c>
      <c r="AK64" s="82">
        <v>4062</v>
      </c>
      <c r="AL64" s="82">
        <v>14094</v>
      </c>
      <c r="AM64" s="82">
        <v>12739</v>
      </c>
      <c r="AN64" s="82">
        <v>0</v>
      </c>
      <c r="AO64" s="82">
        <v>0</v>
      </c>
      <c r="AP64" s="82">
        <v>0</v>
      </c>
      <c r="AQ64" s="82">
        <v>0</v>
      </c>
      <c r="AR64" s="82">
        <v>1355</v>
      </c>
      <c r="AS64" s="82">
        <v>0</v>
      </c>
      <c r="AT64" s="82">
        <v>0</v>
      </c>
      <c r="AU64" s="82">
        <v>0</v>
      </c>
      <c r="AV64" s="82">
        <v>0</v>
      </c>
      <c r="AW64" s="82">
        <v>942</v>
      </c>
      <c r="AX64" s="82">
        <v>845</v>
      </c>
      <c r="AY64" s="82">
        <v>0</v>
      </c>
      <c r="AZ64" s="82">
        <v>0</v>
      </c>
      <c r="BA64" s="82">
        <v>0</v>
      </c>
      <c r="BB64" s="82">
        <v>0</v>
      </c>
      <c r="BC64" s="82">
        <v>97</v>
      </c>
      <c r="BD64" s="82">
        <v>0</v>
      </c>
      <c r="BE64" s="82">
        <v>40</v>
      </c>
      <c r="BF64" s="82">
        <v>20</v>
      </c>
      <c r="BG64" s="82">
        <v>55</v>
      </c>
      <c r="BH64" s="82">
        <v>12147</v>
      </c>
      <c r="BI64" s="82">
        <v>265</v>
      </c>
      <c r="BJ64" s="82">
        <v>207</v>
      </c>
      <c r="BK64" s="82" t="s">
        <v>301</v>
      </c>
      <c r="BL64" s="82">
        <v>0</v>
      </c>
      <c r="BM64" s="82">
        <v>0</v>
      </c>
      <c r="BN64" s="82">
        <v>0</v>
      </c>
      <c r="BO64" s="82">
        <v>0</v>
      </c>
      <c r="BP64" s="82">
        <v>0</v>
      </c>
      <c r="BQ64" s="82">
        <v>0</v>
      </c>
      <c r="BR64" s="82">
        <v>575</v>
      </c>
      <c r="BS64" s="82" t="s">
        <v>301</v>
      </c>
      <c r="BT64" s="82" t="s">
        <v>301</v>
      </c>
      <c r="BU64" s="82" t="s">
        <v>301</v>
      </c>
    </row>
    <row r="65" spans="1:73" s="24" customFormat="1" ht="12.75" customHeight="1" x14ac:dyDescent="0.2">
      <c r="A65" s="51" t="s">
        <v>333</v>
      </c>
      <c r="B65" s="52" t="s">
        <v>198</v>
      </c>
      <c r="C65" s="53"/>
      <c r="D65" s="79" t="s">
        <v>301</v>
      </c>
      <c r="E65" s="79" t="s">
        <v>301</v>
      </c>
      <c r="F65" s="79">
        <v>8</v>
      </c>
      <c r="G65" s="79">
        <v>2</v>
      </c>
      <c r="H65" s="79">
        <v>3</v>
      </c>
      <c r="I65" s="79">
        <v>3</v>
      </c>
      <c r="J65" s="80">
        <v>5</v>
      </c>
      <c r="K65" s="81">
        <v>3.65</v>
      </c>
      <c r="L65" s="81">
        <v>0.35</v>
      </c>
      <c r="M65" s="81">
        <v>1</v>
      </c>
      <c r="N65" s="82">
        <v>1</v>
      </c>
      <c r="O65" s="82">
        <v>804</v>
      </c>
      <c r="P65" s="82">
        <v>695</v>
      </c>
      <c r="Q65" s="82">
        <v>80</v>
      </c>
      <c r="R65" s="82">
        <v>29</v>
      </c>
      <c r="S65" s="82">
        <v>2</v>
      </c>
      <c r="T65" s="81">
        <v>220</v>
      </c>
      <c r="U65" s="81">
        <v>43</v>
      </c>
      <c r="V65" s="82">
        <v>30203</v>
      </c>
      <c r="W65" s="82">
        <v>726</v>
      </c>
      <c r="X65" s="82">
        <v>0</v>
      </c>
      <c r="Y65" s="82">
        <v>4329</v>
      </c>
      <c r="Z65" s="82">
        <v>85500</v>
      </c>
      <c r="AA65" s="82" t="s">
        <v>301</v>
      </c>
      <c r="AB65" s="82">
        <v>85500</v>
      </c>
      <c r="AC65" s="82" t="s">
        <v>301</v>
      </c>
      <c r="AD65" s="82" t="s">
        <v>301</v>
      </c>
      <c r="AE65" s="82" t="s">
        <v>301</v>
      </c>
      <c r="AF65" s="82">
        <v>85500</v>
      </c>
      <c r="AG65" s="82">
        <v>6500</v>
      </c>
      <c r="AH65" s="82" t="s">
        <v>301</v>
      </c>
      <c r="AI65" s="82" t="s">
        <v>301</v>
      </c>
      <c r="AJ65" s="82" t="s">
        <v>301</v>
      </c>
      <c r="AK65" s="82">
        <v>4100</v>
      </c>
      <c r="AL65" s="82">
        <v>38310</v>
      </c>
      <c r="AM65" s="82">
        <v>35219</v>
      </c>
      <c r="AN65" s="82">
        <v>0</v>
      </c>
      <c r="AO65" s="82">
        <v>0</v>
      </c>
      <c r="AP65" s="82">
        <v>0</v>
      </c>
      <c r="AQ65" s="82">
        <v>0</v>
      </c>
      <c r="AR65" s="82">
        <v>3091</v>
      </c>
      <c r="AS65" s="82">
        <v>0</v>
      </c>
      <c r="AT65" s="82">
        <v>10</v>
      </c>
      <c r="AU65" s="82">
        <v>139</v>
      </c>
      <c r="AV65" s="82">
        <v>5</v>
      </c>
      <c r="AW65" s="82">
        <v>2342</v>
      </c>
      <c r="AX65" s="82">
        <v>1040</v>
      </c>
      <c r="AY65" s="82">
        <v>0</v>
      </c>
      <c r="AZ65" s="82">
        <v>0</v>
      </c>
      <c r="BA65" s="82">
        <v>0</v>
      </c>
      <c r="BB65" s="82">
        <v>0</v>
      </c>
      <c r="BC65" s="82">
        <v>143</v>
      </c>
      <c r="BD65" s="82">
        <v>1159</v>
      </c>
      <c r="BE65" s="82">
        <v>40</v>
      </c>
      <c r="BF65" s="82">
        <v>1</v>
      </c>
      <c r="BG65" s="82">
        <v>54</v>
      </c>
      <c r="BH65" s="82">
        <v>29926</v>
      </c>
      <c r="BI65" s="82">
        <v>169</v>
      </c>
      <c r="BJ65" s="82">
        <v>192</v>
      </c>
      <c r="BK65" s="82">
        <v>155</v>
      </c>
      <c r="BL65" s="82">
        <v>0</v>
      </c>
      <c r="BM65" s="82">
        <v>0</v>
      </c>
      <c r="BN65" s="82">
        <v>0</v>
      </c>
      <c r="BO65" s="82">
        <v>0</v>
      </c>
      <c r="BP65" s="82">
        <v>0</v>
      </c>
      <c r="BQ65" s="82" t="s">
        <v>301</v>
      </c>
      <c r="BR65" s="82">
        <v>668</v>
      </c>
      <c r="BS65" s="82">
        <v>24622</v>
      </c>
      <c r="BT65" s="82">
        <v>3850</v>
      </c>
      <c r="BU65" s="82">
        <v>22000</v>
      </c>
    </row>
    <row r="66" spans="1:73" s="24" customFormat="1" ht="12.75" customHeight="1" x14ac:dyDescent="0.2">
      <c r="A66" s="51" t="s">
        <v>334</v>
      </c>
      <c r="B66" s="52" t="s">
        <v>199</v>
      </c>
      <c r="C66" s="53"/>
      <c r="D66" s="79">
        <v>1817</v>
      </c>
      <c r="E66" s="79" t="s">
        <v>301</v>
      </c>
      <c r="F66" s="79">
        <v>4</v>
      </c>
      <c r="G66" s="79">
        <v>3</v>
      </c>
      <c r="H66" s="79">
        <v>1</v>
      </c>
      <c r="I66" s="79">
        <v>0</v>
      </c>
      <c r="J66" s="80">
        <v>3.5</v>
      </c>
      <c r="K66" s="81">
        <v>2.5</v>
      </c>
      <c r="L66" s="81">
        <v>1</v>
      </c>
      <c r="M66" s="81">
        <v>0</v>
      </c>
      <c r="N66" s="82">
        <v>2</v>
      </c>
      <c r="O66" s="82">
        <v>288</v>
      </c>
      <c r="P66" s="82">
        <v>225</v>
      </c>
      <c r="Q66" s="82">
        <v>79</v>
      </c>
      <c r="R66" s="82">
        <v>30</v>
      </c>
      <c r="S66" s="82">
        <v>1</v>
      </c>
      <c r="T66" s="81">
        <v>232</v>
      </c>
      <c r="U66" s="81">
        <v>61.25</v>
      </c>
      <c r="V66" s="82">
        <v>14642</v>
      </c>
      <c r="W66" s="82">
        <v>1367</v>
      </c>
      <c r="X66" s="82">
        <v>0</v>
      </c>
      <c r="Y66" s="82">
        <v>5906</v>
      </c>
      <c r="Z66" s="82">
        <v>0</v>
      </c>
      <c r="AA66" s="82" t="s">
        <v>301</v>
      </c>
      <c r="AB66" s="82">
        <v>0</v>
      </c>
      <c r="AC66" s="82" t="s">
        <v>301</v>
      </c>
      <c r="AD66" s="82" t="s">
        <v>301</v>
      </c>
      <c r="AE66" s="82" t="s">
        <v>301</v>
      </c>
      <c r="AF66" s="82" t="s">
        <v>301</v>
      </c>
      <c r="AG66" s="82" t="s">
        <v>301</v>
      </c>
      <c r="AH66" s="82" t="s">
        <v>301</v>
      </c>
      <c r="AI66" s="82" t="s">
        <v>301</v>
      </c>
      <c r="AJ66" s="82" t="s">
        <v>301</v>
      </c>
      <c r="AK66" s="82" t="s">
        <v>301</v>
      </c>
      <c r="AL66" s="82">
        <v>20557</v>
      </c>
      <c r="AM66" s="82">
        <v>17064</v>
      </c>
      <c r="AN66" s="82">
        <v>2307</v>
      </c>
      <c r="AO66" s="82">
        <v>0</v>
      </c>
      <c r="AP66" s="82">
        <v>0</v>
      </c>
      <c r="AQ66" s="82">
        <v>0</v>
      </c>
      <c r="AR66" s="82">
        <v>812</v>
      </c>
      <c r="AS66" s="82">
        <v>374</v>
      </c>
      <c r="AT66" s="82">
        <v>413</v>
      </c>
      <c r="AU66" s="82">
        <v>0</v>
      </c>
      <c r="AV66" s="82">
        <v>149</v>
      </c>
      <c r="AW66" s="82">
        <v>1352</v>
      </c>
      <c r="AX66" s="82">
        <v>1093</v>
      </c>
      <c r="AY66" s="82">
        <v>122</v>
      </c>
      <c r="AZ66" s="82">
        <v>0</v>
      </c>
      <c r="BA66" s="82">
        <v>0</v>
      </c>
      <c r="BB66" s="82">
        <v>0</v>
      </c>
      <c r="BC66" s="82">
        <v>137</v>
      </c>
      <c r="BD66" s="82">
        <v>0</v>
      </c>
      <c r="BE66" s="82">
        <v>543</v>
      </c>
      <c r="BF66" s="82">
        <v>0</v>
      </c>
      <c r="BG66" s="82">
        <v>283</v>
      </c>
      <c r="BH66" s="82">
        <v>16564</v>
      </c>
      <c r="BI66" s="82">
        <v>237</v>
      </c>
      <c r="BJ66" s="82">
        <v>51</v>
      </c>
      <c r="BK66" s="82">
        <v>202</v>
      </c>
      <c r="BL66" s="82">
        <v>0</v>
      </c>
      <c r="BM66" s="82">
        <v>0</v>
      </c>
      <c r="BN66" s="82">
        <v>0</v>
      </c>
      <c r="BO66" s="82">
        <v>0</v>
      </c>
      <c r="BP66" s="82">
        <v>0</v>
      </c>
      <c r="BQ66" s="82" t="s">
        <v>301</v>
      </c>
      <c r="BR66" s="82" t="s">
        <v>301</v>
      </c>
      <c r="BS66" s="82" t="s">
        <v>301</v>
      </c>
      <c r="BT66" s="82" t="s">
        <v>301</v>
      </c>
      <c r="BU66" s="82" t="s">
        <v>301</v>
      </c>
    </row>
    <row r="67" spans="1:73" s="24" customFormat="1" ht="12.75" customHeight="1" x14ac:dyDescent="0.2">
      <c r="A67" s="51" t="s">
        <v>335</v>
      </c>
      <c r="B67" s="52" t="s">
        <v>200</v>
      </c>
      <c r="C67" s="53"/>
      <c r="D67" s="79">
        <v>805</v>
      </c>
      <c r="E67" s="79" t="s">
        <v>301</v>
      </c>
      <c r="F67" s="79">
        <v>4</v>
      </c>
      <c r="G67" s="79">
        <v>1</v>
      </c>
      <c r="H67" s="79">
        <v>3</v>
      </c>
      <c r="I67" s="79">
        <v>0</v>
      </c>
      <c r="J67" s="80">
        <v>3.2</v>
      </c>
      <c r="K67" s="81">
        <v>3.15</v>
      </c>
      <c r="L67" s="81">
        <v>0</v>
      </c>
      <c r="M67" s="81">
        <v>0</v>
      </c>
      <c r="N67" s="82">
        <v>1</v>
      </c>
      <c r="O67" s="82">
        <v>155</v>
      </c>
      <c r="P67" s="82">
        <v>140</v>
      </c>
      <c r="Q67" s="82">
        <v>38</v>
      </c>
      <c r="R67" s="82">
        <v>13</v>
      </c>
      <c r="S67" s="82">
        <v>0</v>
      </c>
      <c r="T67" s="81">
        <v>240</v>
      </c>
      <c r="U67" s="81">
        <v>44.5</v>
      </c>
      <c r="V67" s="82">
        <v>8545</v>
      </c>
      <c r="W67" s="82">
        <v>369</v>
      </c>
      <c r="X67" s="82">
        <v>0</v>
      </c>
      <c r="Y67" s="82">
        <v>565</v>
      </c>
      <c r="Z67" s="82">
        <v>0</v>
      </c>
      <c r="AA67" s="82" t="s">
        <v>301</v>
      </c>
      <c r="AB67" s="82">
        <v>0</v>
      </c>
      <c r="AC67" s="82" t="s">
        <v>301</v>
      </c>
      <c r="AD67" s="82" t="s">
        <v>301</v>
      </c>
      <c r="AE67" s="82" t="s">
        <v>301</v>
      </c>
      <c r="AF67" s="82" t="s">
        <v>301</v>
      </c>
      <c r="AG67" s="82" t="s">
        <v>301</v>
      </c>
      <c r="AH67" s="82" t="s">
        <v>301</v>
      </c>
      <c r="AI67" s="82" t="s">
        <v>301</v>
      </c>
      <c r="AJ67" s="82" t="s">
        <v>301</v>
      </c>
      <c r="AK67" s="82">
        <v>350</v>
      </c>
      <c r="AL67" s="82">
        <v>9298</v>
      </c>
      <c r="AM67" s="82">
        <v>8210</v>
      </c>
      <c r="AN67" s="82">
        <v>0</v>
      </c>
      <c r="AO67" s="82">
        <v>0</v>
      </c>
      <c r="AP67" s="82">
        <v>0</v>
      </c>
      <c r="AQ67" s="82">
        <v>0</v>
      </c>
      <c r="AR67" s="82">
        <v>1088</v>
      </c>
      <c r="AS67" s="82">
        <v>0</v>
      </c>
      <c r="AT67" s="82">
        <v>73</v>
      </c>
      <c r="AU67" s="82">
        <v>0</v>
      </c>
      <c r="AV67" s="82">
        <v>0</v>
      </c>
      <c r="AW67" s="82">
        <v>839</v>
      </c>
      <c r="AX67" s="82">
        <v>712</v>
      </c>
      <c r="AY67" s="82">
        <v>0</v>
      </c>
      <c r="AZ67" s="82">
        <v>0</v>
      </c>
      <c r="BA67" s="82">
        <v>0</v>
      </c>
      <c r="BB67" s="82">
        <v>0</v>
      </c>
      <c r="BC67" s="82">
        <v>127</v>
      </c>
      <c r="BD67" s="82">
        <v>0</v>
      </c>
      <c r="BE67" s="82">
        <v>1112</v>
      </c>
      <c r="BF67" s="82">
        <v>0</v>
      </c>
      <c r="BG67" s="82">
        <v>29</v>
      </c>
      <c r="BH67" s="82">
        <v>12038</v>
      </c>
      <c r="BI67" s="82">
        <v>94</v>
      </c>
      <c r="BJ67" s="82">
        <v>58</v>
      </c>
      <c r="BK67" s="82">
        <v>173</v>
      </c>
      <c r="BL67" s="82">
        <v>0</v>
      </c>
      <c r="BM67" s="82">
        <v>0</v>
      </c>
      <c r="BN67" s="82">
        <v>0</v>
      </c>
      <c r="BO67" s="82">
        <v>0</v>
      </c>
      <c r="BP67" s="82">
        <v>0</v>
      </c>
      <c r="BQ67" s="82">
        <v>0</v>
      </c>
      <c r="BR67" s="82">
        <v>62</v>
      </c>
      <c r="BS67" s="82">
        <v>1470</v>
      </c>
      <c r="BT67" s="82" t="s">
        <v>301</v>
      </c>
      <c r="BU67" s="82">
        <v>913</v>
      </c>
    </row>
    <row r="68" spans="1:73" s="24" customFormat="1" ht="12.75" customHeight="1" x14ac:dyDescent="0.2">
      <c r="A68" s="51" t="s">
        <v>336</v>
      </c>
      <c r="B68" s="52" t="s">
        <v>201</v>
      </c>
      <c r="C68" s="53"/>
      <c r="D68" s="38" t="s">
        <v>301</v>
      </c>
      <c r="E68" s="38" t="s">
        <v>301</v>
      </c>
      <c r="F68" s="38">
        <v>3</v>
      </c>
      <c r="G68" s="38">
        <v>0</v>
      </c>
      <c r="H68" s="38">
        <v>3</v>
      </c>
      <c r="I68" s="38">
        <v>0</v>
      </c>
      <c r="J68" s="39">
        <v>1.8</v>
      </c>
      <c r="K68" s="40">
        <v>1.8</v>
      </c>
      <c r="L68" s="40">
        <v>0</v>
      </c>
      <c r="M68" s="40">
        <v>0</v>
      </c>
      <c r="N68" s="41">
        <v>2</v>
      </c>
      <c r="O68" s="41">
        <v>232</v>
      </c>
      <c r="P68" s="41">
        <v>226</v>
      </c>
      <c r="Q68" s="41">
        <v>26</v>
      </c>
      <c r="R68" s="41">
        <v>11</v>
      </c>
      <c r="S68" s="41">
        <v>0</v>
      </c>
      <c r="T68" s="40">
        <v>244</v>
      </c>
      <c r="U68" s="40">
        <v>43</v>
      </c>
      <c r="V68" s="41">
        <v>14183</v>
      </c>
      <c r="W68" s="41">
        <v>295</v>
      </c>
      <c r="X68" s="41">
        <v>0</v>
      </c>
      <c r="Y68" s="41">
        <v>0</v>
      </c>
      <c r="Z68" s="41">
        <v>0</v>
      </c>
      <c r="AA68" s="41" t="s">
        <v>301</v>
      </c>
      <c r="AB68" s="41">
        <v>0</v>
      </c>
      <c r="AC68" s="41" t="s">
        <v>301</v>
      </c>
      <c r="AD68" s="41" t="s">
        <v>301</v>
      </c>
      <c r="AE68" s="41" t="s">
        <v>301</v>
      </c>
      <c r="AF68" s="41" t="s">
        <v>301</v>
      </c>
      <c r="AG68" s="41" t="s">
        <v>301</v>
      </c>
      <c r="AH68" s="41" t="s">
        <v>301</v>
      </c>
      <c r="AI68" s="41">
        <v>0</v>
      </c>
      <c r="AJ68" s="41">
        <v>0</v>
      </c>
      <c r="AK68" s="41" t="s">
        <v>301</v>
      </c>
      <c r="AL68" s="41">
        <v>14003</v>
      </c>
      <c r="AM68" s="41">
        <v>13076</v>
      </c>
      <c r="AN68" s="41">
        <v>573</v>
      </c>
      <c r="AO68" s="41">
        <v>2</v>
      </c>
      <c r="AP68" s="41">
        <v>0</v>
      </c>
      <c r="AQ68" s="41">
        <v>0</v>
      </c>
      <c r="AR68" s="41">
        <v>352</v>
      </c>
      <c r="AS68" s="41">
        <v>0</v>
      </c>
      <c r="AT68" s="41" t="s">
        <v>301</v>
      </c>
      <c r="AU68" s="41" t="s">
        <v>301</v>
      </c>
      <c r="AV68" s="41">
        <v>51</v>
      </c>
      <c r="AW68" s="41">
        <v>2731</v>
      </c>
      <c r="AX68" s="41">
        <v>2562</v>
      </c>
      <c r="AY68" s="41">
        <v>62</v>
      </c>
      <c r="AZ68" s="41">
        <v>0</v>
      </c>
      <c r="BA68" s="41">
        <v>0</v>
      </c>
      <c r="BB68" s="41">
        <v>0</v>
      </c>
      <c r="BC68" s="41">
        <v>107</v>
      </c>
      <c r="BD68" s="41">
        <v>0</v>
      </c>
      <c r="BE68" s="41">
        <v>441</v>
      </c>
      <c r="BF68" s="41">
        <v>2</v>
      </c>
      <c r="BG68" s="41">
        <v>16</v>
      </c>
      <c r="BH68" s="41">
        <v>8646</v>
      </c>
      <c r="BI68" s="41">
        <v>879</v>
      </c>
      <c r="BJ68" s="41">
        <v>735</v>
      </c>
      <c r="BK68" s="41">
        <v>441</v>
      </c>
      <c r="BL68" s="41">
        <v>0</v>
      </c>
      <c r="BM68" s="41">
        <v>0</v>
      </c>
      <c r="BN68" s="41">
        <v>0</v>
      </c>
      <c r="BO68" s="41">
        <v>0</v>
      </c>
      <c r="BP68" s="41">
        <v>0</v>
      </c>
      <c r="BQ68" s="41">
        <v>98</v>
      </c>
      <c r="BR68" s="41" t="s">
        <v>301</v>
      </c>
      <c r="BS68" s="41" t="s">
        <v>301</v>
      </c>
      <c r="BT68" s="41" t="s">
        <v>301</v>
      </c>
      <c r="BU68" s="41" t="s">
        <v>301</v>
      </c>
    </row>
    <row r="69" spans="1:73" s="24" customFormat="1" ht="12.75" customHeight="1" x14ac:dyDescent="0.2">
      <c r="A69" s="51" t="s">
        <v>337</v>
      </c>
      <c r="B69" s="52" t="s">
        <v>202</v>
      </c>
      <c r="C69" s="53"/>
      <c r="D69" s="38">
        <v>1180</v>
      </c>
      <c r="E69" s="38" t="s">
        <v>301</v>
      </c>
      <c r="F69" s="38">
        <v>3</v>
      </c>
      <c r="G69" s="38">
        <v>1</v>
      </c>
      <c r="H69" s="38">
        <v>2</v>
      </c>
      <c r="I69" s="38">
        <v>0</v>
      </c>
      <c r="J69" s="39">
        <v>2.1</v>
      </c>
      <c r="K69" s="40">
        <v>2.1</v>
      </c>
      <c r="L69" s="40">
        <v>0</v>
      </c>
      <c r="M69" s="40">
        <v>0</v>
      </c>
      <c r="N69" s="41">
        <v>1</v>
      </c>
      <c r="O69" s="41">
        <v>550</v>
      </c>
      <c r="P69" s="41">
        <v>460</v>
      </c>
      <c r="Q69" s="41">
        <v>50</v>
      </c>
      <c r="R69" s="41">
        <v>2</v>
      </c>
      <c r="S69" s="41">
        <v>0</v>
      </c>
      <c r="T69" s="40">
        <v>238</v>
      </c>
      <c r="U69" s="40">
        <v>32</v>
      </c>
      <c r="V69" s="41">
        <v>20000</v>
      </c>
      <c r="W69" s="41">
        <v>600</v>
      </c>
      <c r="X69" s="41" t="s">
        <v>301</v>
      </c>
      <c r="Y69" s="41" t="s">
        <v>301</v>
      </c>
      <c r="Z69" s="41">
        <v>0</v>
      </c>
      <c r="AA69" s="41" t="s">
        <v>301</v>
      </c>
      <c r="AB69" s="41">
        <v>0</v>
      </c>
      <c r="AC69" s="41" t="s">
        <v>301</v>
      </c>
      <c r="AD69" s="41" t="s">
        <v>301</v>
      </c>
      <c r="AE69" s="41" t="s">
        <v>301</v>
      </c>
      <c r="AF69" s="41" t="s">
        <v>301</v>
      </c>
      <c r="AG69" s="41" t="s">
        <v>301</v>
      </c>
      <c r="AH69" s="41" t="s">
        <v>301</v>
      </c>
      <c r="AI69" s="41" t="s">
        <v>301</v>
      </c>
      <c r="AJ69" s="41" t="s">
        <v>301</v>
      </c>
      <c r="AK69" s="41" t="s">
        <v>301</v>
      </c>
      <c r="AL69" s="41">
        <v>21708</v>
      </c>
      <c r="AM69" s="41">
        <v>21669</v>
      </c>
      <c r="AN69" s="41">
        <v>0</v>
      </c>
      <c r="AO69" s="41">
        <v>19</v>
      </c>
      <c r="AP69" s="41">
        <v>0</v>
      </c>
      <c r="AQ69" s="41">
        <v>0</v>
      </c>
      <c r="AR69" s="41">
        <v>20</v>
      </c>
      <c r="AS69" s="41">
        <v>0</v>
      </c>
      <c r="AT69" s="41" t="s">
        <v>301</v>
      </c>
      <c r="AU69" s="41">
        <v>127</v>
      </c>
      <c r="AV69" s="41" t="s">
        <v>301</v>
      </c>
      <c r="AW69" s="41">
        <v>2474</v>
      </c>
      <c r="AX69" s="41">
        <v>2472</v>
      </c>
      <c r="AY69" s="41">
        <v>0</v>
      </c>
      <c r="AZ69" s="41">
        <v>1</v>
      </c>
      <c r="BA69" s="41">
        <v>0</v>
      </c>
      <c r="BB69" s="41">
        <v>0</v>
      </c>
      <c r="BC69" s="41">
        <v>1</v>
      </c>
      <c r="BD69" s="41">
        <v>0</v>
      </c>
      <c r="BE69" s="41" t="s">
        <v>301</v>
      </c>
      <c r="BF69" s="41">
        <v>3</v>
      </c>
      <c r="BG69" s="41">
        <v>20</v>
      </c>
      <c r="BH69" s="41">
        <v>6319</v>
      </c>
      <c r="BI69" s="41">
        <v>1031</v>
      </c>
      <c r="BJ69" s="41">
        <v>2380</v>
      </c>
      <c r="BK69" s="41">
        <v>10</v>
      </c>
      <c r="BL69" s="41">
        <v>15</v>
      </c>
      <c r="BM69" s="41">
        <v>0</v>
      </c>
      <c r="BN69" s="41">
        <v>0</v>
      </c>
      <c r="BO69" s="41">
        <v>15</v>
      </c>
      <c r="BP69" s="41">
        <v>0</v>
      </c>
      <c r="BQ69" s="41">
        <v>0</v>
      </c>
      <c r="BR69" s="41">
        <v>400</v>
      </c>
      <c r="BS69" s="41" t="s">
        <v>301</v>
      </c>
      <c r="BT69" s="41" t="s">
        <v>301</v>
      </c>
      <c r="BU69" s="41" t="s">
        <v>301</v>
      </c>
    </row>
    <row r="70" spans="1:73" s="24" customFormat="1" ht="12.75" customHeight="1" x14ac:dyDescent="0.2">
      <c r="A70" s="51" t="s">
        <v>338</v>
      </c>
      <c r="B70" s="52" t="s">
        <v>203</v>
      </c>
      <c r="C70" s="53"/>
      <c r="D70" s="79">
        <v>500</v>
      </c>
      <c r="E70" s="79" t="s">
        <v>301</v>
      </c>
      <c r="F70" s="79">
        <v>4</v>
      </c>
      <c r="G70" s="79">
        <v>0</v>
      </c>
      <c r="H70" s="79">
        <v>2</v>
      </c>
      <c r="I70" s="79">
        <v>2</v>
      </c>
      <c r="J70" s="80">
        <v>2</v>
      </c>
      <c r="K70" s="81">
        <v>0.8</v>
      </c>
      <c r="L70" s="81">
        <v>0.4</v>
      </c>
      <c r="M70" s="81">
        <v>0.8</v>
      </c>
      <c r="N70" s="82">
        <v>1</v>
      </c>
      <c r="O70" s="82">
        <v>600</v>
      </c>
      <c r="P70" s="82">
        <v>540</v>
      </c>
      <c r="Q70" s="82">
        <v>74</v>
      </c>
      <c r="R70" s="82">
        <v>2</v>
      </c>
      <c r="S70" s="82">
        <v>1</v>
      </c>
      <c r="T70" s="81">
        <v>176</v>
      </c>
      <c r="U70" s="81">
        <v>45</v>
      </c>
      <c r="V70" s="82">
        <v>12150</v>
      </c>
      <c r="W70" s="82">
        <v>310</v>
      </c>
      <c r="X70" s="82">
        <v>0</v>
      </c>
      <c r="Y70" s="82" t="s">
        <v>301</v>
      </c>
      <c r="Z70" s="82">
        <v>25000</v>
      </c>
      <c r="AA70" s="82" t="s">
        <v>301</v>
      </c>
      <c r="AB70" s="82">
        <v>25000</v>
      </c>
      <c r="AC70" s="82" t="s">
        <v>301</v>
      </c>
      <c r="AD70" s="82" t="s">
        <v>301</v>
      </c>
      <c r="AE70" s="82" t="s">
        <v>301</v>
      </c>
      <c r="AF70" s="82">
        <v>25000</v>
      </c>
      <c r="AG70" s="82">
        <v>500</v>
      </c>
      <c r="AH70" s="82" t="s">
        <v>301</v>
      </c>
      <c r="AI70" s="82" t="s">
        <v>301</v>
      </c>
      <c r="AJ70" s="82" t="s">
        <v>301</v>
      </c>
      <c r="AK70" s="82">
        <v>7300</v>
      </c>
      <c r="AL70" s="82">
        <v>12460</v>
      </c>
      <c r="AM70" s="82">
        <v>11957</v>
      </c>
      <c r="AN70" s="82">
        <v>0</v>
      </c>
      <c r="AO70" s="82">
        <v>0</v>
      </c>
      <c r="AP70" s="82">
        <v>0</v>
      </c>
      <c r="AQ70" s="82">
        <v>0</v>
      </c>
      <c r="AR70" s="82">
        <v>503</v>
      </c>
      <c r="AS70" s="82">
        <v>0</v>
      </c>
      <c r="AT70" s="82">
        <v>67</v>
      </c>
      <c r="AU70" s="82">
        <v>200</v>
      </c>
      <c r="AV70" s="82">
        <v>2</v>
      </c>
      <c r="AW70" s="82">
        <v>850</v>
      </c>
      <c r="AX70" s="82">
        <v>657</v>
      </c>
      <c r="AY70" s="82">
        <v>0</v>
      </c>
      <c r="AZ70" s="82">
        <v>0</v>
      </c>
      <c r="BA70" s="82">
        <v>0</v>
      </c>
      <c r="BB70" s="82">
        <v>0</v>
      </c>
      <c r="BC70" s="82">
        <v>193</v>
      </c>
      <c r="BD70" s="82">
        <v>0</v>
      </c>
      <c r="BE70" s="82">
        <v>0</v>
      </c>
      <c r="BF70" s="82">
        <v>0</v>
      </c>
      <c r="BG70" s="82">
        <v>20</v>
      </c>
      <c r="BH70" s="82" t="s">
        <v>301</v>
      </c>
      <c r="BI70" s="82">
        <v>0</v>
      </c>
      <c r="BJ70" s="82">
        <v>22</v>
      </c>
      <c r="BK70" s="82">
        <v>1</v>
      </c>
      <c r="BL70" s="82">
        <v>2</v>
      </c>
      <c r="BM70" s="82">
        <v>0</v>
      </c>
      <c r="BN70" s="82">
        <v>0</v>
      </c>
      <c r="BO70" s="82">
        <v>0</v>
      </c>
      <c r="BP70" s="82">
        <v>2</v>
      </c>
      <c r="BQ70" s="82">
        <v>45000</v>
      </c>
      <c r="BR70" s="82" t="s">
        <v>301</v>
      </c>
      <c r="BS70" s="82" t="s">
        <v>301</v>
      </c>
      <c r="BT70" s="82" t="s">
        <v>301</v>
      </c>
      <c r="BU70" s="82" t="s">
        <v>301</v>
      </c>
    </row>
    <row r="71" spans="1:73" s="24" customFormat="1" ht="12.75" customHeight="1" x14ac:dyDescent="0.2">
      <c r="A71" s="51" t="s">
        <v>339</v>
      </c>
      <c r="B71" s="501" t="s">
        <v>205</v>
      </c>
      <c r="C71" s="502"/>
      <c r="D71" s="79">
        <v>1042</v>
      </c>
      <c r="E71" s="79" t="s">
        <v>301</v>
      </c>
      <c r="F71" s="79">
        <v>4</v>
      </c>
      <c r="G71" s="79">
        <v>1</v>
      </c>
      <c r="H71" s="79">
        <v>2</v>
      </c>
      <c r="I71" s="79">
        <v>1</v>
      </c>
      <c r="J71" s="80">
        <v>2.5</v>
      </c>
      <c r="K71" s="81">
        <v>2.5</v>
      </c>
      <c r="L71" s="81">
        <v>0</v>
      </c>
      <c r="M71" s="81">
        <v>0.04</v>
      </c>
      <c r="N71" s="82">
        <v>1</v>
      </c>
      <c r="O71" s="82">
        <v>300</v>
      </c>
      <c r="P71" s="82">
        <v>270</v>
      </c>
      <c r="Q71" s="82">
        <v>40</v>
      </c>
      <c r="R71" s="82">
        <v>7</v>
      </c>
      <c r="S71" s="82">
        <v>7</v>
      </c>
      <c r="T71" s="81">
        <v>182</v>
      </c>
      <c r="U71" s="81">
        <v>43</v>
      </c>
      <c r="V71" s="82">
        <v>16131</v>
      </c>
      <c r="W71" s="82">
        <v>264</v>
      </c>
      <c r="X71" s="82">
        <v>294</v>
      </c>
      <c r="Y71" s="82">
        <v>509</v>
      </c>
      <c r="Z71" s="82">
        <v>50497</v>
      </c>
      <c r="AA71" s="82" t="s">
        <v>301</v>
      </c>
      <c r="AB71" s="82">
        <v>50497</v>
      </c>
      <c r="AC71" s="82" t="s">
        <v>301</v>
      </c>
      <c r="AD71" s="82" t="s">
        <v>301</v>
      </c>
      <c r="AE71" s="82">
        <v>20200</v>
      </c>
      <c r="AF71" s="82">
        <v>30297</v>
      </c>
      <c r="AG71" s="82" t="s">
        <v>301</v>
      </c>
      <c r="AH71" s="82">
        <v>51510</v>
      </c>
      <c r="AI71" s="82">
        <v>0</v>
      </c>
      <c r="AJ71" s="82">
        <v>0</v>
      </c>
      <c r="AK71" s="82">
        <v>3648</v>
      </c>
      <c r="AL71" s="82">
        <v>17020</v>
      </c>
      <c r="AM71" s="82">
        <v>16131</v>
      </c>
      <c r="AN71" s="82">
        <v>0</v>
      </c>
      <c r="AO71" s="82">
        <v>294</v>
      </c>
      <c r="AP71" s="82">
        <v>86</v>
      </c>
      <c r="AQ71" s="82">
        <v>0</v>
      </c>
      <c r="AR71" s="82">
        <v>509</v>
      </c>
      <c r="AS71" s="82">
        <v>0</v>
      </c>
      <c r="AT71" s="82" t="s">
        <v>301</v>
      </c>
      <c r="AU71" s="82">
        <v>509</v>
      </c>
      <c r="AV71" s="82" t="s">
        <v>301</v>
      </c>
      <c r="AW71" s="82">
        <v>955</v>
      </c>
      <c r="AX71" s="82">
        <v>933</v>
      </c>
      <c r="AY71" s="82">
        <v>0</v>
      </c>
      <c r="AZ71" s="82">
        <v>0</v>
      </c>
      <c r="BA71" s="82">
        <v>0</v>
      </c>
      <c r="BB71" s="82">
        <v>0</v>
      </c>
      <c r="BC71" s="82">
        <v>22</v>
      </c>
      <c r="BD71" s="82">
        <v>0</v>
      </c>
      <c r="BE71" s="82">
        <v>1059</v>
      </c>
      <c r="BF71" s="82">
        <v>2</v>
      </c>
      <c r="BG71" s="82">
        <v>6</v>
      </c>
      <c r="BH71" s="82">
        <v>7783</v>
      </c>
      <c r="BI71" s="82">
        <v>1051</v>
      </c>
      <c r="BJ71" s="82">
        <v>1417</v>
      </c>
      <c r="BK71" s="82">
        <v>0</v>
      </c>
      <c r="BL71" s="82">
        <v>0</v>
      </c>
      <c r="BM71" s="82" t="s">
        <v>301</v>
      </c>
      <c r="BN71" s="82" t="s">
        <v>301</v>
      </c>
      <c r="BO71" s="82" t="s">
        <v>301</v>
      </c>
      <c r="BP71" s="82" t="s">
        <v>301</v>
      </c>
      <c r="BQ71" s="82">
        <v>27</v>
      </c>
      <c r="BR71" s="82">
        <v>910</v>
      </c>
      <c r="BS71" s="82" t="s">
        <v>301</v>
      </c>
      <c r="BT71" s="82" t="s">
        <v>301</v>
      </c>
      <c r="BU71" s="82" t="s">
        <v>301</v>
      </c>
    </row>
    <row r="72" spans="1:73" s="24" customFormat="1" ht="12.75" customHeight="1" x14ac:dyDescent="0.2">
      <c r="A72" s="51" t="s">
        <v>340</v>
      </c>
      <c r="B72" s="52" t="s">
        <v>206</v>
      </c>
      <c r="C72" s="53"/>
      <c r="D72" s="79">
        <v>1077</v>
      </c>
      <c r="E72" s="79" t="s">
        <v>301</v>
      </c>
      <c r="F72" s="79">
        <v>5</v>
      </c>
      <c r="G72" s="79">
        <v>1</v>
      </c>
      <c r="H72" s="79">
        <v>4</v>
      </c>
      <c r="I72" s="79">
        <v>0</v>
      </c>
      <c r="J72" s="80">
        <v>3.6</v>
      </c>
      <c r="K72" s="81">
        <v>2.6</v>
      </c>
      <c r="L72" s="81">
        <v>1</v>
      </c>
      <c r="M72" s="81">
        <v>0</v>
      </c>
      <c r="N72" s="82">
        <v>1</v>
      </c>
      <c r="O72" s="82">
        <v>383</v>
      </c>
      <c r="P72" s="82">
        <v>329</v>
      </c>
      <c r="Q72" s="82">
        <v>56</v>
      </c>
      <c r="R72" s="82">
        <v>4</v>
      </c>
      <c r="S72" s="82">
        <v>0</v>
      </c>
      <c r="T72" s="81">
        <v>250</v>
      </c>
      <c r="U72" s="81">
        <v>47</v>
      </c>
      <c r="V72" s="82">
        <v>17813</v>
      </c>
      <c r="W72" s="82">
        <v>421</v>
      </c>
      <c r="X72" s="82">
        <v>0</v>
      </c>
      <c r="Y72" s="82">
        <v>3166</v>
      </c>
      <c r="Z72" s="82">
        <v>0</v>
      </c>
      <c r="AA72" s="82" t="s">
        <v>301</v>
      </c>
      <c r="AB72" s="82">
        <v>0</v>
      </c>
      <c r="AC72" s="82" t="s">
        <v>301</v>
      </c>
      <c r="AD72" s="82" t="s">
        <v>301</v>
      </c>
      <c r="AE72" s="82" t="s">
        <v>301</v>
      </c>
      <c r="AF72" s="82" t="s">
        <v>301</v>
      </c>
      <c r="AG72" s="82" t="s">
        <v>301</v>
      </c>
      <c r="AH72" s="82" t="s">
        <v>301</v>
      </c>
      <c r="AI72" s="82" t="s">
        <v>301</v>
      </c>
      <c r="AJ72" s="82" t="s">
        <v>301</v>
      </c>
      <c r="AK72" s="82" t="s">
        <v>301</v>
      </c>
      <c r="AL72" s="82">
        <v>23175</v>
      </c>
      <c r="AM72" s="82">
        <v>20930</v>
      </c>
      <c r="AN72" s="82">
        <v>0</v>
      </c>
      <c r="AO72" s="82">
        <v>49</v>
      </c>
      <c r="AP72" s="82">
        <v>0</v>
      </c>
      <c r="AQ72" s="82">
        <v>0</v>
      </c>
      <c r="AR72" s="82">
        <v>2196</v>
      </c>
      <c r="AS72" s="82">
        <v>0</v>
      </c>
      <c r="AT72" s="82" t="s">
        <v>301</v>
      </c>
      <c r="AU72" s="82" t="s">
        <v>301</v>
      </c>
      <c r="AV72" s="82">
        <v>153</v>
      </c>
      <c r="AW72" s="82">
        <v>1024</v>
      </c>
      <c r="AX72" s="82">
        <v>738</v>
      </c>
      <c r="AY72" s="82">
        <v>0</v>
      </c>
      <c r="AZ72" s="82">
        <v>1</v>
      </c>
      <c r="BA72" s="82">
        <v>0</v>
      </c>
      <c r="BB72" s="82">
        <v>0</v>
      </c>
      <c r="BC72" s="82">
        <v>285</v>
      </c>
      <c r="BD72" s="82">
        <v>0</v>
      </c>
      <c r="BE72" s="82" t="s">
        <v>301</v>
      </c>
      <c r="BF72" s="82">
        <v>2</v>
      </c>
      <c r="BG72" s="82">
        <v>23</v>
      </c>
      <c r="BH72" s="82">
        <v>8866</v>
      </c>
      <c r="BI72" s="82">
        <v>737</v>
      </c>
      <c r="BJ72" s="82">
        <v>1449</v>
      </c>
      <c r="BK72" s="82">
        <v>178</v>
      </c>
      <c r="BL72" s="82">
        <v>0</v>
      </c>
      <c r="BM72" s="82">
        <v>0</v>
      </c>
      <c r="BN72" s="82">
        <v>0</v>
      </c>
      <c r="BO72" s="82">
        <v>0</v>
      </c>
      <c r="BP72" s="82">
        <v>0</v>
      </c>
      <c r="BQ72" s="82">
        <v>0</v>
      </c>
      <c r="BR72" s="82">
        <v>717</v>
      </c>
      <c r="BS72" s="82" t="s">
        <v>301</v>
      </c>
      <c r="BT72" s="82" t="s">
        <v>301</v>
      </c>
      <c r="BU72" s="82" t="s">
        <v>301</v>
      </c>
    </row>
    <row r="73" spans="1:73" s="24" customFormat="1" ht="12.75" customHeight="1" x14ac:dyDescent="0.2">
      <c r="A73" s="51" t="s">
        <v>341</v>
      </c>
      <c r="B73" s="52" t="s">
        <v>207</v>
      </c>
      <c r="C73" s="53"/>
      <c r="D73" s="79">
        <v>392</v>
      </c>
      <c r="E73" s="79">
        <v>3703</v>
      </c>
      <c r="F73" s="79">
        <v>3</v>
      </c>
      <c r="G73" s="79">
        <v>0</v>
      </c>
      <c r="H73" s="79">
        <v>3</v>
      </c>
      <c r="I73" s="79">
        <v>0</v>
      </c>
      <c r="J73" s="80">
        <v>1.5</v>
      </c>
      <c r="K73" s="81">
        <v>1.5</v>
      </c>
      <c r="L73" s="81">
        <v>0</v>
      </c>
      <c r="M73" s="81">
        <v>0</v>
      </c>
      <c r="N73" s="82">
        <v>1</v>
      </c>
      <c r="O73" s="82">
        <v>215</v>
      </c>
      <c r="P73" s="82">
        <v>139</v>
      </c>
      <c r="Q73" s="82">
        <v>20</v>
      </c>
      <c r="R73" s="82">
        <v>2</v>
      </c>
      <c r="S73" s="82">
        <v>1</v>
      </c>
      <c r="T73" s="81">
        <v>236</v>
      </c>
      <c r="U73" s="81">
        <v>33.450000000000003</v>
      </c>
      <c r="V73" s="82">
        <v>9003</v>
      </c>
      <c r="W73" s="82">
        <v>1369</v>
      </c>
      <c r="X73" s="82">
        <v>0</v>
      </c>
      <c r="Y73" s="82">
        <v>4766</v>
      </c>
      <c r="Z73" s="82">
        <v>0</v>
      </c>
      <c r="AA73" s="82" t="s">
        <v>301</v>
      </c>
      <c r="AB73" s="82">
        <v>0</v>
      </c>
      <c r="AC73" s="82" t="s">
        <v>301</v>
      </c>
      <c r="AD73" s="82" t="s">
        <v>301</v>
      </c>
      <c r="AE73" s="82" t="s">
        <v>301</v>
      </c>
      <c r="AF73" s="82" t="s">
        <v>301</v>
      </c>
      <c r="AG73" s="82" t="s">
        <v>301</v>
      </c>
      <c r="AH73" s="82">
        <v>90000</v>
      </c>
      <c r="AI73" s="82">
        <v>0</v>
      </c>
      <c r="AJ73" s="82">
        <v>0</v>
      </c>
      <c r="AK73" s="82" t="s">
        <v>301</v>
      </c>
      <c r="AL73" s="82">
        <v>13769</v>
      </c>
      <c r="AM73" s="82">
        <v>13319</v>
      </c>
      <c r="AN73" s="82">
        <v>0</v>
      </c>
      <c r="AO73" s="82">
        <v>0</v>
      </c>
      <c r="AP73" s="82">
        <v>0</v>
      </c>
      <c r="AQ73" s="82">
        <v>0</v>
      </c>
      <c r="AR73" s="82">
        <v>450</v>
      </c>
      <c r="AS73" s="82">
        <v>0</v>
      </c>
      <c r="AT73" s="82" t="s">
        <v>301</v>
      </c>
      <c r="AU73" s="82" t="s">
        <v>301</v>
      </c>
      <c r="AV73" s="82">
        <v>1</v>
      </c>
      <c r="AW73" s="82">
        <v>665</v>
      </c>
      <c r="AX73" s="82">
        <v>630</v>
      </c>
      <c r="AY73" s="82">
        <v>0</v>
      </c>
      <c r="AZ73" s="82">
        <v>0</v>
      </c>
      <c r="BA73" s="82">
        <v>0</v>
      </c>
      <c r="BB73" s="82">
        <v>0</v>
      </c>
      <c r="BC73" s="82">
        <v>35</v>
      </c>
      <c r="BD73" s="82">
        <v>0</v>
      </c>
      <c r="BE73" s="82" t="s">
        <v>301</v>
      </c>
      <c r="BF73" s="82">
        <v>0</v>
      </c>
      <c r="BG73" s="82">
        <v>10</v>
      </c>
      <c r="BH73" s="82">
        <v>2687</v>
      </c>
      <c r="BI73" s="82">
        <v>295</v>
      </c>
      <c r="BJ73" s="82">
        <v>652</v>
      </c>
      <c r="BK73" s="82">
        <v>4</v>
      </c>
      <c r="BL73" s="82">
        <v>0</v>
      </c>
      <c r="BM73" s="82">
        <v>0</v>
      </c>
      <c r="BN73" s="82">
        <v>0</v>
      </c>
      <c r="BO73" s="82">
        <v>0</v>
      </c>
      <c r="BP73" s="82">
        <v>0</v>
      </c>
      <c r="BQ73" s="82" t="s">
        <v>301</v>
      </c>
      <c r="BR73" s="82">
        <v>71</v>
      </c>
      <c r="BS73" s="82" t="s">
        <v>301</v>
      </c>
      <c r="BT73" s="82" t="s">
        <v>301</v>
      </c>
      <c r="BU73" s="82" t="s">
        <v>301</v>
      </c>
    </row>
    <row r="74" spans="1:73" s="24" customFormat="1" ht="12.75" customHeight="1" x14ac:dyDescent="0.2">
      <c r="A74" s="51" t="s">
        <v>342</v>
      </c>
      <c r="B74" s="52" t="s">
        <v>208</v>
      </c>
      <c r="C74" s="53"/>
      <c r="D74" s="79">
        <v>585</v>
      </c>
      <c r="E74" s="79">
        <v>800</v>
      </c>
      <c r="F74" s="79">
        <v>3</v>
      </c>
      <c r="G74" s="79">
        <v>1</v>
      </c>
      <c r="H74" s="79">
        <v>2</v>
      </c>
      <c r="I74" s="79">
        <v>0</v>
      </c>
      <c r="J74" s="80">
        <v>2.2000000000000002</v>
      </c>
      <c r="K74" s="81">
        <v>1.2</v>
      </c>
      <c r="L74" s="81">
        <v>0</v>
      </c>
      <c r="M74" s="81">
        <v>1</v>
      </c>
      <c r="N74" s="82">
        <v>2</v>
      </c>
      <c r="O74" s="82">
        <v>350</v>
      </c>
      <c r="P74" s="82">
        <v>350</v>
      </c>
      <c r="Q74" s="82">
        <v>35</v>
      </c>
      <c r="R74" s="82">
        <v>8</v>
      </c>
      <c r="S74" s="82">
        <v>1</v>
      </c>
      <c r="T74" s="81">
        <v>240</v>
      </c>
      <c r="U74" s="81">
        <v>36</v>
      </c>
      <c r="V74" s="82">
        <v>13199</v>
      </c>
      <c r="W74" s="82">
        <v>330</v>
      </c>
      <c r="X74" s="82">
        <v>0</v>
      </c>
      <c r="Y74" s="82">
        <v>1371</v>
      </c>
      <c r="Z74" s="82">
        <v>0</v>
      </c>
      <c r="AA74" s="82" t="s">
        <v>301</v>
      </c>
      <c r="AB74" s="82">
        <v>0</v>
      </c>
      <c r="AC74" s="82" t="s">
        <v>301</v>
      </c>
      <c r="AD74" s="82" t="s">
        <v>301</v>
      </c>
      <c r="AE74" s="82" t="s">
        <v>301</v>
      </c>
      <c r="AF74" s="82" t="s">
        <v>301</v>
      </c>
      <c r="AG74" s="82" t="s">
        <v>301</v>
      </c>
      <c r="AH74" s="82" t="s">
        <v>301</v>
      </c>
      <c r="AI74" s="82" t="s">
        <v>301</v>
      </c>
      <c r="AJ74" s="82" t="s">
        <v>301</v>
      </c>
      <c r="AK74" s="82" t="s">
        <v>301</v>
      </c>
      <c r="AL74" s="82">
        <v>14900</v>
      </c>
      <c r="AM74" s="82">
        <v>14584</v>
      </c>
      <c r="AN74" s="82">
        <v>0</v>
      </c>
      <c r="AO74" s="82">
        <v>10</v>
      </c>
      <c r="AP74" s="82">
        <v>0</v>
      </c>
      <c r="AQ74" s="82">
        <v>0</v>
      </c>
      <c r="AR74" s="82">
        <v>297</v>
      </c>
      <c r="AS74" s="82">
        <v>9</v>
      </c>
      <c r="AT74" s="82" t="s">
        <v>301</v>
      </c>
      <c r="AU74" s="82" t="s">
        <v>301</v>
      </c>
      <c r="AV74" s="82">
        <v>7</v>
      </c>
      <c r="AW74" s="82">
        <v>796</v>
      </c>
      <c r="AX74" s="82">
        <v>770</v>
      </c>
      <c r="AY74" s="82">
        <v>0</v>
      </c>
      <c r="AZ74" s="82">
        <v>0</v>
      </c>
      <c r="BA74" s="82">
        <v>0</v>
      </c>
      <c r="BB74" s="82">
        <v>0</v>
      </c>
      <c r="BC74" s="82">
        <v>24</v>
      </c>
      <c r="BD74" s="82">
        <v>2</v>
      </c>
      <c r="BE74" s="82">
        <v>50</v>
      </c>
      <c r="BF74" s="82">
        <v>2</v>
      </c>
      <c r="BG74" s="82">
        <v>27</v>
      </c>
      <c r="BH74" s="82">
        <v>4244</v>
      </c>
      <c r="BI74" s="82">
        <v>399</v>
      </c>
      <c r="BJ74" s="82">
        <v>577</v>
      </c>
      <c r="BK74" s="82">
        <v>100</v>
      </c>
      <c r="BL74" s="82">
        <v>15</v>
      </c>
      <c r="BM74" s="82">
        <v>15</v>
      </c>
      <c r="BN74" s="82">
        <v>0</v>
      </c>
      <c r="BO74" s="82">
        <v>0</v>
      </c>
      <c r="BP74" s="82">
        <v>0</v>
      </c>
      <c r="BQ74" s="82">
        <v>30</v>
      </c>
      <c r="BR74" s="82">
        <v>100</v>
      </c>
      <c r="BS74" s="82">
        <v>3700</v>
      </c>
      <c r="BT74" s="82">
        <v>300</v>
      </c>
      <c r="BU74" s="82">
        <v>370</v>
      </c>
    </row>
    <row r="75" spans="1:73" s="24" customFormat="1" ht="12.75" customHeight="1" x14ac:dyDescent="0.2">
      <c r="A75" s="51" t="s">
        <v>343</v>
      </c>
      <c r="B75" s="52" t="s">
        <v>209</v>
      </c>
      <c r="C75" s="53"/>
      <c r="D75" s="79">
        <v>675</v>
      </c>
      <c r="E75" s="79" t="s">
        <v>301</v>
      </c>
      <c r="F75" s="79">
        <v>4</v>
      </c>
      <c r="G75" s="79">
        <v>0</v>
      </c>
      <c r="H75" s="79">
        <v>0</v>
      </c>
      <c r="I75" s="79">
        <v>4</v>
      </c>
      <c r="J75" s="80">
        <v>1.3</v>
      </c>
      <c r="K75" s="81">
        <v>1.2</v>
      </c>
      <c r="L75" s="81">
        <v>0.15</v>
      </c>
      <c r="M75" s="81">
        <v>0</v>
      </c>
      <c r="N75" s="82">
        <v>1</v>
      </c>
      <c r="O75" s="82">
        <v>155</v>
      </c>
      <c r="P75" s="82" t="s">
        <v>301</v>
      </c>
      <c r="Q75" s="82">
        <v>43</v>
      </c>
      <c r="R75" s="82">
        <v>18</v>
      </c>
      <c r="S75" s="82">
        <v>0</v>
      </c>
      <c r="T75" s="81">
        <v>225</v>
      </c>
      <c r="U75" s="81">
        <v>38.5</v>
      </c>
      <c r="V75" s="82">
        <v>5958</v>
      </c>
      <c r="W75" s="82">
        <v>384</v>
      </c>
      <c r="X75" s="82">
        <v>0</v>
      </c>
      <c r="Y75" s="82">
        <v>171</v>
      </c>
      <c r="Z75" s="82">
        <v>0</v>
      </c>
      <c r="AA75" s="82">
        <v>0</v>
      </c>
      <c r="AB75" s="82">
        <v>0</v>
      </c>
      <c r="AC75" s="82" t="s">
        <v>301</v>
      </c>
      <c r="AD75" s="82" t="s">
        <v>301</v>
      </c>
      <c r="AE75" s="82" t="s">
        <v>301</v>
      </c>
      <c r="AF75" s="82" t="s">
        <v>301</v>
      </c>
      <c r="AG75" s="82" t="s">
        <v>301</v>
      </c>
      <c r="AH75" s="82">
        <v>30000</v>
      </c>
      <c r="AI75" s="82">
        <v>0</v>
      </c>
      <c r="AJ75" s="82">
        <v>0</v>
      </c>
      <c r="AK75" s="82">
        <v>0</v>
      </c>
      <c r="AL75" s="82">
        <v>6381</v>
      </c>
      <c r="AM75" s="82">
        <v>5854</v>
      </c>
      <c r="AN75" s="82">
        <v>0</v>
      </c>
      <c r="AO75" s="82">
        <v>0</v>
      </c>
      <c r="AP75" s="82">
        <v>0</v>
      </c>
      <c r="AQ75" s="82">
        <v>0</v>
      </c>
      <c r="AR75" s="82">
        <v>527</v>
      </c>
      <c r="AS75" s="82">
        <v>0</v>
      </c>
      <c r="AT75" s="82">
        <v>0</v>
      </c>
      <c r="AU75" s="82">
        <v>0</v>
      </c>
      <c r="AV75" s="82">
        <v>1</v>
      </c>
      <c r="AW75" s="82">
        <v>700</v>
      </c>
      <c r="AX75" s="82">
        <v>693</v>
      </c>
      <c r="AY75" s="82">
        <v>0</v>
      </c>
      <c r="AZ75" s="82">
        <v>0</v>
      </c>
      <c r="BA75" s="82">
        <v>0</v>
      </c>
      <c r="BB75" s="82">
        <v>0</v>
      </c>
      <c r="BC75" s="82">
        <v>7</v>
      </c>
      <c r="BD75" s="82">
        <v>0</v>
      </c>
      <c r="BE75" s="82">
        <v>20</v>
      </c>
      <c r="BF75" s="82">
        <v>0</v>
      </c>
      <c r="BG75" s="82">
        <v>11</v>
      </c>
      <c r="BH75" s="82">
        <v>4417</v>
      </c>
      <c r="BI75" s="82">
        <v>614</v>
      </c>
      <c r="BJ75" s="82">
        <v>943</v>
      </c>
      <c r="BK75" s="82">
        <v>147</v>
      </c>
      <c r="BL75" s="82">
        <v>0</v>
      </c>
      <c r="BM75" s="82">
        <v>0</v>
      </c>
      <c r="BN75" s="82">
        <v>0</v>
      </c>
      <c r="BO75" s="82">
        <v>0</v>
      </c>
      <c r="BP75" s="82">
        <v>0</v>
      </c>
      <c r="BQ75" s="82" t="s">
        <v>301</v>
      </c>
      <c r="BR75" s="82">
        <v>113</v>
      </c>
      <c r="BS75" s="82">
        <v>0</v>
      </c>
      <c r="BT75" s="82" t="s">
        <v>301</v>
      </c>
      <c r="BU75" s="82" t="s">
        <v>301</v>
      </c>
    </row>
    <row r="76" spans="1:73" s="24" customFormat="1" ht="12.75" customHeight="1" x14ac:dyDescent="0.2">
      <c r="A76" s="51" t="s">
        <v>362</v>
      </c>
      <c r="B76" s="52" t="s">
        <v>210</v>
      </c>
      <c r="C76" s="53"/>
      <c r="D76" s="79">
        <v>1611</v>
      </c>
      <c r="E76" s="79" t="s">
        <v>301</v>
      </c>
      <c r="F76" s="79">
        <v>9</v>
      </c>
      <c r="G76" s="79">
        <v>5</v>
      </c>
      <c r="H76" s="79">
        <v>1</v>
      </c>
      <c r="I76" s="79">
        <v>3</v>
      </c>
      <c r="J76" s="80">
        <v>6.4</v>
      </c>
      <c r="K76" s="81">
        <v>5.8</v>
      </c>
      <c r="L76" s="81">
        <v>0.6</v>
      </c>
      <c r="M76" s="81">
        <v>0</v>
      </c>
      <c r="N76" s="82">
        <v>1</v>
      </c>
      <c r="O76" s="82">
        <v>1021</v>
      </c>
      <c r="P76" s="82">
        <v>905</v>
      </c>
      <c r="Q76" s="82">
        <v>180</v>
      </c>
      <c r="R76" s="82">
        <v>1</v>
      </c>
      <c r="S76" s="82">
        <v>1</v>
      </c>
      <c r="T76" s="81">
        <v>316</v>
      </c>
      <c r="U76" s="81">
        <v>73.5</v>
      </c>
      <c r="V76" s="82">
        <v>23800</v>
      </c>
      <c r="W76" s="82">
        <v>668</v>
      </c>
      <c r="X76" s="82">
        <v>0</v>
      </c>
      <c r="Y76" s="82">
        <v>1415</v>
      </c>
      <c r="Z76" s="82">
        <v>284116</v>
      </c>
      <c r="AA76" s="82" t="s">
        <v>301</v>
      </c>
      <c r="AB76" s="82">
        <v>284116</v>
      </c>
      <c r="AC76" s="82" t="s">
        <v>301</v>
      </c>
      <c r="AD76" s="82" t="s">
        <v>301</v>
      </c>
      <c r="AE76" s="82" t="s">
        <v>301</v>
      </c>
      <c r="AF76" s="82">
        <v>284116</v>
      </c>
      <c r="AG76" s="82">
        <v>158718</v>
      </c>
      <c r="AH76" s="82">
        <v>0</v>
      </c>
      <c r="AI76" s="82">
        <v>0</v>
      </c>
      <c r="AJ76" s="82">
        <v>0</v>
      </c>
      <c r="AK76" s="82">
        <v>6700</v>
      </c>
      <c r="AL76" s="82">
        <v>25215</v>
      </c>
      <c r="AM76" s="82">
        <v>23778</v>
      </c>
      <c r="AN76" s="82">
        <v>0</v>
      </c>
      <c r="AO76" s="82">
        <v>3</v>
      </c>
      <c r="AP76" s="82">
        <v>0</v>
      </c>
      <c r="AQ76" s="82">
        <v>0</v>
      </c>
      <c r="AR76" s="82">
        <v>828</v>
      </c>
      <c r="AS76" s="82">
        <v>606</v>
      </c>
      <c r="AT76" s="82">
        <v>55</v>
      </c>
      <c r="AU76" s="82">
        <v>0</v>
      </c>
      <c r="AV76" s="82">
        <v>13</v>
      </c>
      <c r="AW76" s="82">
        <v>2450</v>
      </c>
      <c r="AX76" s="82">
        <v>2379</v>
      </c>
      <c r="AY76" s="82">
        <v>0</v>
      </c>
      <c r="AZ76" s="82">
        <v>0</v>
      </c>
      <c r="BA76" s="82">
        <v>0</v>
      </c>
      <c r="BB76" s="82">
        <v>0</v>
      </c>
      <c r="BC76" s="82">
        <v>41</v>
      </c>
      <c r="BD76" s="82">
        <v>30</v>
      </c>
      <c r="BE76" s="82">
        <v>591</v>
      </c>
      <c r="BF76" s="82">
        <v>0</v>
      </c>
      <c r="BG76" s="82">
        <v>20</v>
      </c>
      <c r="BH76" s="82">
        <v>8434</v>
      </c>
      <c r="BI76" s="82">
        <v>2488</v>
      </c>
      <c r="BJ76" s="82">
        <v>270</v>
      </c>
      <c r="BK76" s="82">
        <v>0</v>
      </c>
      <c r="BL76" s="82">
        <v>0</v>
      </c>
      <c r="BM76" s="82">
        <v>0</v>
      </c>
      <c r="BN76" s="82">
        <v>0</v>
      </c>
      <c r="BO76" s="82">
        <v>0</v>
      </c>
      <c r="BP76" s="82">
        <v>0</v>
      </c>
      <c r="BQ76" s="82">
        <v>0</v>
      </c>
      <c r="BR76" s="82">
        <v>1033</v>
      </c>
      <c r="BS76" s="82" t="s">
        <v>301</v>
      </c>
      <c r="BT76" s="82" t="s">
        <v>301</v>
      </c>
      <c r="BU76" s="82" t="s">
        <v>301</v>
      </c>
    </row>
    <row r="77" spans="1:73" s="24" customFormat="1" ht="12.75" customHeight="1" x14ac:dyDescent="0.2">
      <c r="A77" s="51" t="s">
        <v>344</v>
      </c>
      <c r="B77" s="52" t="s">
        <v>211</v>
      </c>
      <c r="C77" s="53"/>
      <c r="D77" s="79">
        <v>665</v>
      </c>
      <c r="E77" s="79">
        <v>468</v>
      </c>
      <c r="F77" s="79">
        <v>1</v>
      </c>
      <c r="G77" s="79">
        <v>0</v>
      </c>
      <c r="H77" s="79">
        <v>1</v>
      </c>
      <c r="I77" s="79">
        <v>0</v>
      </c>
      <c r="J77" s="80">
        <v>1</v>
      </c>
      <c r="K77" s="81">
        <v>0</v>
      </c>
      <c r="L77" s="81">
        <v>1</v>
      </c>
      <c r="M77" s="81">
        <v>0</v>
      </c>
      <c r="N77" s="82">
        <v>1</v>
      </c>
      <c r="O77" s="82">
        <v>100</v>
      </c>
      <c r="P77" s="82">
        <v>100</v>
      </c>
      <c r="Q77" s="82">
        <v>18</v>
      </c>
      <c r="R77" s="82">
        <v>2</v>
      </c>
      <c r="S77" s="82">
        <v>0</v>
      </c>
      <c r="T77" s="81">
        <v>230</v>
      </c>
      <c r="U77" s="81">
        <v>26</v>
      </c>
      <c r="V77" s="82">
        <v>10173</v>
      </c>
      <c r="W77" s="82" t="s">
        <v>301</v>
      </c>
      <c r="X77" s="82">
        <v>576</v>
      </c>
      <c r="Y77" s="82">
        <v>453</v>
      </c>
      <c r="Z77" s="82">
        <v>0</v>
      </c>
      <c r="AA77" s="82" t="s">
        <v>301</v>
      </c>
      <c r="AB77" s="82">
        <v>0</v>
      </c>
      <c r="AC77" s="82" t="s">
        <v>301</v>
      </c>
      <c r="AD77" s="82" t="s">
        <v>301</v>
      </c>
      <c r="AE77" s="82" t="s">
        <v>301</v>
      </c>
      <c r="AF77" s="82" t="s">
        <v>301</v>
      </c>
      <c r="AG77" s="82" t="s">
        <v>301</v>
      </c>
      <c r="AH77" s="82" t="s">
        <v>301</v>
      </c>
      <c r="AI77" s="82" t="s">
        <v>301</v>
      </c>
      <c r="AJ77" s="82" t="s">
        <v>301</v>
      </c>
      <c r="AK77" s="82" t="s">
        <v>301</v>
      </c>
      <c r="AL77" s="82">
        <v>10177</v>
      </c>
      <c r="AM77" s="82">
        <v>9896</v>
      </c>
      <c r="AN77" s="82">
        <v>0</v>
      </c>
      <c r="AO77" s="82">
        <v>0</v>
      </c>
      <c r="AP77" s="82">
        <v>0</v>
      </c>
      <c r="AQ77" s="82">
        <v>0</v>
      </c>
      <c r="AR77" s="82">
        <v>281</v>
      </c>
      <c r="AS77" s="82">
        <v>0</v>
      </c>
      <c r="AT77" s="82">
        <v>0</v>
      </c>
      <c r="AU77" s="82">
        <v>0</v>
      </c>
      <c r="AV77" s="82">
        <v>0</v>
      </c>
      <c r="AW77" s="82">
        <v>603</v>
      </c>
      <c r="AX77" s="82">
        <v>546</v>
      </c>
      <c r="AY77" s="82">
        <v>0</v>
      </c>
      <c r="AZ77" s="82">
        <v>0</v>
      </c>
      <c r="BA77" s="82">
        <v>0</v>
      </c>
      <c r="BB77" s="82">
        <v>0</v>
      </c>
      <c r="BC77" s="82">
        <v>57</v>
      </c>
      <c r="BD77" s="82">
        <v>0</v>
      </c>
      <c r="BE77" s="82" t="s">
        <v>301</v>
      </c>
      <c r="BF77" s="82">
        <v>1</v>
      </c>
      <c r="BG77" s="82">
        <v>12</v>
      </c>
      <c r="BH77" s="82">
        <v>4522</v>
      </c>
      <c r="BI77" s="82">
        <v>262</v>
      </c>
      <c r="BJ77" s="82">
        <v>103</v>
      </c>
      <c r="BK77" s="82">
        <v>5</v>
      </c>
      <c r="BL77" s="82">
        <v>0</v>
      </c>
      <c r="BM77" s="82">
        <v>0</v>
      </c>
      <c r="BN77" s="82">
        <v>0</v>
      </c>
      <c r="BO77" s="82">
        <v>0</v>
      </c>
      <c r="BP77" s="82">
        <v>0</v>
      </c>
      <c r="BQ77" s="82" t="s">
        <v>301</v>
      </c>
      <c r="BR77" s="82" t="s">
        <v>301</v>
      </c>
      <c r="BS77" s="82" t="s">
        <v>301</v>
      </c>
      <c r="BT77" s="82" t="s">
        <v>301</v>
      </c>
      <c r="BU77" s="82" t="s">
        <v>301</v>
      </c>
    </row>
    <row r="78" spans="1:73" s="24" customFormat="1" ht="12.75" customHeight="1" x14ac:dyDescent="0.2">
      <c r="A78" s="51" t="s">
        <v>345</v>
      </c>
      <c r="B78" s="52" t="s">
        <v>212</v>
      </c>
      <c r="C78" s="53"/>
      <c r="D78" s="38" t="s">
        <v>301</v>
      </c>
      <c r="E78" s="38" t="s">
        <v>301</v>
      </c>
      <c r="F78" s="38">
        <v>5</v>
      </c>
      <c r="G78" s="38">
        <v>1</v>
      </c>
      <c r="H78" s="38">
        <v>1</v>
      </c>
      <c r="I78" s="38">
        <v>3</v>
      </c>
      <c r="J78" s="39">
        <v>2.4</v>
      </c>
      <c r="K78" s="40">
        <v>2.4</v>
      </c>
      <c r="L78" s="40" t="s">
        <v>301</v>
      </c>
      <c r="M78" s="40" t="s">
        <v>301</v>
      </c>
      <c r="N78" s="41">
        <v>1</v>
      </c>
      <c r="O78" s="41">
        <v>339</v>
      </c>
      <c r="P78" s="41">
        <v>321</v>
      </c>
      <c r="Q78" s="41">
        <v>30</v>
      </c>
      <c r="R78" s="41">
        <v>12</v>
      </c>
      <c r="S78" s="41">
        <v>0</v>
      </c>
      <c r="T78" s="40">
        <v>205</v>
      </c>
      <c r="U78" s="40">
        <v>44</v>
      </c>
      <c r="V78" s="41">
        <v>21774</v>
      </c>
      <c r="W78" s="41">
        <v>2721</v>
      </c>
      <c r="X78" s="41">
        <v>0</v>
      </c>
      <c r="Y78" s="41">
        <v>0</v>
      </c>
      <c r="Z78" s="41">
        <v>0</v>
      </c>
      <c r="AA78" s="41" t="s">
        <v>301</v>
      </c>
      <c r="AB78" s="41">
        <v>0</v>
      </c>
      <c r="AC78" s="41" t="s">
        <v>301</v>
      </c>
      <c r="AD78" s="41" t="s">
        <v>301</v>
      </c>
      <c r="AE78" s="41" t="s">
        <v>301</v>
      </c>
      <c r="AF78" s="41" t="s">
        <v>301</v>
      </c>
      <c r="AG78" s="41" t="s">
        <v>301</v>
      </c>
      <c r="AH78" s="41" t="s">
        <v>301</v>
      </c>
      <c r="AI78" s="41" t="s">
        <v>301</v>
      </c>
      <c r="AJ78" s="41" t="s">
        <v>301</v>
      </c>
      <c r="AK78" s="41" t="s">
        <v>301</v>
      </c>
      <c r="AL78" s="41">
        <v>21849</v>
      </c>
      <c r="AM78" s="41">
        <v>18997</v>
      </c>
      <c r="AN78" s="41">
        <v>2553</v>
      </c>
      <c r="AO78" s="41">
        <v>0</v>
      </c>
      <c r="AP78" s="41">
        <v>0</v>
      </c>
      <c r="AQ78" s="41">
        <v>0</v>
      </c>
      <c r="AR78" s="41">
        <v>299</v>
      </c>
      <c r="AS78" s="41">
        <v>0</v>
      </c>
      <c r="AT78" s="41" t="s">
        <v>301</v>
      </c>
      <c r="AU78" s="41" t="s">
        <v>301</v>
      </c>
      <c r="AV78" s="41">
        <v>262</v>
      </c>
      <c r="AW78" s="41">
        <v>1304</v>
      </c>
      <c r="AX78" s="41">
        <v>1193</v>
      </c>
      <c r="AY78" s="41">
        <v>72</v>
      </c>
      <c r="AZ78" s="41">
        <v>0</v>
      </c>
      <c r="BA78" s="41">
        <v>0</v>
      </c>
      <c r="BB78" s="41">
        <v>0</v>
      </c>
      <c r="BC78" s="41">
        <v>39</v>
      </c>
      <c r="BD78" s="41">
        <v>0</v>
      </c>
      <c r="BE78" s="41">
        <v>396</v>
      </c>
      <c r="BF78" s="41">
        <v>1</v>
      </c>
      <c r="BG78" s="41">
        <v>17</v>
      </c>
      <c r="BH78" s="41">
        <v>13642</v>
      </c>
      <c r="BI78" s="41">
        <v>1699</v>
      </c>
      <c r="BJ78" s="41">
        <v>3006</v>
      </c>
      <c r="BK78" s="41">
        <v>45</v>
      </c>
      <c r="BL78" s="41">
        <v>0</v>
      </c>
      <c r="BM78" s="41">
        <v>0</v>
      </c>
      <c r="BN78" s="41">
        <v>0</v>
      </c>
      <c r="BO78" s="41">
        <v>0</v>
      </c>
      <c r="BP78" s="41">
        <v>0</v>
      </c>
      <c r="BQ78" s="41" t="s">
        <v>301</v>
      </c>
      <c r="BR78" s="41" t="s">
        <v>301</v>
      </c>
      <c r="BS78" s="41" t="s">
        <v>301</v>
      </c>
      <c r="BT78" s="41" t="s">
        <v>301</v>
      </c>
      <c r="BU78" s="41" t="s">
        <v>301</v>
      </c>
    </row>
    <row r="79" spans="1:73" s="24" customFormat="1" ht="12.75" customHeight="1" x14ac:dyDescent="0.2">
      <c r="A79" s="51" t="s">
        <v>346</v>
      </c>
      <c r="B79" s="52" t="s">
        <v>213</v>
      </c>
      <c r="C79" s="53"/>
      <c r="D79" s="38" t="s">
        <v>301</v>
      </c>
      <c r="E79" s="38">
        <v>11818</v>
      </c>
      <c r="F79" s="38">
        <v>4</v>
      </c>
      <c r="G79" s="38">
        <v>0</v>
      </c>
      <c r="H79" s="38">
        <v>3</v>
      </c>
      <c r="I79" s="38">
        <v>1</v>
      </c>
      <c r="J79" s="39">
        <v>1.6</v>
      </c>
      <c r="K79" s="40">
        <v>1.5</v>
      </c>
      <c r="L79" s="40">
        <v>0.05</v>
      </c>
      <c r="M79" s="40">
        <v>0</v>
      </c>
      <c r="N79" s="41">
        <v>1</v>
      </c>
      <c r="O79" s="41">
        <v>200</v>
      </c>
      <c r="P79" s="41">
        <v>200</v>
      </c>
      <c r="Q79" s="41">
        <v>13</v>
      </c>
      <c r="R79" s="41">
        <v>4</v>
      </c>
      <c r="S79" s="41">
        <v>1</v>
      </c>
      <c r="T79" s="40">
        <v>82</v>
      </c>
      <c r="U79" s="40">
        <v>35</v>
      </c>
      <c r="V79" s="41">
        <v>25000</v>
      </c>
      <c r="W79" s="41">
        <v>5600</v>
      </c>
      <c r="X79" s="41">
        <v>0</v>
      </c>
      <c r="Y79" s="41">
        <v>2800</v>
      </c>
      <c r="Z79" s="41">
        <v>22061</v>
      </c>
      <c r="AA79" s="41" t="s">
        <v>301</v>
      </c>
      <c r="AB79" s="41">
        <v>22061</v>
      </c>
      <c r="AC79" s="41" t="s">
        <v>301</v>
      </c>
      <c r="AD79" s="41" t="s">
        <v>301</v>
      </c>
      <c r="AE79" s="41" t="s">
        <v>301</v>
      </c>
      <c r="AF79" s="41">
        <v>22061</v>
      </c>
      <c r="AG79" s="41">
        <v>0</v>
      </c>
      <c r="AH79" s="41">
        <v>0</v>
      </c>
      <c r="AI79" s="41">
        <v>0</v>
      </c>
      <c r="AJ79" s="41">
        <v>0</v>
      </c>
      <c r="AK79" s="41">
        <v>3600</v>
      </c>
      <c r="AL79" s="41">
        <v>23430</v>
      </c>
      <c r="AM79" s="41">
        <v>23430</v>
      </c>
      <c r="AN79" s="41">
        <v>0</v>
      </c>
      <c r="AO79" s="41">
        <v>0</v>
      </c>
      <c r="AP79" s="41">
        <v>0</v>
      </c>
      <c r="AQ79" s="41">
        <v>0</v>
      </c>
      <c r="AR79" s="41" t="s">
        <v>301</v>
      </c>
      <c r="AS79" s="41" t="s">
        <v>301</v>
      </c>
      <c r="AT79" s="41">
        <v>40</v>
      </c>
      <c r="AU79" s="41" t="s">
        <v>301</v>
      </c>
      <c r="AV79" s="41" t="s">
        <v>301</v>
      </c>
      <c r="AW79" s="41">
        <v>0</v>
      </c>
      <c r="AX79" s="41" t="s">
        <v>301</v>
      </c>
      <c r="AY79" s="41">
        <v>0</v>
      </c>
      <c r="AZ79" s="41">
        <v>0</v>
      </c>
      <c r="BA79" s="41">
        <v>0</v>
      </c>
      <c r="BB79" s="41">
        <v>0</v>
      </c>
      <c r="BC79" s="41" t="s">
        <v>301</v>
      </c>
      <c r="BD79" s="41" t="s">
        <v>301</v>
      </c>
      <c r="BE79" s="41" t="s">
        <v>301</v>
      </c>
      <c r="BF79" s="41">
        <v>0</v>
      </c>
      <c r="BG79" s="41">
        <v>0</v>
      </c>
      <c r="BH79" s="41">
        <v>8217</v>
      </c>
      <c r="BI79" s="41">
        <v>0</v>
      </c>
      <c r="BJ79" s="41">
        <v>0</v>
      </c>
      <c r="BK79" s="41" t="s">
        <v>301</v>
      </c>
      <c r="BL79" s="41">
        <v>0</v>
      </c>
      <c r="BM79" s="41">
        <v>0</v>
      </c>
      <c r="BN79" s="41">
        <v>0</v>
      </c>
      <c r="BO79" s="41">
        <v>0</v>
      </c>
      <c r="BP79" s="41">
        <v>0</v>
      </c>
      <c r="BQ79" s="41">
        <v>0</v>
      </c>
      <c r="BR79" s="41" t="s">
        <v>301</v>
      </c>
      <c r="BS79" s="41" t="s">
        <v>301</v>
      </c>
      <c r="BT79" s="41" t="s">
        <v>301</v>
      </c>
      <c r="BU79" s="41" t="s">
        <v>301</v>
      </c>
    </row>
    <row r="80" spans="1:73" s="24" customFormat="1" ht="12.75" customHeight="1" x14ac:dyDescent="0.2">
      <c r="A80" s="51" t="s">
        <v>347</v>
      </c>
      <c r="B80" s="52" t="s">
        <v>214</v>
      </c>
      <c r="C80" s="53"/>
      <c r="D80" s="79">
        <v>1897</v>
      </c>
      <c r="E80" s="79">
        <v>35789</v>
      </c>
      <c r="F80" s="79">
        <v>5</v>
      </c>
      <c r="G80" s="79">
        <v>1</v>
      </c>
      <c r="H80" s="79">
        <v>3</v>
      </c>
      <c r="I80" s="79">
        <v>1</v>
      </c>
      <c r="J80" s="80">
        <v>3.4</v>
      </c>
      <c r="K80" s="81">
        <v>2.9</v>
      </c>
      <c r="L80" s="81">
        <v>0</v>
      </c>
      <c r="M80" s="81">
        <v>0.5</v>
      </c>
      <c r="N80" s="82">
        <v>1</v>
      </c>
      <c r="O80" s="82">
        <v>450</v>
      </c>
      <c r="P80" s="82">
        <v>430</v>
      </c>
      <c r="Q80" s="82">
        <v>79</v>
      </c>
      <c r="R80" s="82">
        <v>10</v>
      </c>
      <c r="S80" s="82">
        <v>0</v>
      </c>
      <c r="T80" s="81">
        <v>220</v>
      </c>
      <c r="U80" s="81">
        <v>44</v>
      </c>
      <c r="V80" s="82">
        <v>26111</v>
      </c>
      <c r="W80" s="82">
        <v>905</v>
      </c>
      <c r="X80" s="82">
        <v>0</v>
      </c>
      <c r="Y80" s="82">
        <v>2025</v>
      </c>
      <c r="Z80" s="82">
        <v>166359</v>
      </c>
      <c r="AA80" s="82" t="s">
        <v>301</v>
      </c>
      <c r="AB80" s="82">
        <v>166359</v>
      </c>
      <c r="AC80" s="82" t="s">
        <v>301</v>
      </c>
      <c r="AD80" s="82" t="s">
        <v>301</v>
      </c>
      <c r="AE80" s="82" t="s">
        <v>301</v>
      </c>
      <c r="AF80" s="82">
        <v>166359</v>
      </c>
      <c r="AG80" s="82">
        <v>22204</v>
      </c>
      <c r="AH80" s="82" t="s">
        <v>301</v>
      </c>
      <c r="AI80" s="82" t="s">
        <v>301</v>
      </c>
      <c r="AJ80" s="82" t="s">
        <v>301</v>
      </c>
      <c r="AK80" s="82">
        <v>3500</v>
      </c>
      <c r="AL80" s="82">
        <v>28136</v>
      </c>
      <c r="AM80" s="82">
        <v>27961</v>
      </c>
      <c r="AN80" s="82">
        <v>0</v>
      </c>
      <c r="AO80" s="82">
        <v>0</v>
      </c>
      <c r="AP80" s="82">
        <v>0</v>
      </c>
      <c r="AQ80" s="82">
        <v>0</v>
      </c>
      <c r="AR80" s="82">
        <v>175</v>
      </c>
      <c r="AS80" s="82">
        <v>0</v>
      </c>
      <c r="AT80" s="82" t="s">
        <v>301</v>
      </c>
      <c r="AU80" s="82" t="s">
        <v>301</v>
      </c>
      <c r="AV80" s="82">
        <v>58</v>
      </c>
      <c r="AW80" s="82">
        <v>1614</v>
      </c>
      <c r="AX80" s="82">
        <v>1589</v>
      </c>
      <c r="AY80" s="82">
        <v>0</v>
      </c>
      <c r="AZ80" s="82">
        <v>0</v>
      </c>
      <c r="BA80" s="82">
        <v>0</v>
      </c>
      <c r="BB80" s="82">
        <v>0</v>
      </c>
      <c r="BC80" s="82">
        <v>25</v>
      </c>
      <c r="BD80" s="82">
        <v>0</v>
      </c>
      <c r="BE80" s="82">
        <v>860</v>
      </c>
      <c r="BF80" s="82">
        <v>3</v>
      </c>
      <c r="BG80" s="82">
        <v>22</v>
      </c>
      <c r="BH80" s="82">
        <v>14501</v>
      </c>
      <c r="BI80" s="82">
        <v>595</v>
      </c>
      <c r="BJ80" s="82">
        <v>38</v>
      </c>
      <c r="BK80" s="82">
        <v>18</v>
      </c>
      <c r="BL80" s="82">
        <v>0</v>
      </c>
      <c r="BM80" s="82">
        <v>0</v>
      </c>
      <c r="BN80" s="82">
        <v>0</v>
      </c>
      <c r="BO80" s="82">
        <v>0</v>
      </c>
      <c r="BP80" s="82">
        <v>0</v>
      </c>
      <c r="BQ80" s="82">
        <v>0</v>
      </c>
      <c r="BR80" s="82">
        <v>227</v>
      </c>
      <c r="BS80" s="82" t="s">
        <v>301</v>
      </c>
      <c r="BT80" s="82" t="s">
        <v>301</v>
      </c>
      <c r="BU80" s="82" t="s">
        <v>301</v>
      </c>
    </row>
    <row r="81" spans="1:73" s="24" customFormat="1" ht="12.75" customHeight="1" x14ac:dyDescent="0.2">
      <c r="A81" s="51" t="s">
        <v>348</v>
      </c>
      <c r="B81" s="52" t="s">
        <v>215</v>
      </c>
      <c r="C81" s="53"/>
      <c r="D81" s="79">
        <v>80</v>
      </c>
      <c r="E81" s="79">
        <v>80</v>
      </c>
      <c r="F81" s="79">
        <v>2</v>
      </c>
      <c r="G81" s="79">
        <v>0</v>
      </c>
      <c r="H81" s="79">
        <v>0</v>
      </c>
      <c r="I81" s="79">
        <v>2</v>
      </c>
      <c r="J81" s="80">
        <v>0.6</v>
      </c>
      <c r="K81" s="81">
        <v>0.4</v>
      </c>
      <c r="L81" s="81">
        <v>0.2</v>
      </c>
      <c r="M81" s="81">
        <v>0</v>
      </c>
      <c r="N81" s="82">
        <v>1</v>
      </c>
      <c r="O81" s="82">
        <v>70</v>
      </c>
      <c r="P81" s="82">
        <v>60</v>
      </c>
      <c r="Q81" s="82">
        <v>4</v>
      </c>
      <c r="R81" s="82">
        <v>3</v>
      </c>
      <c r="S81" s="82">
        <v>1</v>
      </c>
      <c r="T81" s="81">
        <v>160</v>
      </c>
      <c r="U81" s="81">
        <v>12</v>
      </c>
      <c r="V81" s="82">
        <v>10000</v>
      </c>
      <c r="W81" s="82">
        <v>200</v>
      </c>
      <c r="X81" s="82">
        <v>10000</v>
      </c>
      <c r="Y81" s="82">
        <v>0</v>
      </c>
      <c r="Z81" s="82">
        <v>73362</v>
      </c>
      <c r="AA81" s="82">
        <v>56380</v>
      </c>
      <c r="AB81" s="82">
        <v>16982</v>
      </c>
      <c r="AC81" s="82">
        <v>0</v>
      </c>
      <c r="AD81" s="82">
        <v>0</v>
      </c>
      <c r="AE81" s="82">
        <v>6351</v>
      </c>
      <c r="AF81" s="82">
        <v>10631</v>
      </c>
      <c r="AG81" s="82">
        <v>0</v>
      </c>
      <c r="AH81" s="82">
        <v>0</v>
      </c>
      <c r="AI81" s="82">
        <v>0</v>
      </c>
      <c r="AJ81" s="82">
        <v>0</v>
      </c>
      <c r="AK81" s="82">
        <v>1153</v>
      </c>
      <c r="AL81" s="82">
        <v>10062</v>
      </c>
      <c r="AM81" s="82">
        <v>10000</v>
      </c>
      <c r="AN81" s="82">
        <v>0</v>
      </c>
      <c r="AO81" s="82">
        <v>0</v>
      </c>
      <c r="AP81" s="82">
        <v>0</v>
      </c>
      <c r="AQ81" s="82">
        <v>0</v>
      </c>
      <c r="AR81" s="82">
        <v>62</v>
      </c>
      <c r="AS81" s="82">
        <v>0</v>
      </c>
      <c r="AT81" s="82">
        <v>0</v>
      </c>
      <c r="AU81" s="82">
        <v>0</v>
      </c>
      <c r="AV81" s="82">
        <v>1</v>
      </c>
      <c r="AW81" s="82">
        <v>1018</v>
      </c>
      <c r="AX81" s="82">
        <v>1000</v>
      </c>
      <c r="AY81" s="82">
        <v>0</v>
      </c>
      <c r="AZ81" s="82">
        <v>0</v>
      </c>
      <c r="BA81" s="82">
        <v>0</v>
      </c>
      <c r="BB81" s="82">
        <v>0</v>
      </c>
      <c r="BC81" s="82">
        <v>18</v>
      </c>
      <c r="BD81" s="82">
        <v>0</v>
      </c>
      <c r="BE81" s="82">
        <v>10</v>
      </c>
      <c r="BF81" s="82">
        <v>0</v>
      </c>
      <c r="BG81" s="82">
        <v>0</v>
      </c>
      <c r="BH81" s="82">
        <v>3500</v>
      </c>
      <c r="BI81" s="82">
        <v>43</v>
      </c>
      <c r="BJ81" s="82">
        <v>46</v>
      </c>
      <c r="BK81" s="82">
        <v>0</v>
      </c>
      <c r="BL81" s="82">
        <v>0</v>
      </c>
      <c r="BM81" s="82">
        <v>0</v>
      </c>
      <c r="BN81" s="82">
        <v>0</v>
      </c>
      <c r="BO81" s="82">
        <v>0</v>
      </c>
      <c r="BP81" s="82">
        <v>0</v>
      </c>
      <c r="BQ81" s="82">
        <v>0</v>
      </c>
      <c r="BR81" s="82" t="s">
        <v>301</v>
      </c>
      <c r="BS81" s="82" t="s">
        <v>301</v>
      </c>
      <c r="BT81" s="82" t="s">
        <v>301</v>
      </c>
      <c r="BU81" s="82">
        <v>0</v>
      </c>
    </row>
    <row r="82" spans="1:73" s="24" customFormat="1" ht="12.75" customHeight="1" x14ac:dyDescent="0.2">
      <c r="A82" s="51" t="s">
        <v>349</v>
      </c>
      <c r="B82" s="52" t="s">
        <v>216</v>
      </c>
      <c r="C82" s="53"/>
      <c r="D82" s="79">
        <v>2816</v>
      </c>
      <c r="E82" s="79">
        <v>23215</v>
      </c>
      <c r="F82" s="79">
        <v>9</v>
      </c>
      <c r="G82" s="79">
        <v>1</v>
      </c>
      <c r="H82" s="79">
        <v>1</v>
      </c>
      <c r="I82" s="79">
        <v>7</v>
      </c>
      <c r="J82" s="80">
        <v>3</v>
      </c>
      <c r="K82" s="81">
        <v>1.5</v>
      </c>
      <c r="L82" s="81">
        <v>1.5</v>
      </c>
      <c r="M82" s="81">
        <v>0</v>
      </c>
      <c r="N82" s="82">
        <v>1</v>
      </c>
      <c r="O82" s="82">
        <v>270</v>
      </c>
      <c r="P82" s="82">
        <v>230</v>
      </c>
      <c r="Q82" s="82">
        <v>22</v>
      </c>
      <c r="R82" s="82">
        <v>9</v>
      </c>
      <c r="S82" s="82">
        <v>4</v>
      </c>
      <c r="T82" s="81">
        <v>205</v>
      </c>
      <c r="U82" s="81">
        <v>43</v>
      </c>
      <c r="V82" s="82">
        <v>23850</v>
      </c>
      <c r="W82" s="82">
        <v>1120</v>
      </c>
      <c r="X82" s="82" t="s">
        <v>301</v>
      </c>
      <c r="Y82" s="82">
        <v>9676</v>
      </c>
      <c r="Z82" s="82">
        <v>0</v>
      </c>
      <c r="AA82" s="82" t="s">
        <v>301</v>
      </c>
      <c r="AB82" s="82">
        <v>0</v>
      </c>
      <c r="AC82" s="82" t="s">
        <v>301</v>
      </c>
      <c r="AD82" s="82" t="s">
        <v>301</v>
      </c>
      <c r="AE82" s="82" t="s">
        <v>301</v>
      </c>
      <c r="AF82" s="82" t="s">
        <v>301</v>
      </c>
      <c r="AG82" s="82" t="s">
        <v>301</v>
      </c>
      <c r="AH82" s="82" t="s">
        <v>301</v>
      </c>
      <c r="AI82" s="82" t="s">
        <v>301</v>
      </c>
      <c r="AJ82" s="82" t="s">
        <v>301</v>
      </c>
      <c r="AK82" s="82" t="s">
        <v>301</v>
      </c>
      <c r="AL82" s="82">
        <v>34856</v>
      </c>
      <c r="AM82" s="82">
        <v>33201</v>
      </c>
      <c r="AN82" s="82">
        <v>10</v>
      </c>
      <c r="AO82" s="82">
        <v>0</v>
      </c>
      <c r="AP82" s="82">
        <v>231</v>
      </c>
      <c r="AQ82" s="82">
        <v>0</v>
      </c>
      <c r="AR82" s="82">
        <v>1414</v>
      </c>
      <c r="AS82" s="82">
        <v>0</v>
      </c>
      <c r="AT82" s="82" t="s">
        <v>301</v>
      </c>
      <c r="AU82" s="82">
        <v>7</v>
      </c>
      <c r="AV82" s="82" t="s">
        <v>301</v>
      </c>
      <c r="AW82" s="82">
        <v>3510</v>
      </c>
      <c r="AX82" s="82">
        <v>2792</v>
      </c>
      <c r="AY82" s="82">
        <v>0</v>
      </c>
      <c r="AZ82" s="82">
        <v>0</v>
      </c>
      <c r="BA82" s="82">
        <v>231</v>
      </c>
      <c r="BB82" s="82">
        <v>0</v>
      </c>
      <c r="BC82" s="82">
        <v>487</v>
      </c>
      <c r="BD82" s="82">
        <v>0</v>
      </c>
      <c r="BE82" s="82">
        <v>300</v>
      </c>
      <c r="BF82" s="82">
        <v>2</v>
      </c>
      <c r="BG82" s="82">
        <v>6</v>
      </c>
      <c r="BH82" s="82">
        <v>12075</v>
      </c>
      <c r="BI82" s="82">
        <v>38</v>
      </c>
      <c r="BJ82" s="82">
        <v>24</v>
      </c>
      <c r="BK82" s="82">
        <v>0</v>
      </c>
      <c r="BL82" s="82">
        <v>154</v>
      </c>
      <c r="BM82" s="82">
        <v>30</v>
      </c>
      <c r="BN82" s="82">
        <v>50</v>
      </c>
      <c r="BO82" s="82">
        <v>0</v>
      </c>
      <c r="BP82" s="82">
        <v>74</v>
      </c>
      <c r="BQ82" s="82">
        <v>25</v>
      </c>
      <c r="BR82" s="82">
        <v>240</v>
      </c>
      <c r="BS82" s="82" t="s">
        <v>301</v>
      </c>
      <c r="BT82" s="82" t="s">
        <v>301</v>
      </c>
      <c r="BU82" s="82" t="s">
        <v>301</v>
      </c>
    </row>
    <row r="83" spans="1:73" s="24" customFormat="1" ht="12.75" customHeight="1" x14ac:dyDescent="0.2">
      <c r="A83" s="51" t="s">
        <v>363</v>
      </c>
      <c r="B83" s="52" t="s">
        <v>226</v>
      </c>
      <c r="C83" s="53"/>
      <c r="D83" s="79">
        <v>200</v>
      </c>
      <c r="E83" s="79">
        <v>700</v>
      </c>
      <c r="F83" s="79">
        <v>1</v>
      </c>
      <c r="G83" s="79">
        <v>0</v>
      </c>
      <c r="H83" s="79">
        <v>0</v>
      </c>
      <c r="I83" s="79">
        <v>1</v>
      </c>
      <c r="J83" s="80" t="s">
        <v>357</v>
      </c>
      <c r="K83" s="81" t="s">
        <v>357</v>
      </c>
      <c r="L83" s="81" t="s">
        <v>357</v>
      </c>
      <c r="M83" s="81" t="s">
        <v>357</v>
      </c>
      <c r="N83" s="82">
        <v>1</v>
      </c>
      <c r="O83" s="82">
        <v>35</v>
      </c>
      <c r="P83" s="82">
        <v>35</v>
      </c>
      <c r="Q83" s="82">
        <v>10</v>
      </c>
      <c r="R83" s="82">
        <v>2</v>
      </c>
      <c r="S83" s="82">
        <v>2</v>
      </c>
      <c r="T83" s="81">
        <v>100</v>
      </c>
      <c r="U83" s="81">
        <v>16</v>
      </c>
      <c r="V83" s="82">
        <v>6000</v>
      </c>
      <c r="W83" s="82">
        <v>6000</v>
      </c>
      <c r="X83" s="82">
        <v>0</v>
      </c>
      <c r="Y83" s="82">
        <v>500</v>
      </c>
      <c r="Z83" s="82">
        <v>56546</v>
      </c>
      <c r="AA83" s="82">
        <v>46638</v>
      </c>
      <c r="AB83" s="82">
        <v>9908</v>
      </c>
      <c r="AC83" s="82">
        <v>0</v>
      </c>
      <c r="AD83" s="82">
        <v>0</v>
      </c>
      <c r="AE83" s="82">
        <v>0</v>
      </c>
      <c r="AF83" s="82">
        <v>9908</v>
      </c>
      <c r="AG83" s="82">
        <v>0</v>
      </c>
      <c r="AH83" s="82">
        <v>25000</v>
      </c>
      <c r="AI83" s="82">
        <v>0</v>
      </c>
      <c r="AJ83" s="82">
        <v>0</v>
      </c>
      <c r="AK83" s="82">
        <v>0</v>
      </c>
      <c r="AL83" s="82">
        <v>6403</v>
      </c>
      <c r="AM83" s="82">
        <v>6000</v>
      </c>
      <c r="AN83" s="82">
        <v>0</v>
      </c>
      <c r="AO83" s="82">
        <v>0</v>
      </c>
      <c r="AP83" s="82">
        <v>0</v>
      </c>
      <c r="AQ83" s="82">
        <v>0</v>
      </c>
      <c r="AR83" s="82">
        <v>400</v>
      </c>
      <c r="AS83" s="82">
        <v>3</v>
      </c>
      <c r="AT83" s="82">
        <v>0</v>
      </c>
      <c r="AU83" s="82">
        <v>0</v>
      </c>
      <c r="AV83" s="82">
        <v>1000</v>
      </c>
      <c r="AW83" s="82">
        <v>402</v>
      </c>
      <c r="AX83" s="82">
        <v>300</v>
      </c>
      <c r="AY83" s="82">
        <v>0</v>
      </c>
      <c r="AZ83" s="82">
        <v>0</v>
      </c>
      <c r="BA83" s="82">
        <v>0</v>
      </c>
      <c r="BB83" s="82">
        <v>0</v>
      </c>
      <c r="BC83" s="82">
        <v>100</v>
      </c>
      <c r="BD83" s="82">
        <v>2</v>
      </c>
      <c r="BE83" s="82">
        <v>0</v>
      </c>
      <c r="BF83" s="82">
        <v>0</v>
      </c>
      <c r="BG83" s="82">
        <v>20</v>
      </c>
      <c r="BH83" s="82">
        <v>700</v>
      </c>
      <c r="BI83" s="82">
        <v>10</v>
      </c>
      <c r="BJ83" s="82">
        <v>0</v>
      </c>
      <c r="BK83" s="82">
        <v>50</v>
      </c>
      <c r="BL83" s="82">
        <v>0</v>
      </c>
      <c r="BM83" s="82">
        <v>0</v>
      </c>
      <c r="BN83" s="82">
        <v>0</v>
      </c>
      <c r="BO83" s="82">
        <v>0</v>
      </c>
      <c r="BP83" s="82">
        <v>0</v>
      </c>
      <c r="BQ83" s="82">
        <v>5000</v>
      </c>
      <c r="BR83" s="82">
        <v>200</v>
      </c>
      <c r="BS83" s="82">
        <v>1000</v>
      </c>
      <c r="BT83" s="82">
        <v>0</v>
      </c>
      <c r="BU83" s="82">
        <v>0</v>
      </c>
    </row>
    <row r="84" spans="1:73" s="24" customFormat="1" ht="12.75" customHeight="1" x14ac:dyDescent="0.2">
      <c r="A84" s="51" t="s">
        <v>369</v>
      </c>
      <c r="B84" s="52" t="s">
        <v>222</v>
      </c>
      <c r="C84" s="53"/>
      <c r="D84" s="79">
        <v>177</v>
      </c>
      <c r="E84" s="79">
        <v>1974</v>
      </c>
      <c r="F84" s="79">
        <v>2</v>
      </c>
      <c r="G84" s="79">
        <v>0</v>
      </c>
      <c r="H84" s="79">
        <v>0</v>
      </c>
      <c r="I84" s="79">
        <v>2</v>
      </c>
      <c r="J84" s="80">
        <v>0.8</v>
      </c>
      <c r="K84" s="81">
        <v>0.8</v>
      </c>
      <c r="L84" s="81">
        <v>0</v>
      </c>
      <c r="M84" s="81">
        <v>0</v>
      </c>
      <c r="N84" s="82">
        <v>1</v>
      </c>
      <c r="O84" s="82">
        <v>45.9</v>
      </c>
      <c r="P84" s="82">
        <v>41</v>
      </c>
      <c r="Q84" s="82">
        <v>11</v>
      </c>
      <c r="R84" s="82">
        <v>1</v>
      </c>
      <c r="S84" s="82">
        <v>1</v>
      </c>
      <c r="T84" s="81">
        <v>39</v>
      </c>
      <c r="U84" s="81">
        <v>28</v>
      </c>
      <c r="V84" s="82">
        <v>8965</v>
      </c>
      <c r="W84" s="82">
        <v>50</v>
      </c>
      <c r="X84" s="82">
        <v>0</v>
      </c>
      <c r="Y84" s="82">
        <v>0</v>
      </c>
      <c r="Z84" s="82">
        <v>70172</v>
      </c>
      <c r="AA84" s="82">
        <v>61890</v>
      </c>
      <c r="AB84" s="82">
        <v>8282</v>
      </c>
      <c r="AC84" s="82">
        <v>0</v>
      </c>
      <c r="AD84" s="82">
        <v>0</v>
      </c>
      <c r="AE84" s="82">
        <v>1442</v>
      </c>
      <c r="AF84" s="82">
        <v>6840</v>
      </c>
      <c r="AG84" s="82">
        <v>0</v>
      </c>
      <c r="AH84" s="82">
        <v>70172</v>
      </c>
      <c r="AI84" s="82">
        <v>0</v>
      </c>
      <c r="AJ84" s="82">
        <v>0</v>
      </c>
      <c r="AK84" s="82">
        <v>0</v>
      </c>
      <c r="AL84" s="82">
        <v>8965</v>
      </c>
      <c r="AM84" s="82">
        <v>8515</v>
      </c>
      <c r="AN84" s="82">
        <v>0</v>
      </c>
      <c r="AO84" s="82">
        <v>0</v>
      </c>
      <c r="AP84" s="82">
        <v>0</v>
      </c>
      <c r="AQ84" s="82">
        <v>0</v>
      </c>
      <c r="AR84" s="82">
        <v>450</v>
      </c>
      <c r="AS84" s="82">
        <v>0</v>
      </c>
      <c r="AT84" s="82">
        <v>0</v>
      </c>
      <c r="AU84" s="82">
        <v>0</v>
      </c>
      <c r="AV84" s="82">
        <v>0</v>
      </c>
      <c r="AW84" s="82">
        <v>506</v>
      </c>
      <c r="AX84" s="82">
        <v>253</v>
      </c>
      <c r="AY84" s="82">
        <v>231</v>
      </c>
      <c r="AZ84" s="82">
        <v>0</v>
      </c>
      <c r="BA84" s="82">
        <v>0</v>
      </c>
      <c r="BB84" s="82">
        <v>0</v>
      </c>
      <c r="BC84" s="82">
        <v>22</v>
      </c>
      <c r="BD84" s="82">
        <v>0</v>
      </c>
      <c r="BE84" s="82">
        <v>45</v>
      </c>
      <c r="BF84" s="82">
        <v>0</v>
      </c>
      <c r="BG84" s="82">
        <v>1</v>
      </c>
      <c r="BH84" s="82">
        <v>3391</v>
      </c>
      <c r="BI84" s="82">
        <v>0</v>
      </c>
      <c r="BJ84" s="82">
        <v>0</v>
      </c>
      <c r="BK84" s="82">
        <v>0</v>
      </c>
      <c r="BL84" s="82">
        <v>0</v>
      </c>
      <c r="BM84" s="82">
        <v>0</v>
      </c>
      <c r="BN84" s="82">
        <v>0</v>
      </c>
      <c r="BO84" s="82">
        <v>0</v>
      </c>
      <c r="BP84" s="82">
        <v>0</v>
      </c>
      <c r="BQ84" s="82">
        <v>0</v>
      </c>
      <c r="BR84" s="82">
        <v>10</v>
      </c>
      <c r="BS84" s="82" t="s">
        <v>301</v>
      </c>
      <c r="BT84" s="82" t="s">
        <v>301</v>
      </c>
      <c r="BU84" s="82" t="s">
        <v>301</v>
      </c>
    </row>
    <row r="85" spans="1:73" s="24" customFormat="1" ht="12.75" customHeight="1" x14ac:dyDescent="0.2">
      <c r="A85" s="51" t="s">
        <v>350</v>
      </c>
      <c r="B85" s="52" t="s">
        <v>217</v>
      </c>
      <c r="C85" s="53"/>
      <c r="D85" s="79">
        <v>2000</v>
      </c>
      <c r="E85" s="79">
        <v>2000</v>
      </c>
      <c r="F85" s="79">
        <v>5</v>
      </c>
      <c r="G85" s="79">
        <v>2</v>
      </c>
      <c r="H85" s="79">
        <v>2</v>
      </c>
      <c r="I85" s="79">
        <v>1</v>
      </c>
      <c r="J85" s="80">
        <v>2.5</v>
      </c>
      <c r="K85" s="81">
        <v>2.5</v>
      </c>
      <c r="L85" s="81">
        <v>0</v>
      </c>
      <c r="M85" s="81">
        <v>0</v>
      </c>
      <c r="N85" s="82">
        <v>1</v>
      </c>
      <c r="O85" s="82">
        <v>205</v>
      </c>
      <c r="P85" s="82">
        <v>56</v>
      </c>
      <c r="Q85" s="82">
        <v>8</v>
      </c>
      <c r="R85" s="82">
        <v>2</v>
      </c>
      <c r="S85" s="82">
        <v>0</v>
      </c>
      <c r="T85" s="81">
        <v>200</v>
      </c>
      <c r="U85" s="81">
        <v>25</v>
      </c>
      <c r="V85" s="82">
        <v>0</v>
      </c>
      <c r="W85" s="82">
        <v>1300</v>
      </c>
      <c r="X85" s="82">
        <v>1300</v>
      </c>
      <c r="Y85" s="82">
        <v>120000</v>
      </c>
      <c r="Z85" s="82">
        <v>110000</v>
      </c>
      <c r="AA85" s="82" t="s">
        <v>301</v>
      </c>
      <c r="AB85" s="82">
        <v>110000</v>
      </c>
      <c r="AC85" s="82" t="s">
        <v>301</v>
      </c>
      <c r="AD85" s="82" t="s">
        <v>301</v>
      </c>
      <c r="AE85" s="82" t="s">
        <v>301</v>
      </c>
      <c r="AF85" s="82">
        <v>110000</v>
      </c>
      <c r="AG85" s="82" t="s">
        <v>301</v>
      </c>
      <c r="AH85" s="82">
        <v>120000</v>
      </c>
      <c r="AI85" s="82">
        <v>0</v>
      </c>
      <c r="AJ85" s="82">
        <v>0</v>
      </c>
      <c r="AK85" s="82">
        <v>0</v>
      </c>
      <c r="AL85" s="82">
        <v>100735</v>
      </c>
      <c r="AM85" s="82">
        <v>100000</v>
      </c>
      <c r="AN85" s="82">
        <v>400</v>
      </c>
      <c r="AO85" s="82">
        <v>0</v>
      </c>
      <c r="AP85" s="82">
        <v>150</v>
      </c>
      <c r="AQ85" s="82">
        <v>150</v>
      </c>
      <c r="AR85" s="82">
        <v>35</v>
      </c>
      <c r="AS85" s="82">
        <v>0</v>
      </c>
      <c r="AT85" s="82" t="s">
        <v>301</v>
      </c>
      <c r="AU85" s="82" t="s">
        <v>301</v>
      </c>
      <c r="AV85" s="82">
        <v>0</v>
      </c>
      <c r="AW85" s="82">
        <v>13</v>
      </c>
      <c r="AX85" s="82" t="s">
        <v>301</v>
      </c>
      <c r="AY85" s="82">
        <v>10</v>
      </c>
      <c r="AZ85" s="82">
        <v>0</v>
      </c>
      <c r="BA85" s="82">
        <v>0</v>
      </c>
      <c r="BB85" s="82">
        <v>3</v>
      </c>
      <c r="BC85" s="82">
        <v>0</v>
      </c>
      <c r="BD85" s="82">
        <v>0</v>
      </c>
      <c r="BE85" s="82">
        <v>10</v>
      </c>
      <c r="BF85" s="82">
        <v>6</v>
      </c>
      <c r="BG85" s="82">
        <v>10</v>
      </c>
      <c r="BH85" s="82">
        <v>4871</v>
      </c>
      <c r="BI85" s="82">
        <v>50</v>
      </c>
      <c r="BJ85" s="82">
        <v>50</v>
      </c>
      <c r="BK85" s="82">
        <v>0</v>
      </c>
      <c r="BL85" s="82">
        <v>102</v>
      </c>
      <c r="BM85" s="82">
        <v>100</v>
      </c>
      <c r="BN85" s="82">
        <v>2</v>
      </c>
      <c r="BO85" s="82">
        <v>0</v>
      </c>
      <c r="BP85" s="82">
        <v>0</v>
      </c>
      <c r="BQ85" s="82" t="s">
        <v>301</v>
      </c>
      <c r="BR85" s="82">
        <v>60</v>
      </c>
      <c r="BS85" s="82" t="s">
        <v>301</v>
      </c>
      <c r="BT85" s="82">
        <v>1</v>
      </c>
      <c r="BU85" s="82" t="s">
        <v>301</v>
      </c>
    </row>
    <row r="86" spans="1:73" s="24" customFormat="1" ht="12.75" customHeight="1" x14ac:dyDescent="0.2">
      <c r="A86" s="51" t="s">
        <v>351</v>
      </c>
      <c r="B86" s="52" t="s">
        <v>223</v>
      </c>
      <c r="C86" s="53"/>
      <c r="D86" s="79" t="s">
        <v>301</v>
      </c>
      <c r="E86" s="79">
        <v>1179</v>
      </c>
      <c r="F86" s="79">
        <v>1</v>
      </c>
      <c r="G86" s="79">
        <v>0</v>
      </c>
      <c r="H86" s="79">
        <v>1</v>
      </c>
      <c r="I86" s="79">
        <v>0</v>
      </c>
      <c r="J86" s="80">
        <v>0.7</v>
      </c>
      <c r="K86" s="81">
        <v>0.73</v>
      </c>
      <c r="L86" s="81">
        <v>0</v>
      </c>
      <c r="M86" s="81">
        <v>0</v>
      </c>
      <c r="N86" s="82">
        <v>1</v>
      </c>
      <c r="O86" s="82">
        <v>198</v>
      </c>
      <c r="P86" s="82">
        <v>135</v>
      </c>
      <c r="Q86" s="82">
        <v>25</v>
      </c>
      <c r="R86" s="82">
        <v>6</v>
      </c>
      <c r="S86" s="82">
        <v>0</v>
      </c>
      <c r="T86" s="81">
        <v>222</v>
      </c>
      <c r="U86" s="81">
        <v>30</v>
      </c>
      <c r="V86" s="82">
        <v>2662</v>
      </c>
      <c r="W86" s="82">
        <v>132</v>
      </c>
      <c r="X86" s="82">
        <v>0</v>
      </c>
      <c r="Y86" s="82">
        <v>9</v>
      </c>
      <c r="Z86" s="82">
        <v>0</v>
      </c>
      <c r="AA86" s="82" t="s">
        <v>301</v>
      </c>
      <c r="AB86" s="82">
        <v>0</v>
      </c>
      <c r="AC86" s="82" t="s">
        <v>301</v>
      </c>
      <c r="AD86" s="82" t="s">
        <v>301</v>
      </c>
      <c r="AE86" s="82" t="s">
        <v>301</v>
      </c>
      <c r="AF86" s="82" t="s">
        <v>301</v>
      </c>
      <c r="AG86" s="82" t="s">
        <v>301</v>
      </c>
      <c r="AH86" s="82">
        <v>15000</v>
      </c>
      <c r="AI86" s="82">
        <v>0</v>
      </c>
      <c r="AJ86" s="82">
        <v>0</v>
      </c>
      <c r="AK86" s="82">
        <v>0</v>
      </c>
      <c r="AL86" s="82">
        <v>2774</v>
      </c>
      <c r="AM86" s="82">
        <v>2768</v>
      </c>
      <c r="AN86" s="82">
        <v>0</v>
      </c>
      <c r="AO86" s="82">
        <v>0</v>
      </c>
      <c r="AP86" s="82">
        <v>0</v>
      </c>
      <c r="AQ86" s="82">
        <v>0</v>
      </c>
      <c r="AR86" s="82">
        <v>6</v>
      </c>
      <c r="AS86" s="82">
        <v>0</v>
      </c>
      <c r="AT86" s="82">
        <v>3</v>
      </c>
      <c r="AU86" s="82">
        <v>0</v>
      </c>
      <c r="AV86" s="82">
        <v>1</v>
      </c>
      <c r="AW86" s="82">
        <v>901</v>
      </c>
      <c r="AX86" s="82">
        <v>897</v>
      </c>
      <c r="AY86" s="82">
        <v>0</v>
      </c>
      <c r="AZ86" s="82">
        <v>0</v>
      </c>
      <c r="BA86" s="82">
        <v>0</v>
      </c>
      <c r="BB86" s="82">
        <v>0</v>
      </c>
      <c r="BC86" s="82">
        <v>4</v>
      </c>
      <c r="BD86" s="82">
        <v>0</v>
      </c>
      <c r="BE86" s="82" t="s">
        <v>301</v>
      </c>
      <c r="BF86" s="82">
        <v>1</v>
      </c>
      <c r="BG86" s="82">
        <v>2</v>
      </c>
      <c r="BH86" s="82">
        <v>1370</v>
      </c>
      <c r="BI86" s="82">
        <v>39</v>
      </c>
      <c r="BJ86" s="82">
        <v>153</v>
      </c>
      <c r="BK86" s="82" t="s">
        <v>301</v>
      </c>
      <c r="BL86" s="82">
        <v>0</v>
      </c>
      <c r="BM86" s="82">
        <v>0</v>
      </c>
      <c r="BN86" s="82">
        <v>0</v>
      </c>
      <c r="BO86" s="82">
        <v>0</v>
      </c>
      <c r="BP86" s="82">
        <v>0</v>
      </c>
      <c r="BQ86" s="82">
        <v>0</v>
      </c>
      <c r="BR86" s="82" t="s">
        <v>301</v>
      </c>
      <c r="BS86" s="82" t="s">
        <v>301</v>
      </c>
      <c r="BT86" s="82" t="s">
        <v>301</v>
      </c>
      <c r="BU86" s="82" t="s">
        <v>301</v>
      </c>
    </row>
    <row r="87" spans="1:73" s="24" customFormat="1" ht="12.75" customHeight="1" x14ac:dyDescent="0.2">
      <c r="A87" s="51" t="s">
        <v>370</v>
      </c>
      <c r="B87" s="52" t="s">
        <v>224</v>
      </c>
      <c r="C87" s="53"/>
      <c r="D87" s="79">
        <v>250</v>
      </c>
      <c r="E87" s="79">
        <v>250</v>
      </c>
      <c r="F87" s="79">
        <v>2</v>
      </c>
      <c r="G87" s="79">
        <v>0</v>
      </c>
      <c r="H87" s="79">
        <v>2</v>
      </c>
      <c r="I87" s="79">
        <v>0</v>
      </c>
      <c r="J87" s="80">
        <v>1</v>
      </c>
      <c r="K87" s="81">
        <v>1</v>
      </c>
      <c r="L87" s="81">
        <v>0</v>
      </c>
      <c r="M87" s="81">
        <v>0</v>
      </c>
      <c r="N87" s="82">
        <v>1</v>
      </c>
      <c r="O87" s="82">
        <v>224</v>
      </c>
      <c r="P87" s="82">
        <v>224</v>
      </c>
      <c r="Q87" s="82">
        <v>20</v>
      </c>
      <c r="R87" s="82">
        <v>3</v>
      </c>
      <c r="S87" s="82">
        <v>1</v>
      </c>
      <c r="T87" s="81">
        <v>200</v>
      </c>
      <c r="U87" s="81">
        <v>36</v>
      </c>
      <c r="V87" s="82">
        <v>13500</v>
      </c>
      <c r="W87" s="82">
        <v>1100</v>
      </c>
      <c r="X87" s="82">
        <v>0</v>
      </c>
      <c r="Y87" s="82">
        <v>4500</v>
      </c>
      <c r="Z87" s="82">
        <v>123795.7</v>
      </c>
      <c r="AA87" s="82">
        <v>95527.8</v>
      </c>
      <c r="AB87" s="82">
        <v>28267.9</v>
      </c>
      <c r="AC87" s="82">
        <v>1267.8499999999999</v>
      </c>
      <c r="AD87" s="82">
        <v>0</v>
      </c>
      <c r="AE87" s="82">
        <v>5000</v>
      </c>
      <c r="AF87" s="82">
        <v>22000</v>
      </c>
      <c r="AG87" s="82">
        <v>5000</v>
      </c>
      <c r="AH87" s="82">
        <v>0</v>
      </c>
      <c r="AI87" s="82" t="s">
        <v>301</v>
      </c>
      <c r="AJ87" s="82" t="s">
        <v>301</v>
      </c>
      <c r="AK87" s="82" t="s">
        <v>301</v>
      </c>
      <c r="AL87" s="82">
        <v>6800</v>
      </c>
      <c r="AM87" s="82">
        <v>5000</v>
      </c>
      <c r="AN87" s="82">
        <v>300</v>
      </c>
      <c r="AO87" s="82">
        <v>0</v>
      </c>
      <c r="AP87" s="82">
        <v>0</v>
      </c>
      <c r="AQ87" s="82">
        <v>0</v>
      </c>
      <c r="AR87" s="82">
        <v>1500</v>
      </c>
      <c r="AS87" s="82" t="s">
        <v>301</v>
      </c>
      <c r="AT87" s="82">
        <v>0</v>
      </c>
      <c r="AU87" s="82" t="s">
        <v>301</v>
      </c>
      <c r="AV87" s="82">
        <v>4</v>
      </c>
      <c r="AW87" s="82">
        <v>2800</v>
      </c>
      <c r="AX87" s="82">
        <v>2000</v>
      </c>
      <c r="AY87" s="82">
        <v>500</v>
      </c>
      <c r="AZ87" s="82">
        <v>0</v>
      </c>
      <c r="BA87" s="82">
        <v>0</v>
      </c>
      <c r="BB87" s="82">
        <v>0</v>
      </c>
      <c r="BC87" s="82">
        <v>300</v>
      </c>
      <c r="BD87" s="82" t="s">
        <v>301</v>
      </c>
      <c r="BE87" s="82">
        <v>200</v>
      </c>
      <c r="BF87" s="82">
        <v>1</v>
      </c>
      <c r="BG87" s="82">
        <v>8</v>
      </c>
      <c r="BH87" s="82">
        <v>4359</v>
      </c>
      <c r="BI87" s="82" t="s">
        <v>301</v>
      </c>
      <c r="BJ87" s="82" t="s">
        <v>301</v>
      </c>
      <c r="BK87" s="82" t="s">
        <v>301</v>
      </c>
      <c r="BL87" s="82">
        <v>0</v>
      </c>
      <c r="BM87" s="82">
        <v>0</v>
      </c>
      <c r="BN87" s="82">
        <v>0</v>
      </c>
      <c r="BO87" s="82">
        <v>0</v>
      </c>
      <c r="BP87" s="82" t="s">
        <v>301</v>
      </c>
      <c r="BQ87" s="82">
        <v>600</v>
      </c>
      <c r="BR87" s="82">
        <v>300</v>
      </c>
      <c r="BS87" s="82" t="s">
        <v>301</v>
      </c>
      <c r="BT87" s="82" t="s">
        <v>301</v>
      </c>
      <c r="BU87" s="82">
        <v>0</v>
      </c>
    </row>
    <row r="88" spans="1:73" s="24" customFormat="1" ht="12.75" customHeight="1" x14ac:dyDescent="0.2">
      <c r="A88" s="51" t="s">
        <v>352</v>
      </c>
      <c r="B88" s="503" t="s">
        <v>218</v>
      </c>
      <c r="C88" s="504"/>
      <c r="D88" s="38">
        <v>888</v>
      </c>
      <c r="E88" s="38">
        <v>13819</v>
      </c>
      <c r="F88" s="38">
        <v>2</v>
      </c>
      <c r="G88" s="38">
        <v>1</v>
      </c>
      <c r="H88" s="38">
        <v>1</v>
      </c>
      <c r="I88" s="38">
        <v>0</v>
      </c>
      <c r="J88" s="39">
        <v>1.64</v>
      </c>
      <c r="K88" s="40">
        <v>1.6</v>
      </c>
      <c r="L88" s="40">
        <v>0</v>
      </c>
      <c r="M88" s="40">
        <v>0.04</v>
      </c>
      <c r="N88" s="41">
        <v>1</v>
      </c>
      <c r="O88" s="41">
        <v>199</v>
      </c>
      <c r="P88" s="41">
        <v>180</v>
      </c>
      <c r="Q88" s="41">
        <v>10</v>
      </c>
      <c r="R88" s="41">
        <v>5</v>
      </c>
      <c r="S88" s="41">
        <v>5</v>
      </c>
      <c r="T88" s="40">
        <v>355</v>
      </c>
      <c r="U88" s="40">
        <v>49</v>
      </c>
      <c r="V88" s="41">
        <v>14677</v>
      </c>
      <c r="W88" s="41">
        <v>0</v>
      </c>
      <c r="X88" s="41">
        <v>14677</v>
      </c>
      <c r="Y88" s="41">
        <v>0</v>
      </c>
      <c r="Z88" s="41">
        <v>58847</v>
      </c>
      <c r="AA88" s="41" t="s">
        <v>301</v>
      </c>
      <c r="AB88" s="41">
        <v>58847</v>
      </c>
      <c r="AC88" s="41" t="s">
        <v>301</v>
      </c>
      <c r="AD88" s="41" t="s">
        <v>301</v>
      </c>
      <c r="AE88" s="41">
        <v>20200</v>
      </c>
      <c r="AF88" s="41">
        <v>38647</v>
      </c>
      <c r="AG88" s="41" t="s">
        <v>301</v>
      </c>
      <c r="AH88" s="41" t="s">
        <v>301</v>
      </c>
      <c r="AI88" s="41">
        <v>0</v>
      </c>
      <c r="AJ88" s="41">
        <v>0</v>
      </c>
      <c r="AK88" s="41">
        <v>3442</v>
      </c>
      <c r="AL88" s="41" t="s">
        <v>301</v>
      </c>
      <c r="AM88" s="41">
        <v>13735</v>
      </c>
      <c r="AN88" s="41">
        <v>0</v>
      </c>
      <c r="AO88" s="41">
        <v>404</v>
      </c>
      <c r="AP88" s="41">
        <v>0</v>
      </c>
      <c r="AQ88" s="41">
        <v>0</v>
      </c>
      <c r="AR88" s="41">
        <v>643</v>
      </c>
      <c r="AS88" s="41">
        <v>180</v>
      </c>
      <c r="AT88" s="41" t="s">
        <v>301</v>
      </c>
      <c r="AU88" s="41">
        <v>643</v>
      </c>
      <c r="AV88" s="41" t="s">
        <v>301</v>
      </c>
      <c r="AW88" s="41">
        <v>678</v>
      </c>
      <c r="AX88" s="41">
        <v>482</v>
      </c>
      <c r="AY88" s="41">
        <v>0</v>
      </c>
      <c r="AZ88" s="41" t="s">
        <v>301</v>
      </c>
      <c r="BA88" s="41" t="s">
        <v>301</v>
      </c>
      <c r="BB88" s="41">
        <v>0</v>
      </c>
      <c r="BC88" s="41">
        <v>192</v>
      </c>
      <c r="BD88" s="41">
        <v>4</v>
      </c>
      <c r="BE88" s="41">
        <v>0</v>
      </c>
      <c r="BF88" s="41">
        <v>2</v>
      </c>
      <c r="BG88" s="41">
        <v>6</v>
      </c>
      <c r="BH88" s="41">
        <v>9556</v>
      </c>
      <c r="BI88" s="41">
        <v>867</v>
      </c>
      <c r="BJ88" s="41">
        <v>722</v>
      </c>
      <c r="BK88" s="41">
        <v>32</v>
      </c>
      <c r="BL88" s="41">
        <v>0</v>
      </c>
      <c r="BM88" s="41">
        <v>0</v>
      </c>
      <c r="BN88" s="41" t="s">
        <v>301</v>
      </c>
      <c r="BO88" s="41" t="s">
        <v>301</v>
      </c>
      <c r="BP88" s="41" t="s">
        <v>301</v>
      </c>
      <c r="BQ88" s="41" t="s">
        <v>301</v>
      </c>
      <c r="BR88" s="41">
        <v>418</v>
      </c>
      <c r="BS88" s="41" t="s">
        <v>301</v>
      </c>
      <c r="BT88" s="41" t="s">
        <v>301</v>
      </c>
      <c r="BU88" s="41" t="s">
        <v>301</v>
      </c>
    </row>
    <row r="89" spans="1:73" s="24" customFormat="1" ht="12.75" customHeight="1" x14ac:dyDescent="0.2">
      <c r="A89" s="14"/>
      <c r="B89" s="62" t="s">
        <v>160</v>
      </c>
      <c r="C89" s="59"/>
      <c r="D89" s="63">
        <v>22649</v>
      </c>
      <c r="E89" s="63">
        <v>123465</v>
      </c>
      <c r="F89" s="63">
        <v>113</v>
      </c>
      <c r="G89" s="63">
        <v>22</v>
      </c>
      <c r="H89" s="63">
        <v>52</v>
      </c>
      <c r="I89" s="63">
        <v>39</v>
      </c>
      <c r="J89" s="64">
        <v>63.74</v>
      </c>
      <c r="K89" s="64">
        <v>52.879999999999995</v>
      </c>
      <c r="L89" s="64">
        <v>6.45</v>
      </c>
      <c r="M89" s="64">
        <v>4.38</v>
      </c>
      <c r="N89" s="63">
        <v>31</v>
      </c>
      <c r="O89" s="63">
        <v>9066.9</v>
      </c>
      <c r="P89" s="63">
        <v>7448</v>
      </c>
      <c r="Q89" s="63">
        <v>1203</v>
      </c>
      <c r="R89" s="63">
        <v>296</v>
      </c>
      <c r="S89" s="63">
        <v>35</v>
      </c>
      <c r="T89" s="64">
        <v>5904</v>
      </c>
      <c r="U89" s="64">
        <v>1133.2</v>
      </c>
      <c r="V89" s="63">
        <v>415282</v>
      </c>
      <c r="W89" s="63">
        <v>29251</v>
      </c>
      <c r="X89" s="63">
        <v>50298</v>
      </c>
      <c r="Y89" s="63">
        <v>170417</v>
      </c>
      <c r="Z89" s="63">
        <v>8281331.7000000002</v>
      </c>
      <c r="AA89" s="63">
        <v>5459196.7999999998</v>
      </c>
      <c r="AB89" s="63">
        <v>2822134.9</v>
      </c>
      <c r="AC89" s="63">
        <v>1267.8499999999999</v>
      </c>
      <c r="AD89" s="63">
        <v>0</v>
      </c>
      <c r="AE89" s="63">
        <v>53193</v>
      </c>
      <c r="AF89" s="63">
        <v>866109</v>
      </c>
      <c r="AG89" s="63">
        <v>197672</v>
      </c>
      <c r="AH89" s="63">
        <v>401682</v>
      </c>
      <c r="AI89" s="63">
        <v>0</v>
      </c>
      <c r="AJ89" s="63">
        <v>0</v>
      </c>
      <c r="AK89" s="63">
        <v>43575</v>
      </c>
      <c r="AL89" s="63">
        <v>538549</v>
      </c>
      <c r="AM89" s="63">
        <v>523741</v>
      </c>
      <c r="AN89" s="63">
        <v>6143</v>
      </c>
      <c r="AO89" s="63">
        <v>781</v>
      </c>
      <c r="AP89" s="63">
        <v>467</v>
      </c>
      <c r="AQ89" s="63">
        <v>150</v>
      </c>
      <c r="AR89" s="63">
        <v>21037</v>
      </c>
      <c r="AS89" s="63">
        <v>1192</v>
      </c>
      <c r="AT89" s="63">
        <v>11981</v>
      </c>
      <c r="AU89" s="63">
        <v>1625</v>
      </c>
      <c r="AV89" s="63">
        <v>1780</v>
      </c>
      <c r="AW89" s="63">
        <v>35735</v>
      </c>
      <c r="AX89" s="63">
        <v>30426</v>
      </c>
      <c r="AY89" s="63">
        <v>997</v>
      </c>
      <c r="AZ89" s="63">
        <v>2</v>
      </c>
      <c r="BA89" s="63">
        <v>231</v>
      </c>
      <c r="BB89" s="63">
        <v>3</v>
      </c>
      <c r="BC89" s="63">
        <v>2879</v>
      </c>
      <c r="BD89" s="63">
        <v>1197</v>
      </c>
      <c r="BE89" s="63">
        <v>5717</v>
      </c>
      <c r="BF89" s="63">
        <v>49</v>
      </c>
      <c r="BG89" s="63">
        <v>743</v>
      </c>
      <c r="BH89" s="63">
        <v>243048</v>
      </c>
      <c r="BI89" s="63">
        <v>13024</v>
      </c>
      <c r="BJ89" s="63">
        <v>13162</v>
      </c>
      <c r="BK89" s="63">
        <v>1583</v>
      </c>
      <c r="BL89" s="63">
        <v>288</v>
      </c>
      <c r="BM89" s="63">
        <v>145</v>
      </c>
      <c r="BN89" s="63">
        <v>52</v>
      </c>
      <c r="BO89" s="63">
        <v>15</v>
      </c>
      <c r="BP89" s="63">
        <v>76</v>
      </c>
      <c r="BQ89" s="63">
        <v>50780</v>
      </c>
      <c r="BR89" s="63">
        <v>6151</v>
      </c>
      <c r="BS89" s="63">
        <v>30792</v>
      </c>
      <c r="BT89" s="63">
        <v>4151</v>
      </c>
      <c r="BU89" s="63">
        <v>23283</v>
      </c>
    </row>
    <row r="90" spans="1:73" s="24" customFormat="1" ht="12.75" customHeight="1" x14ac:dyDescent="0.2">
      <c r="A90" s="60"/>
      <c r="B90" s="25" t="s">
        <v>150</v>
      </c>
      <c r="C90" s="65">
        <v>29</v>
      </c>
      <c r="D90" s="65">
        <v>29</v>
      </c>
      <c r="E90" s="65">
        <v>29</v>
      </c>
      <c r="F90" s="65">
        <v>29</v>
      </c>
      <c r="G90" s="65">
        <v>29</v>
      </c>
      <c r="H90" s="65">
        <v>29</v>
      </c>
      <c r="I90" s="65">
        <v>29</v>
      </c>
      <c r="J90" s="65">
        <v>29</v>
      </c>
      <c r="K90" s="65">
        <v>29</v>
      </c>
      <c r="L90" s="65">
        <v>29</v>
      </c>
      <c r="M90" s="65">
        <v>29</v>
      </c>
      <c r="N90" s="65">
        <v>29</v>
      </c>
      <c r="O90" s="65">
        <v>29</v>
      </c>
      <c r="P90" s="65">
        <v>29</v>
      </c>
      <c r="Q90" s="65">
        <v>29</v>
      </c>
      <c r="R90" s="65">
        <v>29</v>
      </c>
      <c r="S90" s="65">
        <v>29</v>
      </c>
      <c r="T90" s="65">
        <v>29</v>
      </c>
      <c r="U90" s="65">
        <v>29</v>
      </c>
      <c r="V90" s="65">
        <v>29</v>
      </c>
      <c r="W90" s="65">
        <v>29</v>
      </c>
      <c r="X90" s="65">
        <v>29</v>
      </c>
      <c r="Y90" s="65">
        <v>29</v>
      </c>
      <c r="Z90" s="65">
        <v>29</v>
      </c>
      <c r="AA90" s="65">
        <v>29</v>
      </c>
      <c r="AB90" s="65">
        <v>29</v>
      </c>
      <c r="AC90" s="65">
        <v>29</v>
      </c>
      <c r="AD90" s="65">
        <v>29</v>
      </c>
      <c r="AE90" s="65">
        <v>29</v>
      </c>
      <c r="AF90" s="65">
        <v>29</v>
      </c>
      <c r="AG90" s="65">
        <v>29</v>
      </c>
      <c r="AH90" s="65">
        <v>29</v>
      </c>
      <c r="AI90" s="65">
        <v>29</v>
      </c>
      <c r="AJ90" s="65">
        <v>29</v>
      </c>
      <c r="AK90" s="65">
        <v>29</v>
      </c>
      <c r="AL90" s="65">
        <v>29</v>
      </c>
      <c r="AM90" s="65">
        <v>29</v>
      </c>
      <c r="AN90" s="65">
        <v>29</v>
      </c>
      <c r="AO90" s="65">
        <v>29</v>
      </c>
      <c r="AP90" s="65">
        <v>29</v>
      </c>
      <c r="AQ90" s="65">
        <v>29</v>
      </c>
      <c r="AR90" s="65">
        <v>29</v>
      </c>
      <c r="AS90" s="65">
        <v>29</v>
      </c>
      <c r="AT90" s="65">
        <v>29</v>
      </c>
      <c r="AU90" s="65">
        <v>29</v>
      </c>
      <c r="AV90" s="65">
        <v>29</v>
      </c>
      <c r="AW90" s="65">
        <v>29</v>
      </c>
      <c r="AX90" s="65">
        <v>29</v>
      </c>
      <c r="AY90" s="65">
        <v>29</v>
      </c>
      <c r="AZ90" s="65">
        <v>29</v>
      </c>
      <c r="BA90" s="65">
        <v>29</v>
      </c>
      <c r="BB90" s="65">
        <v>29</v>
      </c>
      <c r="BC90" s="65">
        <v>29</v>
      </c>
      <c r="BD90" s="65">
        <v>29</v>
      </c>
      <c r="BE90" s="65">
        <v>29</v>
      </c>
      <c r="BF90" s="65">
        <v>29</v>
      </c>
      <c r="BG90" s="65">
        <v>29</v>
      </c>
      <c r="BH90" s="65">
        <v>29</v>
      </c>
      <c r="BI90" s="65">
        <v>29</v>
      </c>
      <c r="BJ90" s="65">
        <v>29</v>
      </c>
      <c r="BK90" s="65">
        <v>29</v>
      </c>
      <c r="BL90" s="65">
        <v>29</v>
      </c>
      <c r="BM90" s="65">
        <v>29</v>
      </c>
      <c r="BN90" s="65">
        <v>29</v>
      </c>
      <c r="BO90" s="65">
        <v>29</v>
      </c>
      <c r="BP90" s="65">
        <v>29</v>
      </c>
      <c r="BQ90" s="65">
        <v>29</v>
      </c>
      <c r="BR90" s="65">
        <v>29</v>
      </c>
      <c r="BS90" s="65">
        <v>29</v>
      </c>
      <c r="BT90" s="65">
        <v>29</v>
      </c>
      <c r="BU90" s="65">
        <v>29</v>
      </c>
    </row>
    <row r="91" spans="1:73" s="24" customFormat="1" ht="12.75" customHeight="1" x14ac:dyDescent="0.2">
      <c r="A91" s="60"/>
      <c r="B91" s="25" t="s">
        <v>151</v>
      </c>
      <c r="C91" s="65">
        <v>28</v>
      </c>
      <c r="D91" s="65">
        <v>23</v>
      </c>
      <c r="E91" s="65">
        <v>14</v>
      </c>
      <c r="F91" s="65">
        <v>28</v>
      </c>
      <c r="G91" s="65">
        <v>28</v>
      </c>
      <c r="H91" s="65">
        <v>28</v>
      </c>
      <c r="I91" s="65">
        <v>28</v>
      </c>
      <c r="J91" s="65">
        <v>27</v>
      </c>
      <c r="K91" s="65">
        <v>27</v>
      </c>
      <c r="L91" s="65">
        <v>26</v>
      </c>
      <c r="M91" s="65">
        <v>26</v>
      </c>
      <c r="N91" s="65">
        <v>28</v>
      </c>
      <c r="O91" s="65">
        <v>28</v>
      </c>
      <c r="P91" s="65">
        <v>27</v>
      </c>
      <c r="Q91" s="65">
        <v>28</v>
      </c>
      <c r="R91" s="65">
        <v>28</v>
      </c>
      <c r="S91" s="65">
        <v>28</v>
      </c>
      <c r="T91" s="65">
        <v>28</v>
      </c>
      <c r="U91" s="65">
        <v>28</v>
      </c>
      <c r="V91" s="65">
        <v>28</v>
      </c>
      <c r="W91" s="65">
        <v>27</v>
      </c>
      <c r="X91" s="65">
        <v>26</v>
      </c>
      <c r="Y91" s="65">
        <v>25</v>
      </c>
      <c r="Z91" s="65">
        <v>29</v>
      </c>
      <c r="AA91" s="65">
        <v>7</v>
      </c>
      <c r="AB91" s="65">
        <v>29</v>
      </c>
      <c r="AC91" s="65">
        <v>5</v>
      </c>
      <c r="AD91" s="65">
        <v>5</v>
      </c>
      <c r="AE91" s="65">
        <v>7</v>
      </c>
      <c r="AF91" s="65">
        <v>14</v>
      </c>
      <c r="AG91" s="65">
        <v>10</v>
      </c>
      <c r="AH91" s="65">
        <v>13</v>
      </c>
      <c r="AI91" s="65">
        <v>14</v>
      </c>
      <c r="AJ91" s="65">
        <v>14</v>
      </c>
      <c r="AK91" s="65">
        <v>17</v>
      </c>
      <c r="AL91" s="65">
        <v>27</v>
      </c>
      <c r="AM91" s="65">
        <v>28</v>
      </c>
      <c r="AN91" s="65">
        <v>28</v>
      </c>
      <c r="AO91" s="65">
        <v>28</v>
      </c>
      <c r="AP91" s="65">
        <v>28</v>
      </c>
      <c r="AQ91" s="65">
        <v>28</v>
      </c>
      <c r="AR91" s="65">
        <v>27</v>
      </c>
      <c r="AS91" s="65">
        <v>26</v>
      </c>
      <c r="AT91" s="65">
        <v>15</v>
      </c>
      <c r="AU91" s="65">
        <v>16</v>
      </c>
      <c r="AV91" s="65">
        <v>23</v>
      </c>
      <c r="AW91" s="65">
        <v>28</v>
      </c>
      <c r="AX91" s="65">
        <v>26</v>
      </c>
      <c r="AY91" s="65">
        <v>28</v>
      </c>
      <c r="AZ91" s="65">
        <v>27</v>
      </c>
      <c r="BA91" s="65">
        <v>27</v>
      </c>
      <c r="BB91" s="65">
        <v>28</v>
      </c>
      <c r="BC91" s="65">
        <v>27</v>
      </c>
      <c r="BD91" s="65">
        <v>26</v>
      </c>
      <c r="BE91" s="65">
        <v>22</v>
      </c>
      <c r="BF91" s="65">
        <v>28</v>
      </c>
      <c r="BG91" s="65">
        <v>28</v>
      </c>
      <c r="BH91" s="65">
        <v>27</v>
      </c>
      <c r="BI91" s="65">
        <v>27</v>
      </c>
      <c r="BJ91" s="65">
        <v>26</v>
      </c>
      <c r="BK91" s="65">
        <v>23</v>
      </c>
      <c r="BL91" s="65">
        <v>28</v>
      </c>
      <c r="BM91" s="65">
        <v>27</v>
      </c>
      <c r="BN91" s="65">
        <v>26</v>
      </c>
      <c r="BO91" s="65">
        <v>26</v>
      </c>
      <c r="BP91" s="65">
        <v>25</v>
      </c>
      <c r="BQ91" s="65">
        <v>19</v>
      </c>
      <c r="BR91" s="65">
        <v>18</v>
      </c>
      <c r="BS91" s="65">
        <v>5</v>
      </c>
      <c r="BT91" s="65">
        <v>4</v>
      </c>
      <c r="BU91" s="65">
        <v>6</v>
      </c>
    </row>
    <row r="92" spans="1:73" s="24" customFormat="1" ht="12.75" customHeight="1" x14ac:dyDescent="0.2">
      <c r="A92" s="61"/>
      <c r="B92" s="28" t="s">
        <v>149</v>
      </c>
      <c r="C92" s="86">
        <v>0.96551724137931039</v>
      </c>
      <c r="D92" s="86">
        <v>0.7931034482758621</v>
      </c>
      <c r="E92" s="86">
        <v>0.48275862068965519</v>
      </c>
      <c r="F92" s="86">
        <v>0.96551724137931039</v>
      </c>
      <c r="G92" s="86">
        <v>0.96551724137931039</v>
      </c>
      <c r="H92" s="86">
        <v>0.96551724137931039</v>
      </c>
      <c r="I92" s="86">
        <v>0.96551724137931039</v>
      </c>
      <c r="J92" s="86">
        <v>0.93103448275862066</v>
      </c>
      <c r="K92" s="86">
        <v>0.93103448275862066</v>
      </c>
      <c r="L92" s="86">
        <v>0.89655172413793105</v>
      </c>
      <c r="M92" s="86">
        <v>0.89655172413793105</v>
      </c>
      <c r="N92" s="86">
        <v>0.96551724137931039</v>
      </c>
      <c r="O92" s="86">
        <v>0.96551724137931039</v>
      </c>
      <c r="P92" s="86">
        <v>0.93103448275862066</v>
      </c>
      <c r="Q92" s="86">
        <v>0.96551724137931039</v>
      </c>
      <c r="R92" s="86">
        <v>0.96551724137931039</v>
      </c>
      <c r="S92" s="86">
        <v>0.96551724137931039</v>
      </c>
      <c r="T92" s="86">
        <v>0.96551724137931039</v>
      </c>
      <c r="U92" s="86">
        <v>0.96551724137931039</v>
      </c>
      <c r="V92" s="86">
        <v>0.96551724137931039</v>
      </c>
      <c r="W92" s="86">
        <v>0.93103448275862066</v>
      </c>
      <c r="X92" s="86">
        <v>0.89655172413793105</v>
      </c>
      <c r="Y92" s="86">
        <v>0.86206896551724133</v>
      </c>
      <c r="Z92" s="86">
        <v>1</v>
      </c>
      <c r="AA92" s="86">
        <v>0.2413793103448276</v>
      </c>
      <c r="AB92" s="86">
        <v>1</v>
      </c>
      <c r="AC92" s="86">
        <v>0.17241379310344829</v>
      </c>
      <c r="AD92" s="86">
        <v>0.17241379310344829</v>
      </c>
      <c r="AE92" s="86">
        <v>0.2413793103448276</v>
      </c>
      <c r="AF92" s="86">
        <v>0.48275862068965519</v>
      </c>
      <c r="AG92" s="86">
        <v>0.34482758620689657</v>
      </c>
      <c r="AH92" s="86">
        <v>0.44827586206896552</v>
      </c>
      <c r="AI92" s="86">
        <v>0.48275862068965519</v>
      </c>
      <c r="AJ92" s="86">
        <v>0.48275862068965519</v>
      </c>
      <c r="AK92" s="86">
        <v>0.58620689655172409</v>
      </c>
      <c r="AL92" s="86">
        <v>0.93103448275862066</v>
      </c>
      <c r="AM92" s="86">
        <v>0.96551724137931039</v>
      </c>
      <c r="AN92" s="86">
        <v>0.96551724137931039</v>
      </c>
      <c r="AO92" s="86">
        <v>0.96551724137931039</v>
      </c>
      <c r="AP92" s="86">
        <v>0.96551724137931039</v>
      </c>
      <c r="AQ92" s="86">
        <v>0.96551724137931039</v>
      </c>
      <c r="AR92" s="86">
        <v>0.93103448275862066</v>
      </c>
      <c r="AS92" s="86">
        <v>0.89655172413793105</v>
      </c>
      <c r="AT92" s="86">
        <v>0.51724137931034486</v>
      </c>
      <c r="AU92" s="86">
        <v>0.55172413793103448</v>
      </c>
      <c r="AV92" s="86">
        <v>0.7931034482758621</v>
      </c>
      <c r="AW92" s="86">
        <v>0.96551724137931039</v>
      </c>
      <c r="AX92" s="86">
        <v>0.89655172413793105</v>
      </c>
      <c r="AY92" s="86">
        <v>0.96551724137931039</v>
      </c>
      <c r="AZ92" s="86">
        <v>0.93103448275862066</v>
      </c>
      <c r="BA92" s="86">
        <v>0.93103448275862066</v>
      </c>
      <c r="BB92" s="86">
        <v>0.96551724137931039</v>
      </c>
      <c r="BC92" s="86">
        <v>0.93103448275862066</v>
      </c>
      <c r="BD92" s="86">
        <v>0.89655172413793105</v>
      </c>
      <c r="BE92" s="86">
        <v>0.75862068965517238</v>
      </c>
      <c r="BF92" s="86">
        <v>0.96551724137931039</v>
      </c>
      <c r="BG92" s="86">
        <v>0.96551724137931039</v>
      </c>
      <c r="BH92" s="86">
        <v>0.93103448275862066</v>
      </c>
      <c r="BI92" s="86">
        <v>0.93103448275862066</v>
      </c>
      <c r="BJ92" s="86">
        <v>0.89655172413793105</v>
      </c>
      <c r="BK92" s="86">
        <v>0.7931034482758621</v>
      </c>
      <c r="BL92" s="86">
        <v>0.96551724137931039</v>
      </c>
      <c r="BM92" s="86">
        <v>0.93103448275862066</v>
      </c>
      <c r="BN92" s="86">
        <v>0.89655172413793105</v>
      </c>
      <c r="BO92" s="86">
        <v>0.89655172413793105</v>
      </c>
      <c r="BP92" s="86">
        <v>0.86206896551724133</v>
      </c>
      <c r="BQ92" s="86">
        <v>0.65517241379310343</v>
      </c>
      <c r="BR92" s="86">
        <v>0.62068965517241381</v>
      </c>
      <c r="BS92" s="86">
        <v>0.17241379310344829</v>
      </c>
      <c r="BT92" s="86">
        <v>0.13793103448275862</v>
      </c>
      <c r="BU92" s="86">
        <v>0.20689655172413793</v>
      </c>
    </row>
    <row r="93" spans="1:73" s="24" customFormat="1" ht="12.75" customHeight="1" x14ac:dyDescent="0.2">
      <c r="A93" s="51" t="s">
        <v>353</v>
      </c>
      <c r="B93" s="52" t="s">
        <v>244</v>
      </c>
      <c r="C93" s="53"/>
      <c r="D93" s="33">
        <v>16640</v>
      </c>
      <c r="E93" s="33" t="s">
        <v>301</v>
      </c>
      <c r="F93" s="33">
        <v>33</v>
      </c>
      <c r="G93" s="33">
        <v>12</v>
      </c>
      <c r="H93" s="33">
        <v>14</v>
      </c>
      <c r="I93" s="33">
        <v>7</v>
      </c>
      <c r="J93" s="34">
        <v>23</v>
      </c>
      <c r="K93" s="35">
        <v>10</v>
      </c>
      <c r="L93" s="35">
        <v>13</v>
      </c>
      <c r="M93" s="35" t="s">
        <v>301</v>
      </c>
      <c r="N93" s="36">
        <v>8</v>
      </c>
      <c r="O93" s="36">
        <v>3491</v>
      </c>
      <c r="P93" s="36">
        <v>3106</v>
      </c>
      <c r="Q93" s="36">
        <v>450</v>
      </c>
      <c r="R93" s="36">
        <v>150</v>
      </c>
      <c r="S93" s="36">
        <v>1</v>
      </c>
      <c r="T93" s="35">
        <v>246</v>
      </c>
      <c r="U93" s="35">
        <v>56</v>
      </c>
      <c r="V93" s="36">
        <v>125275</v>
      </c>
      <c r="W93" s="36">
        <v>16600</v>
      </c>
      <c r="X93" s="36">
        <v>15000</v>
      </c>
      <c r="Y93" s="36">
        <v>23000</v>
      </c>
      <c r="Z93" s="36">
        <v>4321000</v>
      </c>
      <c r="AA93" s="36">
        <v>2588000</v>
      </c>
      <c r="AB93" s="36">
        <v>1733000</v>
      </c>
      <c r="AC93" s="36">
        <v>40000</v>
      </c>
      <c r="AD93" s="36">
        <v>300000</v>
      </c>
      <c r="AE93" s="36">
        <v>30000</v>
      </c>
      <c r="AF93" s="36">
        <v>1363000</v>
      </c>
      <c r="AG93" s="36">
        <v>469000</v>
      </c>
      <c r="AH93" s="36">
        <v>4321000</v>
      </c>
      <c r="AI93" s="36">
        <v>0</v>
      </c>
      <c r="AJ93" s="36">
        <v>0</v>
      </c>
      <c r="AK93" s="36">
        <v>0</v>
      </c>
      <c r="AL93" s="36">
        <v>167111</v>
      </c>
      <c r="AM93" s="36">
        <v>155712</v>
      </c>
      <c r="AN93" s="36">
        <v>0</v>
      </c>
      <c r="AO93" s="36">
        <v>1000</v>
      </c>
      <c r="AP93" s="36">
        <v>500</v>
      </c>
      <c r="AQ93" s="36">
        <v>1500</v>
      </c>
      <c r="AR93" s="36">
        <v>1498</v>
      </c>
      <c r="AS93" s="36">
        <v>6901</v>
      </c>
      <c r="AT93" s="36">
        <v>8150</v>
      </c>
      <c r="AU93" s="36">
        <v>100</v>
      </c>
      <c r="AV93" s="36">
        <v>125</v>
      </c>
      <c r="AW93" s="36">
        <v>9232</v>
      </c>
      <c r="AX93" s="36">
        <v>7233</v>
      </c>
      <c r="AY93" s="36">
        <v>0</v>
      </c>
      <c r="AZ93" s="36">
        <v>0</v>
      </c>
      <c r="BA93" s="36">
        <v>0</v>
      </c>
      <c r="BB93" s="36">
        <v>0</v>
      </c>
      <c r="BC93" s="36">
        <v>98</v>
      </c>
      <c r="BD93" s="36">
        <v>1901</v>
      </c>
      <c r="BE93" s="36">
        <v>1000</v>
      </c>
      <c r="BF93" s="36">
        <v>5</v>
      </c>
      <c r="BG93" s="36">
        <v>201</v>
      </c>
      <c r="BH93" s="36">
        <v>104135</v>
      </c>
      <c r="BI93" s="36">
        <v>26469</v>
      </c>
      <c r="BJ93" s="36">
        <v>22270</v>
      </c>
      <c r="BK93" s="36">
        <v>64</v>
      </c>
      <c r="BL93" s="36">
        <v>3350</v>
      </c>
      <c r="BM93" s="36">
        <v>0</v>
      </c>
      <c r="BN93" s="36">
        <v>10</v>
      </c>
      <c r="BO93" s="36">
        <v>255</v>
      </c>
      <c r="BP93" s="36">
        <v>3085</v>
      </c>
      <c r="BQ93" s="36">
        <v>0</v>
      </c>
      <c r="BR93" s="36">
        <v>7233</v>
      </c>
      <c r="BS93" s="36">
        <v>459817</v>
      </c>
      <c r="BT93" s="36" t="s">
        <v>301</v>
      </c>
      <c r="BU93" s="36" t="s">
        <v>301</v>
      </c>
    </row>
    <row r="94" spans="1:73" s="24" customFormat="1" ht="12.75" customHeight="1" x14ac:dyDescent="0.2">
      <c r="A94" s="51" t="s">
        <v>354</v>
      </c>
      <c r="B94" s="52" t="s">
        <v>227</v>
      </c>
      <c r="C94" s="53"/>
      <c r="D94" s="79">
        <v>5038</v>
      </c>
      <c r="E94" s="79">
        <v>36924</v>
      </c>
      <c r="F94" s="79">
        <v>26</v>
      </c>
      <c r="G94" s="79">
        <v>4</v>
      </c>
      <c r="H94" s="79">
        <v>14</v>
      </c>
      <c r="I94" s="79">
        <v>8</v>
      </c>
      <c r="J94" s="80">
        <v>15.7</v>
      </c>
      <c r="K94" s="81">
        <v>14.3</v>
      </c>
      <c r="L94" s="81">
        <v>1.2</v>
      </c>
      <c r="M94" s="81">
        <v>0.2</v>
      </c>
      <c r="N94" s="82">
        <v>6</v>
      </c>
      <c r="O94" s="82">
        <v>1600</v>
      </c>
      <c r="P94" s="82">
        <v>320</v>
      </c>
      <c r="Q94" s="82">
        <v>46</v>
      </c>
      <c r="R94" s="82">
        <v>14</v>
      </c>
      <c r="S94" s="82">
        <v>0</v>
      </c>
      <c r="T94" s="81">
        <v>246</v>
      </c>
      <c r="U94" s="81">
        <v>40</v>
      </c>
      <c r="V94" s="82">
        <v>76327</v>
      </c>
      <c r="W94" s="82">
        <v>7500</v>
      </c>
      <c r="X94" s="82">
        <v>14700</v>
      </c>
      <c r="Y94" s="82">
        <v>108489</v>
      </c>
      <c r="Z94" s="82">
        <v>1851588</v>
      </c>
      <c r="AA94" s="82">
        <v>1610388</v>
      </c>
      <c r="AB94" s="82">
        <v>241200</v>
      </c>
      <c r="AC94" s="82">
        <v>60000</v>
      </c>
      <c r="AD94" s="82">
        <v>0</v>
      </c>
      <c r="AE94" s="82">
        <v>4200</v>
      </c>
      <c r="AF94" s="82">
        <v>177000</v>
      </c>
      <c r="AG94" s="82">
        <v>45000</v>
      </c>
      <c r="AH94" s="82">
        <v>2146320</v>
      </c>
      <c r="AI94" s="82">
        <v>0</v>
      </c>
      <c r="AJ94" s="82">
        <v>0</v>
      </c>
      <c r="AK94" s="82">
        <v>26000</v>
      </c>
      <c r="AL94" s="82">
        <v>251954</v>
      </c>
      <c r="AM94" s="82">
        <v>199516</v>
      </c>
      <c r="AN94" s="82">
        <v>0</v>
      </c>
      <c r="AO94" s="82">
        <v>3</v>
      </c>
      <c r="AP94" s="82">
        <v>0</v>
      </c>
      <c r="AQ94" s="82">
        <v>0</v>
      </c>
      <c r="AR94" s="82">
        <v>52423</v>
      </c>
      <c r="AS94" s="82">
        <v>12</v>
      </c>
      <c r="AT94" s="82">
        <v>28</v>
      </c>
      <c r="AU94" s="82">
        <v>7</v>
      </c>
      <c r="AV94" s="82">
        <v>4</v>
      </c>
      <c r="AW94" s="82">
        <v>10136</v>
      </c>
      <c r="AX94" s="82">
        <v>8847</v>
      </c>
      <c r="AY94" s="82">
        <v>0</v>
      </c>
      <c r="AZ94" s="82">
        <v>0</v>
      </c>
      <c r="BA94" s="82">
        <v>0</v>
      </c>
      <c r="BB94" s="82">
        <v>0</v>
      </c>
      <c r="BC94" s="82">
        <v>1289</v>
      </c>
      <c r="BD94" s="82">
        <v>0</v>
      </c>
      <c r="BE94" s="82">
        <v>0</v>
      </c>
      <c r="BF94" s="82">
        <v>1</v>
      </c>
      <c r="BG94" s="82">
        <v>55</v>
      </c>
      <c r="BH94" s="82">
        <v>77118</v>
      </c>
      <c r="BI94" s="82">
        <v>5797</v>
      </c>
      <c r="BJ94" s="82">
        <v>5788</v>
      </c>
      <c r="BK94" s="82">
        <v>20</v>
      </c>
      <c r="BL94" s="82">
        <v>128</v>
      </c>
      <c r="BM94" s="82">
        <v>0</v>
      </c>
      <c r="BN94" s="82">
        <v>124</v>
      </c>
      <c r="BO94" s="82">
        <v>0</v>
      </c>
      <c r="BP94" s="82">
        <v>4</v>
      </c>
      <c r="BQ94" s="82">
        <v>50</v>
      </c>
      <c r="BR94" s="82">
        <v>3200</v>
      </c>
      <c r="BS94" s="82">
        <v>83000</v>
      </c>
      <c r="BT94" s="82">
        <v>5600</v>
      </c>
      <c r="BU94" s="82">
        <v>1300</v>
      </c>
    </row>
    <row r="95" spans="1:73" s="24" customFormat="1" ht="12.75" customHeight="1" x14ac:dyDescent="0.2">
      <c r="A95" s="51" t="s">
        <v>355</v>
      </c>
      <c r="B95" s="52" t="s">
        <v>391</v>
      </c>
      <c r="C95" s="53"/>
      <c r="D95" s="79">
        <v>1484</v>
      </c>
      <c r="E95" s="79">
        <v>21000</v>
      </c>
      <c r="F95" s="79">
        <v>3</v>
      </c>
      <c r="G95" s="79" t="s">
        <v>301</v>
      </c>
      <c r="H95" s="79" t="s">
        <v>301</v>
      </c>
      <c r="I95" s="79" t="s">
        <v>301</v>
      </c>
      <c r="J95" s="80">
        <v>3</v>
      </c>
      <c r="K95" s="81" t="s">
        <v>301</v>
      </c>
      <c r="L95" s="81" t="s">
        <v>301</v>
      </c>
      <c r="M95" s="81" t="s">
        <v>301</v>
      </c>
      <c r="N95" s="82">
        <v>1</v>
      </c>
      <c r="O95" s="82">
        <v>222</v>
      </c>
      <c r="P95" s="82">
        <v>198</v>
      </c>
      <c r="Q95" s="82">
        <v>20</v>
      </c>
      <c r="R95" s="82">
        <v>6</v>
      </c>
      <c r="S95" s="82">
        <v>0</v>
      </c>
      <c r="T95" s="81">
        <v>240</v>
      </c>
      <c r="U95" s="81">
        <v>26</v>
      </c>
      <c r="V95" s="82">
        <v>20000</v>
      </c>
      <c r="W95" s="82">
        <v>0</v>
      </c>
      <c r="X95" s="82">
        <v>0</v>
      </c>
      <c r="Y95" s="82">
        <v>0</v>
      </c>
      <c r="Z95" s="82">
        <v>268271</v>
      </c>
      <c r="AA95" s="82">
        <v>220271</v>
      </c>
      <c r="AB95" s="82">
        <v>48000</v>
      </c>
      <c r="AC95" s="82" t="s">
        <v>301</v>
      </c>
      <c r="AD95" s="82" t="s">
        <v>301</v>
      </c>
      <c r="AE95" s="82" t="s">
        <v>301</v>
      </c>
      <c r="AF95" s="82">
        <v>48000</v>
      </c>
      <c r="AG95" s="82" t="s">
        <v>301</v>
      </c>
      <c r="AH95" s="82" t="s">
        <v>301</v>
      </c>
      <c r="AI95" s="82" t="s">
        <v>301</v>
      </c>
      <c r="AJ95" s="82" t="s">
        <v>301</v>
      </c>
      <c r="AK95" s="82" t="s">
        <v>301</v>
      </c>
      <c r="AL95" s="82">
        <v>20000</v>
      </c>
      <c r="AM95" s="82">
        <v>20000</v>
      </c>
      <c r="AN95" s="82">
        <v>0</v>
      </c>
      <c r="AO95" s="82">
        <v>0</v>
      </c>
      <c r="AP95" s="82">
        <v>0</v>
      </c>
      <c r="AQ95" s="82">
        <v>0</v>
      </c>
      <c r="AR95" s="82">
        <v>0</v>
      </c>
      <c r="AS95" s="82">
        <v>0</v>
      </c>
      <c r="AT95" s="82">
        <v>0</v>
      </c>
      <c r="AU95" s="82">
        <v>250</v>
      </c>
      <c r="AV95" s="82">
        <v>500</v>
      </c>
      <c r="AW95" s="82">
        <v>3800</v>
      </c>
      <c r="AX95" s="82">
        <v>3800</v>
      </c>
      <c r="AY95" s="82">
        <v>0</v>
      </c>
      <c r="AZ95" s="82">
        <v>0</v>
      </c>
      <c r="BA95" s="82">
        <v>0</v>
      </c>
      <c r="BB95" s="82">
        <v>0</v>
      </c>
      <c r="BC95" s="82">
        <v>0</v>
      </c>
      <c r="BD95" s="82">
        <v>0</v>
      </c>
      <c r="BE95" s="82">
        <v>0</v>
      </c>
      <c r="BF95" s="82">
        <v>0</v>
      </c>
      <c r="BG95" s="82">
        <v>150</v>
      </c>
      <c r="BH95" s="82">
        <v>11040</v>
      </c>
      <c r="BI95" s="82">
        <v>95</v>
      </c>
      <c r="BJ95" s="82">
        <v>95</v>
      </c>
      <c r="BK95" s="82">
        <v>0</v>
      </c>
      <c r="BL95" s="82">
        <v>0</v>
      </c>
      <c r="BM95" s="82">
        <v>0</v>
      </c>
      <c r="BN95" s="82">
        <v>0</v>
      </c>
      <c r="BO95" s="82">
        <v>0</v>
      </c>
      <c r="BP95" s="82">
        <v>0</v>
      </c>
      <c r="BQ95" s="82">
        <v>0</v>
      </c>
      <c r="BR95" s="82">
        <v>650</v>
      </c>
      <c r="BS95" s="82" t="s">
        <v>301</v>
      </c>
      <c r="BT95" s="82" t="s">
        <v>301</v>
      </c>
      <c r="BU95" s="82" t="s">
        <v>301</v>
      </c>
    </row>
    <row r="96" spans="1:73" s="24" customFormat="1" ht="12.75" customHeight="1" x14ac:dyDescent="0.2">
      <c r="A96" s="51" t="s">
        <v>356</v>
      </c>
      <c r="B96" s="52" t="s">
        <v>221</v>
      </c>
      <c r="C96" s="53"/>
      <c r="D96" s="79">
        <v>2482</v>
      </c>
      <c r="E96" s="79">
        <v>108193</v>
      </c>
      <c r="F96" s="79">
        <v>31</v>
      </c>
      <c r="G96" s="79">
        <v>6</v>
      </c>
      <c r="H96" s="79">
        <v>19</v>
      </c>
      <c r="I96" s="79">
        <v>6</v>
      </c>
      <c r="J96" s="80">
        <v>21.8</v>
      </c>
      <c r="K96" s="81">
        <v>18.55</v>
      </c>
      <c r="L96" s="81">
        <v>2.2000000000000002</v>
      </c>
      <c r="M96" s="81">
        <v>1</v>
      </c>
      <c r="N96" s="82">
        <v>1</v>
      </c>
      <c r="O96" s="82">
        <v>1853</v>
      </c>
      <c r="P96" s="82">
        <v>1404</v>
      </c>
      <c r="Q96" s="82">
        <v>133</v>
      </c>
      <c r="R96" s="82">
        <v>34</v>
      </c>
      <c r="S96" s="82">
        <v>6</v>
      </c>
      <c r="T96" s="81">
        <v>222</v>
      </c>
      <c r="U96" s="81">
        <v>43</v>
      </c>
      <c r="V96" s="82">
        <v>109834</v>
      </c>
      <c r="W96" s="82" t="s">
        <v>301</v>
      </c>
      <c r="X96" s="82" t="s">
        <v>301</v>
      </c>
      <c r="Y96" s="82" t="s">
        <v>301</v>
      </c>
      <c r="Z96" s="82">
        <v>2780743</v>
      </c>
      <c r="AA96" s="82">
        <v>2150904</v>
      </c>
      <c r="AB96" s="82">
        <v>629839</v>
      </c>
      <c r="AC96" s="82">
        <v>351815</v>
      </c>
      <c r="AD96" s="82" t="s">
        <v>301</v>
      </c>
      <c r="AE96" s="82" t="s">
        <v>301</v>
      </c>
      <c r="AF96" s="82">
        <v>278024</v>
      </c>
      <c r="AG96" s="82" t="s">
        <v>301</v>
      </c>
      <c r="AH96" s="82" t="s">
        <v>301</v>
      </c>
      <c r="AI96" s="82" t="s">
        <v>301</v>
      </c>
      <c r="AJ96" s="82" t="s">
        <v>301</v>
      </c>
      <c r="AK96" s="82">
        <v>64661</v>
      </c>
      <c r="AL96" s="82">
        <v>160041</v>
      </c>
      <c r="AM96" s="82">
        <v>160041</v>
      </c>
      <c r="AN96" s="82" t="s">
        <v>301</v>
      </c>
      <c r="AO96" s="82" t="s">
        <v>301</v>
      </c>
      <c r="AP96" s="82" t="s">
        <v>301</v>
      </c>
      <c r="AQ96" s="82" t="s">
        <v>301</v>
      </c>
      <c r="AR96" s="82" t="s">
        <v>301</v>
      </c>
      <c r="AS96" s="82" t="s">
        <v>301</v>
      </c>
      <c r="AT96" s="82" t="s">
        <v>301</v>
      </c>
      <c r="AU96" s="82" t="s">
        <v>301</v>
      </c>
      <c r="AV96" s="82" t="s">
        <v>301</v>
      </c>
      <c r="AW96" s="82">
        <v>0</v>
      </c>
      <c r="AX96" s="82" t="s">
        <v>301</v>
      </c>
      <c r="AY96" s="82" t="s">
        <v>301</v>
      </c>
      <c r="AZ96" s="82" t="s">
        <v>301</v>
      </c>
      <c r="BA96" s="82" t="s">
        <v>301</v>
      </c>
      <c r="BB96" s="82" t="s">
        <v>301</v>
      </c>
      <c r="BC96" s="82" t="s">
        <v>301</v>
      </c>
      <c r="BD96" s="82" t="s">
        <v>301</v>
      </c>
      <c r="BE96" s="82">
        <v>6617</v>
      </c>
      <c r="BF96" s="82">
        <v>2</v>
      </c>
      <c r="BG96" s="82">
        <v>65</v>
      </c>
      <c r="BH96" s="82">
        <v>236020</v>
      </c>
      <c r="BI96" s="82">
        <v>50</v>
      </c>
      <c r="BJ96" s="82">
        <v>241</v>
      </c>
      <c r="BK96" s="82">
        <v>322</v>
      </c>
      <c r="BL96" s="82">
        <v>0</v>
      </c>
      <c r="BM96" s="82" t="s">
        <v>301</v>
      </c>
      <c r="BN96" s="82" t="s">
        <v>301</v>
      </c>
      <c r="BO96" s="82" t="s">
        <v>301</v>
      </c>
      <c r="BP96" s="82" t="s">
        <v>301</v>
      </c>
      <c r="BQ96" s="82" t="s">
        <v>301</v>
      </c>
      <c r="BR96" s="82" t="s">
        <v>301</v>
      </c>
      <c r="BS96" s="82">
        <v>135951</v>
      </c>
      <c r="BT96" s="82" t="s">
        <v>301</v>
      </c>
      <c r="BU96" s="82" t="s">
        <v>301</v>
      </c>
    </row>
    <row r="97" spans="1:73" s="24" customFormat="1" ht="12.75" customHeight="1" x14ac:dyDescent="0.2">
      <c r="A97" s="14"/>
      <c r="B97" s="62" t="s">
        <v>159</v>
      </c>
      <c r="C97" s="59"/>
      <c r="D97" s="63">
        <v>25644</v>
      </c>
      <c r="E97" s="63">
        <v>166117</v>
      </c>
      <c r="F97" s="63">
        <v>93</v>
      </c>
      <c r="G97" s="63">
        <v>22</v>
      </c>
      <c r="H97" s="63">
        <v>47</v>
      </c>
      <c r="I97" s="63">
        <v>21</v>
      </c>
      <c r="J97" s="64">
        <v>63.5</v>
      </c>
      <c r="K97" s="64">
        <v>42.85</v>
      </c>
      <c r="L97" s="64">
        <v>16.399999999999999</v>
      </c>
      <c r="M97" s="64">
        <v>1.2</v>
      </c>
      <c r="N97" s="63">
        <v>16</v>
      </c>
      <c r="O97" s="63">
        <v>7166</v>
      </c>
      <c r="P97" s="63">
        <v>5028</v>
      </c>
      <c r="Q97" s="63">
        <v>649</v>
      </c>
      <c r="R97" s="63">
        <v>204</v>
      </c>
      <c r="S97" s="63">
        <v>7</v>
      </c>
      <c r="T97" s="64">
        <v>954</v>
      </c>
      <c r="U97" s="64">
        <v>165</v>
      </c>
      <c r="V97" s="63">
        <v>331436</v>
      </c>
      <c r="W97" s="63">
        <v>24100</v>
      </c>
      <c r="X97" s="63">
        <v>29700</v>
      </c>
      <c r="Y97" s="63">
        <v>131489</v>
      </c>
      <c r="Z97" s="63">
        <v>9221602</v>
      </c>
      <c r="AA97" s="63">
        <v>6569563</v>
      </c>
      <c r="AB97" s="63">
        <v>2652039</v>
      </c>
      <c r="AC97" s="63">
        <v>451815</v>
      </c>
      <c r="AD97" s="63">
        <v>300000</v>
      </c>
      <c r="AE97" s="63">
        <v>34200</v>
      </c>
      <c r="AF97" s="63">
        <v>1866024</v>
      </c>
      <c r="AG97" s="63">
        <v>514000</v>
      </c>
      <c r="AH97" s="63">
        <v>6467320</v>
      </c>
      <c r="AI97" s="63">
        <v>0</v>
      </c>
      <c r="AJ97" s="63">
        <v>0</v>
      </c>
      <c r="AK97" s="63">
        <v>90661</v>
      </c>
      <c r="AL97" s="63">
        <v>599106</v>
      </c>
      <c r="AM97" s="63">
        <v>535269</v>
      </c>
      <c r="AN97" s="63">
        <v>0</v>
      </c>
      <c r="AO97" s="63">
        <v>1003</v>
      </c>
      <c r="AP97" s="63">
        <v>500</v>
      </c>
      <c r="AQ97" s="63">
        <v>1500</v>
      </c>
      <c r="AR97" s="63">
        <v>53921</v>
      </c>
      <c r="AS97" s="63">
        <v>6913</v>
      </c>
      <c r="AT97" s="63">
        <v>8178</v>
      </c>
      <c r="AU97" s="63">
        <v>357</v>
      </c>
      <c r="AV97" s="63">
        <v>629</v>
      </c>
      <c r="AW97" s="63">
        <v>23168</v>
      </c>
      <c r="AX97" s="63">
        <v>19880</v>
      </c>
      <c r="AY97" s="63">
        <v>0</v>
      </c>
      <c r="AZ97" s="63">
        <v>0</v>
      </c>
      <c r="BA97" s="63">
        <v>0</v>
      </c>
      <c r="BB97" s="63">
        <v>0</v>
      </c>
      <c r="BC97" s="63">
        <v>1387</v>
      </c>
      <c r="BD97" s="63">
        <v>1901</v>
      </c>
      <c r="BE97" s="63">
        <v>7617</v>
      </c>
      <c r="BF97" s="63">
        <v>8</v>
      </c>
      <c r="BG97" s="63">
        <v>471</v>
      </c>
      <c r="BH97" s="63">
        <v>428313</v>
      </c>
      <c r="BI97" s="63">
        <v>32411</v>
      </c>
      <c r="BJ97" s="63">
        <v>28394</v>
      </c>
      <c r="BK97" s="63">
        <v>406</v>
      </c>
      <c r="BL97" s="63">
        <v>3478</v>
      </c>
      <c r="BM97" s="63">
        <v>0</v>
      </c>
      <c r="BN97" s="63">
        <v>134</v>
      </c>
      <c r="BO97" s="63">
        <v>255</v>
      </c>
      <c r="BP97" s="63">
        <v>3089</v>
      </c>
      <c r="BQ97" s="63">
        <v>50</v>
      </c>
      <c r="BR97" s="63">
        <v>11083</v>
      </c>
      <c r="BS97" s="63">
        <v>678768</v>
      </c>
      <c r="BT97" s="63">
        <v>5600</v>
      </c>
      <c r="BU97" s="63">
        <v>1300</v>
      </c>
    </row>
    <row r="98" spans="1:73" s="24" customFormat="1" ht="12.75" customHeight="1" x14ac:dyDescent="0.2">
      <c r="A98" s="60"/>
      <c r="B98" s="25" t="s">
        <v>150</v>
      </c>
      <c r="C98" s="65">
        <v>4</v>
      </c>
      <c r="D98" s="65">
        <v>4</v>
      </c>
      <c r="E98" s="65">
        <v>4</v>
      </c>
      <c r="F98" s="65">
        <v>4</v>
      </c>
      <c r="G98" s="65">
        <v>4</v>
      </c>
      <c r="H98" s="65">
        <v>4</v>
      </c>
      <c r="I98" s="65">
        <v>4</v>
      </c>
      <c r="J98" s="65">
        <v>4</v>
      </c>
      <c r="K98" s="65">
        <v>4</v>
      </c>
      <c r="L98" s="65">
        <v>4</v>
      </c>
      <c r="M98" s="65">
        <v>4</v>
      </c>
      <c r="N98" s="65">
        <v>4</v>
      </c>
      <c r="O98" s="65">
        <v>4</v>
      </c>
      <c r="P98" s="65">
        <v>4</v>
      </c>
      <c r="Q98" s="65">
        <v>4</v>
      </c>
      <c r="R98" s="65">
        <v>4</v>
      </c>
      <c r="S98" s="65">
        <v>4</v>
      </c>
      <c r="T98" s="65">
        <v>4</v>
      </c>
      <c r="U98" s="65">
        <v>4</v>
      </c>
      <c r="V98" s="65">
        <v>4</v>
      </c>
      <c r="W98" s="65">
        <v>4</v>
      </c>
      <c r="X98" s="65">
        <v>4</v>
      </c>
      <c r="Y98" s="65">
        <v>4</v>
      </c>
      <c r="Z98" s="65">
        <v>4</v>
      </c>
      <c r="AA98" s="65">
        <v>4</v>
      </c>
      <c r="AB98" s="65">
        <v>4</v>
      </c>
      <c r="AC98" s="65">
        <v>4</v>
      </c>
      <c r="AD98" s="65">
        <v>4</v>
      </c>
      <c r="AE98" s="65">
        <v>4</v>
      </c>
      <c r="AF98" s="65">
        <v>4</v>
      </c>
      <c r="AG98" s="65">
        <v>4</v>
      </c>
      <c r="AH98" s="65">
        <v>4</v>
      </c>
      <c r="AI98" s="65">
        <v>4</v>
      </c>
      <c r="AJ98" s="65">
        <v>4</v>
      </c>
      <c r="AK98" s="65">
        <v>4</v>
      </c>
      <c r="AL98" s="65">
        <v>4</v>
      </c>
      <c r="AM98" s="65">
        <v>4</v>
      </c>
      <c r="AN98" s="65">
        <v>4</v>
      </c>
      <c r="AO98" s="65">
        <v>4</v>
      </c>
      <c r="AP98" s="65">
        <v>4</v>
      </c>
      <c r="AQ98" s="65">
        <v>4</v>
      </c>
      <c r="AR98" s="65">
        <v>4</v>
      </c>
      <c r="AS98" s="65">
        <v>4</v>
      </c>
      <c r="AT98" s="65">
        <v>4</v>
      </c>
      <c r="AU98" s="65">
        <v>4</v>
      </c>
      <c r="AV98" s="65">
        <v>4</v>
      </c>
      <c r="AW98" s="65">
        <v>4</v>
      </c>
      <c r="AX98" s="65">
        <v>4</v>
      </c>
      <c r="AY98" s="65">
        <v>4</v>
      </c>
      <c r="AZ98" s="65">
        <v>4</v>
      </c>
      <c r="BA98" s="65">
        <v>4</v>
      </c>
      <c r="BB98" s="65">
        <v>4</v>
      </c>
      <c r="BC98" s="65">
        <v>4</v>
      </c>
      <c r="BD98" s="65">
        <v>4</v>
      </c>
      <c r="BE98" s="65">
        <v>4</v>
      </c>
      <c r="BF98" s="65">
        <v>4</v>
      </c>
      <c r="BG98" s="65">
        <v>4</v>
      </c>
      <c r="BH98" s="65">
        <v>4</v>
      </c>
      <c r="BI98" s="65">
        <v>4</v>
      </c>
      <c r="BJ98" s="65">
        <v>4</v>
      </c>
      <c r="BK98" s="65">
        <v>4</v>
      </c>
      <c r="BL98" s="65">
        <v>4</v>
      </c>
      <c r="BM98" s="65">
        <v>4</v>
      </c>
      <c r="BN98" s="65">
        <v>4</v>
      </c>
      <c r="BO98" s="65">
        <v>4</v>
      </c>
      <c r="BP98" s="65">
        <v>4</v>
      </c>
      <c r="BQ98" s="65">
        <v>4</v>
      </c>
      <c r="BR98" s="65">
        <v>4</v>
      </c>
      <c r="BS98" s="65">
        <v>4</v>
      </c>
      <c r="BT98" s="65">
        <v>4</v>
      </c>
      <c r="BU98" s="65">
        <v>4</v>
      </c>
    </row>
    <row r="99" spans="1:73" s="24" customFormat="1" ht="12.75" customHeight="1" x14ac:dyDescent="0.2">
      <c r="A99" s="60"/>
      <c r="B99" s="25" t="s">
        <v>151</v>
      </c>
      <c r="C99" s="65">
        <v>4</v>
      </c>
      <c r="D99" s="65">
        <v>4</v>
      </c>
      <c r="E99" s="65">
        <v>3</v>
      </c>
      <c r="F99" s="65">
        <v>4</v>
      </c>
      <c r="G99" s="65">
        <v>3</v>
      </c>
      <c r="H99" s="65">
        <v>3</v>
      </c>
      <c r="I99" s="65">
        <v>3</v>
      </c>
      <c r="J99" s="65">
        <v>4</v>
      </c>
      <c r="K99" s="65">
        <v>3</v>
      </c>
      <c r="L99" s="65">
        <v>3</v>
      </c>
      <c r="M99" s="65">
        <v>2</v>
      </c>
      <c r="N99" s="65">
        <v>4</v>
      </c>
      <c r="O99" s="65">
        <v>4</v>
      </c>
      <c r="P99" s="65">
        <v>4</v>
      </c>
      <c r="Q99" s="65">
        <v>4</v>
      </c>
      <c r="R99" s="65">
        <v>4</v>
      </c>
      <c r="S99" s="65">
        <v>4</v>
      </c>
      <c r="T99" s="65">
        <v>4</v>
      </c>
      <c r="U99" s="65">
        <v>4</v>
      </c>
      <c r="V99" s="65">
        <v>4</v>
      </c>
      <c r="W99" s="65">
        <v>3</v>
      </c>
      <c r="X99" s="65">
        <v>3</v>
      </c>
      <c r="Y99" s="65">
        <v>3</v>
      </c>
      <c r="Z99" s="65">
        <v>4</v>
      </c>
      <c r="AA99" s="65">
        <v>4</v>
      </c>
      <c r="AB99" s="65">
        <v>4</v>
      </c>
      <c r="AC99" s="65">
        <v>3</v>
      </c>
      <c r="AD99" s="65">
        <v>2</v>
      </c>
      <c r="AE99" s="65">
        <v>2</v>
      </c>
      <c r="AF99" s="65">
        <v>4</v>
      </c>
      <c r="AG99" s="65">
        <v>2</v>
      </c>
      <c r="AH99" s="65">
        <v>2</v>
      </c>
      <c r="AI99" s="65">
        <v>2</v>
      </c>
      <c r="AJ99" s="65">
        <v>2</v>
      </c>
      <c r="AK99" s="65">
        <v>3</v>
      </c>
      <c r="AL99" s="65">
        <v>4</v>
      </c>
      <c r="AM99" s="65">
        <v>4</v>
      </c>
      <c r="AN99" s="65">
        <v>3</v>
      </c>
      <c r="AO99" s="65">
        <v>3</v>
      </c>
      <c r="AP99" s="65">
        <v>3</v>
      </c>
      <c r="AQ99" s="65">
        <v>3</v>
      </c>
      <c r="AR99" s="65">
        <v>3</v>
      </c>
      <c r="AS99" s="65">
        <v>3</v>
      </c>
      <c r="AT99" s="65">
        <v>3</v>
      </c>
      <c r="AU99" s="65">
        <v>3</v>
      </c>
      <c r="AV99" s="65">
        <v>3</v>
      </c>
      <c r="AW99" s="65">
        <v>4</v>
      </c>
      <c r="AX99" s="65">
        <v>3</v>
      </c>
      <c r="AY99" s="65">
        <v>3</v>
      </c>
      <c r="AZ99" s="65">
        <v>3</v>
      </c>
      <c r="BA99" s="65">
        <v>3</v>
      </c>
      <c r="BB99" s="65">
        <v>3</v>
      </c>
      <c r="BC99" s="65">
        <v>3</v>
      </c>
      <c r="BD99" s="65">
        <v>3</v>
      </c>
      <c r="BE99" s="65">
        <v>4</v>
      </c>
      <c r="BF99" s="65">
        <v>4</v>
      </c>
      <c r="BG99" s="65">
        <v>4</v>
      </c>
      <c r="BH99" s="65">
        <v>4</v>
      </c>
      <c r="BI99" s="65">
        <v>4</v>
      </c>
      <c r="BJ99" s="65">
        <v>4</v>
      </c>
      <c r="BK99" s="65">
        <v>4</v>
      </c>
      <c r="BL99" s="65">
        <v>4</v>
      </c>
      <c r="BM99" s="65">
        <v>3</v>
      </c>
      <c r="BN99" s="65">
        <v>3</v>
      </c>
      <c r="BO99" s="65">
        <v>3</v>
      </c>
      <c r="BP99" s="65">
        <v>3</v>
      </c>
      <c r="BQ99" s="65">
        <v>3</v>
      </c>
      <c r="BR99" s="65">
        <v>3</v>
      </c>
      <c r="BS99" s="65">
        <v>3</v>
      </c>
      <c r="BT99" s="65">
        <v>1</v>
      </c>
      <c r="BU99" s="65">
        <v>1</v>
      </c>
    </row>
    <row r="100" spans="1:73" s="24" customFormat="1" ht="12.75" customHeight="1" x14ac:dyDescent="0.2">
      <c r="A100" s="61"/>
      <c r="B100" s="28" t="s">
        <v>149</v>
      </c>
      <c r="C100" s="86">
        <v>1</v>
      </c>
      <c r="D100" s="86">
        <v>1</v>
      </c>
      <c r="E100" s="86">
        <v>0.75</v>
      </c>
      <c r="F100" s="86">
        <v>1</v>
      </c>
      <c r="G100" s="86">
        <v>0.75</v>
      </c>
      <c r="H100" s="86">
        <v>0.75</v>
      </c>
      <c r="I100" s="86">
        <v>0.75</v>
      </c>
      <c r="J100" s="86">
        <v>1</v>
      </c>
      <c r="K100" s="86">
        <v>0.75</v>
      </c>
      <c r="L100" s="86">
        <v>0.75</v>
      </c>
      <c r="M100" s="86">
        <v>0.5</v>
      </c>
      <c r="N100" s="86">
        <v>1</v>
      </c>
      <c r="O100" s="86">
        <v>1</v>
      </c>
      <c r="P100" s="86">
        <v>1</v>
      </c>
      <c r="Q100" s="86">
        <v>1</v>
      </c>
      <c r="R100" s="86">
        <v>1</v>
      </c>
      <c r="S100" s="86">
        <v>1</v>
      </c>
      <c r="T100" s="86">
        <v>1</v>
      </c>
      <c r="U100" s="86">
        <v>1</v>
      </c>
      <c r="V100" s="86">
        <v>1</v>
      </c>
      <c r="W100" s="86">
        <v>0.75</v>
      </c>
      <c r="X100" s="86">
        <v>0.75</v>
      </c>
      <c r="Y100" s="86">
        <v>0.75</v>
      </c>
      <c r="Z100" s="86">
        <v>1</v>
      </c>
      <c r="AA100" s="86">
        <v>1</v>
      </c>
      <c r="AB100" s="86">
        <v>1</v>
      </c>
      <c r="AC100" s="86">
        <v>0.75</v>
      </c>
      <c r="AD100" s="86">
        <v>0.5</v>
      </c>
      <c r="AE100" s="86">
        <v>0.5</v>
      </c>
      <c r="AF100" s="86">
        <v>1</v>
      </c>
      <c r="AG100" s="86">
        <v>0.5</v>
      </c>
      <c r="AH100" s="86">
        <v>0.5</v>
      </c>
      <c r="AI100" s="86">
        <v>0.5</v>
      </c>
      <c r="AJ100" s="86">
        <v>0.5</v>
      </c>
      <c r="AK100" s="86">
        <v>0.75</v>
      </c>
      <c r="AL100" s="86">
        <v>1</v>
      </c>
      <c r="AM100" s="86">
        <v>1</v>
      </c>
      <c r="AN100" s="86">
        <v>0.75</v>
      </c>
      <c r="AO100" s="86">
        <v>0.75</v>
      </c>
      <c r="AP100" s="86">
        <v>0.75</v>
      </c>
      <c r="AQ100" s="86">
        <v>0.75</v>
      </c>
      <c r="AR100" s="86">
        <v>0.75</v>
      </c>
      <c r="AS100" s="86">
        <v>0.75</v>
      </c>
      <c r="AT100" s="86">
        <v>0.75</v>
      </c>
      <c r="AU100" s="86">
        <v>0.75</v>
      </c>
      <c r="AV100" s="86">
        <v>0.75</v>
      </c>
      <c r="AW100" s="86">
        <v>1</v>
      </c>
      <c r="AX100" s="86">
        <v>0.75</v>
      </c>
      <c r="AY100" s="86">
        <v>0.75</v>
      </c>
      <c r="AZ100" s="86">
        <v>0.75</v>
      </c>
      <c r="BA100" s="86">
        <v>0.75</v>
      </c>
      <c r="BB100" s="86">
        <v>0.75</v>
      </c>
      <c r="BC100" s="86">
        <v>0.75</v>
      </c>
      <c r="BD100" s="86">
        <v>0.75</v>
      </c>
      <c r="BE100" s="86">
        <v>1</v>
      </c>
      <c r="BF100" s="86">
        <v>1</v>
      </c>
      <c r="BG100" s="86">
        <v>1</v>
      </c>
      <c r="BH100" s="86">
        <v>1</v>
      </c>
      <c r="BI100" s="86">
        <v>1</v>
      </c>
      <c r="BJ100" s="86">
        <v>1</v>
      </c>
      <c r="BK100" s="86">
        <v>1</v>
      </c>
      <c r="BL100" s="86">
        <v>1</v>
      </c>
      <c r="BM100" s="86">
        <v>0.75</v>
      </c>
      <c r="BN100" s="86">
        <v>0.75</v>
      </c>
      <c r="BO100" s="86">
        <v>0.75</v>
      </c>
      <c r="BP100" s="86">
        <v>0.75</v>
      </c>
      <c r="BQ100" s="86">
        <v>0.75</v>
      </c>
      <c r="BR100" s="86">
        <v>0.75</v>
      </c>
      <c r="BS100" s="86">
        <v>0.75</v>
      </c>
      <c r="BT100" s="86">
        <v>0.25</v>
      </c>
      <c r="BU100" s="86">
        <v>0.25</v>
      </c>
    </row>
    <row r="102" spans="1:73" ht="12.75" customHeight="1" x14ac:dyDescent="0.25">
      <c r="A102" s="2"/>
      <c r="B102" s="48"/>
      <c r="C102" s="48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</row>
    <row r="103" spans="1:73" ht="12.75" customHeight="1" x14ac:dyDescent="0.25">
      <c r="A103" s="49" t="s">
        <v>143</v>
      </c>
      <c r="C103" s="48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</row>
    <row r="104" spans="1:73" ht="12.75" customHeight="1" x14ac:dyDescent="0.25">
      <c r="A104" s="49" t="s">
        <v>144</v>
      </c>
      <c r="C104" s="48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</row>
    <row r="105" spans="1:73" ht="12.75" customHeight="1" x14ac:dyDescent="0.25">
      <c r="A105" s="49" t="s">
        <v>145</v>
      </c>
      <c r="C105" s="48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</row>
    <row r="106" spans="1:73" ht="12.75" customHeight="1" x14ac:dyDescent="0.25">
      <c r="A106" s="49"/>
      <c r="C106" s="48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</row>
    <row r="107" spans="1:73" ht="12.75" customHeight="1" x14ac:dyDescent="0.25">
      <c r="A107" s="491" t="s">
        <v>384</v>
      </c>
      <c r="B107" s="491"/>
      <c r="C107" s="48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</row>
    <row r="108" spans="1:73" ht="12.75" customHeight="1" x14ac:dyDescent="0.25">
      <c r="A108" s="67" t="s">
        <v>385</v>
      </c>
      <c r="C108" s="48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</row>
    <row r="109" spans="1:73" ht="12.75" customHeight="1" x14ac:dyDescent="0.25">
      <c r="A109" s="49"/>
      <c r="C109" s="48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</row>
    <row r="110" spans="1:73" ht="12.75" customHeight="1" x14ac:dyDescent="0.25">
      <c r="A110" s="50" t="s">
        <v>146</v>
      </c>
      <c r="C110" s="50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</row>
    <row r="111" spans="1:73" ht="12.75" customHeight="1" x14ac:dyDescent="0.25">
      <c r="A111" s="50" t="s">
        <v>147</v>
      </c>
      <c r="C111" s="50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</row>
    <row r="112" spans="1:73" ht="12.75" customHeight="1" x14ac:dyDescent="0.25">
      <c r="A112" s="50" t="s">
        <v>148</v>
      </c>
      <c r="C112" s="50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</row>
    <row r="114" spans="1:1" ht="13.5" x14ac:dyDescent="0.25">
      <c r="A114" s="50" t="s">
        <v>383</v>
      </c>
    </row>
  </sheetData>
  <mergeCells count="12">
    <mergeCell ref="B46:C46"/>
    <mergeCell ref="A1:C2"/>
    <mergeCell ref="A5:A8"/>
    <mergeCell ref="B24:C24"/>
    <mergeCell ref="B10:C10"/>
    <mergeCell ref="B19:C19"/>
    <mergeCell ref="A107:B107"/>
    <mergeCell ref="B47:C47"/>
    <mergeCell ref="B52:C52"/>
    <mergeCell ref="B55:C55"/>
    <mergeCell ref="B71:C71"/>
    <mergeCell ref="B88:C88"/>
  </mergeCells>
  <conditionalFormatting sqref="D8:BU8">
    <cfRule type="cellIs" dxfId="5" priority="1" stopIfTrue="1" operator="lessThan">
      <formula>#REF!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2019-07-23T11:45:42Z</dcterms:modified>
</cp:coreProperties>
</file>