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Seccionn 7/Fase 3/Grupo 2/"/>
    </mc:Choice>
  </mc:AlternateContent>
  <xr:revisionPtr revIDLastSave="0" documentId="13_ncr:1_{52AD08C9-06A8-C544-9052-CD2A2B060D35}" xr6:coauthVersionLast="47" xr6:coauthVersionMax="47" xr10:uidLastSave="{00000000-0000-0000-0000-000000000000}"/>
  <bookViews>
    <workbookView xWindow="0" yWindow="760" windowWidth="31340" windowHeight="203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<sst xmlns="http://schemas.openxmlformats.org/spreadsheetml/2006/main" count="169" uniqueCount="71">
  <si>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</si>
  <si>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</si>
  <si>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</si>
  <si>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</si>
  <si>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</si>
  <si>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</si>
  <si>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</si>
  <si>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</si>
  <si>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</si>
  <si>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</si>
  <si>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</si>
  <si>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</si>
  <si>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</si>
  <si>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</si>
  <si>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</si>
  <si>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</si>
  <si>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</si>
  <si>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</si>
  <si>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</si>
  <si>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</si>
  <si>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</si>
  <si>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</si>
  <si>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</si>
  <si>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</si>
  <si>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</si>
  <si>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</si>
  <si>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</si>
  <si>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</si>
  <si>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</si>
  <si>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</si>
  <si>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</si>
  <si>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</si>
  <si>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</si>
  <si>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</si>
  <si>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</si>
  <si>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</si>
  <si>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</si>
  <si>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</si>
  <si>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</si>
  <si>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</si>
  <si>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</si>
  <si>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</si>
  <si>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</si>
  <si>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</si>
  <si>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</si>
  <si>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</si>
  <si>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</si>
  <si>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</si>
  <si>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</si>
  <si>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</si>
  <si>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</si>
  <si>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</si>
  <si>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</si>
  <si>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</si>
  <si>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</si>
  <si>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</si>
  <si>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</si>
  <si>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</si>
  <si>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</si>
  <si>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</si>
  <si>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</si>
  <si>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</si>
  <si>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</si>
  <si>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Luis Velasquez</t>
  </si>
  <si>
    <t>Pablo Gonzalez</t>
  </si>
  <si>
    <t>Jose Bautista</t>
  </si>
  <si>
    <t>Slide de Cronograma debil</t>
  </si>
  <si>
    <t>Modelo predictivo</t>
  </si>
  <si>
    <t>sacar segundos…</t>
  </si>
  <si>
    <t>No me queda claro que sean hábitos diarios</t>
  </si>
  <si>
    <t>UX mucho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</si>
</sst>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52" sqref="C52:C58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5.8</v>
      </c>
      <c r="D4" s="36">
        <f>C60</f>
        <v>5.7</v>
      </c>
      <c r="E4" s="35">
        <f>C4*C$2+D4*D$2</f>
        <v>5.77</v>
      </c>
    </row>
    <row r="5" spans="1:11" ht="16" x14ac:dyDescent="0.2">
      <c r="A5" s="3">
        <v>2</v>
      </c>
      <c r="B5" s="38" t="s">
        <v>64</v>
      </c>
      <c r="C5" s="30">
        <f>C34</f>
        <v>5.8</v>
      </c>
      <c r="D5" s="36">
        <f>C73</f>
        <v>5.7</v>
      </c>
      <c r="E5" s="35">
        <f t="shared" ref="E5:E6" si="0">C5*C$2+D5*D$2</f>
        <v>5.77</v>
      </c>
    </row>
    <row r="6" spans="1:11" ht="16" x14ac:dyDescent="0.2">
      <c r="A6" s="3">
        <v>3</v>
      </c>
      <c r="B6" s="38" t="s">
        <v>65</v>
      </c>
      <c r="C6" s="30">
        <f>C47</f>
        <v>5.8</v>
      </c>
      <c r="D6" s="36">
        <f>C86</f>
        <v>5.7</v>
      </c>
      <c r="E6" s="35">
        <f t="shared" si="0"/>
        <v>5.77</v>
      </c>
    </row>
    <row r="11" spans="1:11" ht="19" outlineLevel="1" x14ac:dyDescent="0.2">
      <c r="A11" s="39" t="s">
        <v>4</v>
      </c>
      <c r="B11" s="11" t="str">
        <f>B4</f>
        <v>Luis Velasquez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9</v>
      </c>
      <c r="D13" s="12" t="str">
        <f t="shared" ref="D13:D17" si="1">IF($C13=CL,"X","")</f>
        <v/>
      </c>
      <c r="E13" s="12" t="str">
        <f>IF(D13="X",100*0.15,"")</f>
        <v/>
      </c>
      <c r="F13" s="12" t="str">
        <f t="shared" ref="F13:F17" si="2">IF($C13=L,"X","")</f>
        <v>X</v>
      </c>
      <c r="G13" s="12">
        <f>IF(F13="X",60*0.15,"")</f>
        <v>9</v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84</v>
      </c>
      <c r="D20" s="13"/>
      <c r="E20" s="13">
        <f>SUM(E13:E19)</f>
        <v>60</v>
      </c>
      <c r="F20" s="13"/>
      <c r="G20" s="13">
        <f>SUM(G13:G19)</f>
        <v>24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5.8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</v>
      </c>
      <c r="B24" s="11" t="str">
        <f>B5</f>
        <v>Pablo Gonzalez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9</v>
      </c>
      <c r="D26" s="12" t="str">
        <f t="shared" ref="D26:D30" si="7">IF($C26=CL,"X","")</f>
        <v/>
      </c>
      <c r="E26" s="12" t="str">
        <f>IF(D26="X",100*0.15,"")</f>
        <v/>
      </c>
      <c r="F26" s="12" t="str">
        <f t="shared" ref="F26:F30" si="8">IF($C26=L,"X","")</f>
        <v>X</v>
      </c>
      <c r="G26" s="12">
        <f>IF(F26="X",60*0.15,"")</f>
        <v>9</v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7" t="s">
        <v>12</v>
      </c>
      <c r="C33" s="21">
        <f>E33+G33+I33+K33</f>
        <v>84</v>
      </c>
      <c r="D33" s="13"/>
      <c r="E33" s="13">
        <f>SUM(E26:E32)</f>
        <v>60</v>
      </c>
      <c r="F33" s="13"/>
      <c r="G33" s="13">
        <f>SUM(G26:G32)</f>
        <v>24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5.8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9" t="s">
        <v>4</v>
      </c>
      <c r="B37" s="11" t="str">
        <f>B6</f>
        <v>Jose Bautista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9</v>
      </c>
      <c r="D39" s="12" t="str">
        <f t="shared" ref="D39:D43" si="12">IF($C39=CL,"X","")</f>
        <v/>
      </c>
      <c r="E39" s="12" t="str">
        <f>IF(D39="X",100*0.15,"")</f>
        <v/>
      </c>
      <c r="F39" s="12" t="str">
        <f t="shared" ref="F39:F43" si="13">IF($C39=L,"X","")</f>
        <v>X</v>
      </c>
      <c r="G39" s="12">
        <f>IF(F39="X",60*0.15,"")</f>
        <v>9</v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7" t="s">
        <v>12</v>
      </c>
      <c r="C46" s="21">
        <f>E46+G46+I46+K46</f>
        <v>84</v>
      </c>
      <c r="D46" s="13"/>
      <c r="E46" s="13">
        <f>SUM(E39:E45)</f>
        <v>60</v>
      </c>
      <c r="F46" s="13"/>
      <c r="G46" s="13">
        <f>SUM(G39:G45)</f>
        <v>24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5.8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14</v>
      </c>
      <c r="B50" s="11" t="str">
        <f>B4</f>
        <v>Luis Velasquez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61</v>
      </c>
      <c r="D53" s="12" t="str">
        <f t="shared" si="17"/>
        <v/>
      </c>
      <c r="E53" s="12" t="str">
        <f>IF(D53="X",100*0.25,"")</f>
        <v/>
      </c>
      <c r="F53" s="12" t="str">
        <f t="shared" si="18"/>
        <v/>
      </c>
      <c r="G53" s="12" t="str">
        <f>IF(F53="X",60*0.25,"")</f>
        <v/>
      </c>
      <c r="H53" s="12" t="str">
        <f t="shared" si="19"/>
        <v>X</v>
      </c>
      <c r="I53" s="12">
        <f>IF(H53="X",30*0.25,"")</f>
        <v>7.5</v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82.5</v>
      </c>
      <c r="D59" s="13"/>
      <c r="E59" s="13">
        <f>SUM(E52:E58)</f>
        <v>75</v>
      </c>
      <c r="F59" s="13"/>
      <c r="G59" s="13">
        <f>SUM(G52:G58)</f>
        <v>0</v>
      </c>
      <c r="H59" s="13"/>
      <c r="I59" s="13">
        <f>SUM(I52:I58)</f>
        <v>7.5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5.7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15</v>
      </c>
      <c r="B63" s="11" t="str">
        <f>B5</f>
        <v>Pablo Gonzalez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61</v>
      </c>
      <c r="D66" s="12" t="str">
        <f t="shared" si="22"/>
        <v/>
      </c>
      <c r="E66" s="12" t="str">
        <f>IF(D66="X",100*0.25,"")</f>
        <v/>
      </c>
      <c r="F66" s="12" t="str">
        <f t="shared" si="23"/>
        <v/>
      </c>
      <c r="G66" s="12" t="str">
        <f>IF(F66="X",60*0.25,"")</f>
        <v/>
      </c>
      <c r="H66" s="12" t="str">
        <f t="shared" si="24"/>
        <v>X</v>
      </c>
      <c r="I66" s="12">
        <f>IF(H66="X",30*0.25,"")</f>
        <v>7.5</v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82.5</v>
      </c>
      <c r="D72" s="13"/>
      <c r="E72" s="13">
        <f>SUM(E65:E71)</f>
        <v>75</v>
      </c>
      <c r="F72" s="13"/>
      <c r="G72" s="13">
        <f>SUM(G65:G71)</f>
        <v>0</v>
      </c>
      <c r="H72" s="13"/>
      <c r="I72" s="13">
        <f>SUM(I65:I71)</f>
        <v>7.5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5.7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16</v>
      </c>
      <c r="B76" s="11" t="str">
        <f>B6</f>
        <v>Jose Bautista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61</v>
      </c>
      <c r="D79" s="12" t="str">
        <f t="shared" si="27"/>
        <v/>
      </c>
      <c r="E79" s="12" t="str">
        <f>IF(D79="X",100*0.25,"")</f>
        <v/>
      </c>
      <c r="F79" s="12" t="str">
        <f t="shared" si="28"/>
        <v/>
      </c>
      <c r="G79" s="12" t="str">
        <f>IF(F79="X",60*0.25,"")</f>
        <v/>
      </c>
      <c r="H79" s="12" t="str">
        <f t="shared" si="29"/>
        <v>X</v>
      </c>
      <c r="I79" s="12">
        <f>IF(H79="X",30*0.25,"")</f>
        <v>7.5</v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82.5</v>
      </c>
      <c r="D85" s="13"/>
      <c r="E85" s="13">
        <f>SUM(E78:E84)</f>
        <v>75</v>
      </c>
      <c r="F85" s="13"/>
      <c r="G85" s="13">
        <f>SUM(G78:G84)</f>
        <v>0</v>
      </c>
      <c r="H85" s="13"/>
      <c r="I85" s="13">
        <f>SUM(I78:I84)</f>
        <v>7.5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5.7</v>
      </c>
    </row>
    <row r="87" spans="1:11" ht="15.75" customHeight="1" x14ac:dyDescent="0.2"/>
    <row r="88" spans="1:11" ht="15.75" customHeight="1" x14ac:dyDescent="0.2"/>
    <row r="89" spans="1:11" ht="15.75" customHeight="1" x14ac:dyDescent="0.2">
      <c r="B89" s="58" t="s">
        <v>66</v>
      </c>
    </row>
    <row r="90" spans="1:11" ht="15.75" customHeight="1" x14ac:dyDescent="0.2">
      <c r="B90" s="58" t="s">
        <v>67</v>
      </c>
    </row>
    <row r="91" spans="1:11" ht="15.75" customHeight="1" x14ac:dyDescent="0.2">
      <c r="B91" s="58" t="s">
        <v>68</v>
      </c>
    </row>
    <row r="92" spans="1:11" ht="15.75" customHeight="1" x14ac:dyDescent="0.2">
      <c r="B92" s="58" t="s">
        <v>69</v>
      </c>
    </row>
    <row r="93" spans="1:11" ht="15.75" customHeight="1" x14ac:dyDescent="0.2">
      <c r="B93" s="58" t="s">
        <v>70</v>
      </c>
    </row>
    <row r="94" spans="1:11" ht="15.75" customHeight="1" x14ac:dyDescent="0.2"/>
    <row r="95" spans="1:11" ht="15.75" customHeight="1" x14ac:dyDescent="0.2"/>
    <row r="96" spans="1:11" ht="15.75" customHeight="1" x14ac:dyDescent="0.2"/>
    <row r="97" spans="2:2" ht="15.75" customHeight="1" x14ac:dyDescent="0.2"/>
    <row r="98" spans="2:2" ht="15.75" customHeight="1" x14ac:dyDescent="0.2"/>
    <row r="99" spans="2:2" ht="15.75" customHeight="1" x14ac:dyDescent="0.2">
      <c r="B99" s="58"/>
    </row>
    <row r="100" spans="2:2" ht="15.75" customHeight="1" x14ac:dyDescent="0.2"/>
    <row r="101" spans="2:2" ht="15.75" customHeight="1" x14ac:dyDescent="0.2"/>
    <row r="102" spans="2:2" ht="15.75" customHeight="1" x14ac:dyDescent="0.2"/>
    <row r="103" spans="2:2" ht="15.75" customHeight="1" x14ac:dyDescent="0.2"/>
    <row r="104" spans="2:2" ht="15.75" customHeight="1" x14ac:dyDescent="0.2"/>
    <row r="105" spans="2:2" ht="15.75" customHeight="1" x14ac:dyDescent="0.2"/>
    <row r="106" spans="2:2" ht="15.75" customHeight="1" x14ac:dyDescent="0.2"/>
    <row r="107" spans="2:2" ht="15.75" customHeight="1" x14ac:dyDescent="0.2"/>
    <row r="108" spans="2:2" ht="15.75" customHeight="1" x14ac:dyDescent="0.2"/>
    <row r="109" spans="2:2" ht="15.75" customHeight="1" x14ac:dyDescent="0.2"/>
    <row r="110" spans="2:2" ht="15.75" customHeight="1" x14ac:dyDescent="0.2"/>
    <row r="111" spans="2:2" ht="15.75" customHeight="1" x14ac:dyDescent="0.2"/>
    <row r="112" spans="2: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C39:C45 C26:C32 C78:C84 C65:C71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2024-12-10T03:19:20Z</dcterms:modified>
  <cp:category/>
  <cp:contentStatus/>
</cp:coreProperties>
</file>