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pablo/GoogleDrive/Work/UdeC/Cursos/2019-1/Optimización/2 Talleres/Taller 2/Enunciado-Solución/Solución/Solver Excel/"/>
    </mc:Choice>
  </mc:AlternateContent>
  <xr:revisionPtr revIDLastSave="0" documentId="13_ncr:1_{08B4D010-9AA7-9E4E-8C33-DDFF5E3DA85D}" xr6:coauthVersionLast="43" xr6:coauthVersionMax="43" xr10:uidLastSave="{00000000-0000-0000-0000-000000000000}"/>
  <bookViews>
    <workbookView xWindow="29700" yWindow="900" windowWidth="25580" windowHeight="14880" xr2:uid="{00000000-000D-0000-FFFF-FFFF00000000}"/>
  </bookViews>
  <sheets>
    <sheet name="P1B" sheetId="1" r:id="rId1"/>
    <sheet name="P2B" sheetId="3" r:id="rId2"/>
  </sheets>
  <definedNames>
    <definedName name="solver_adj" localSheetId="0" hidden="1">P1B!$F$8:$F$11</definedName>
    <definedName name="solver_adj" localSheetId="1" hidden="1">P2B!$E$8:$E$19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itr" localSheetId="0" hidden="1">2147483647</definedName>
    <definedName name="solver_itr" localSheetId="1" hidden="1">2147483647</definedName>
    <definedName name="solver_lhs1" localSheetId="0" hidden="1">P1B!$D$16</definedName>
    <definedName name="solver_lhs1" localSheetId="1" hidden="1">P2B!$D$24</definedName>
    <definedName name="solver_lhs2" localSheetId="0" hidden="1">P1B!$D$17</definedName>
    <definedName name="solver_lhs2" localSheetId="1" hidden="1">P2B!$D$25</definedName>
    <definedName name="solver_lhs3" localSheetId="0" hidden="1">P1B!$D$18</definedName>
    <definedName name="solver_lhs3" localSheetId="1" hidden="1">P2B!$D$26</definedName>
    <definedName name="solver_lhs4" localSheetId="0" hidden="1">P1B!$D$19</definedName>
    <definedName name="solver_lhs4" localSheetId="1" hidden="1">P2B!$D$27</definedName>
    <definedName name="solver_lhs5" localSheetId="0" hidden="1">P1B!$D$20</definedName>
    <definedName name="solver_lhs5" localSheetId="1" hidden="1">P2B!$D$28</definedName>
    <definedName name="solver_lhs6" localSheetId="0" hidden="1">P1B!$D$21</definedName>
    <definedName name="solver_lhs6" localSheetId="1" hidden="1">P2B!$D$29</definedName>
    <definedName name="solver_lhs7" localSheetId="0" hidden="1">P1B!$D$22</definedName>
    <definedName name="solver_lhs7" localSheetId="1" hidden="1">P2B!$D$30</definedName>
    <definedName name="solver_lhs8" localSheetId="0" hidden="1">P1B!$D$23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8</definedName>
    <definedName name="solver_num" localSheetId="1" hidden="1">7</definedName>
    <definedName name="solver_nwt" localSheetId="0" hidden="1">1</definedName>
    <definedName name="solver_opt" localSheetId="0" hidden="1">P1B!$B$3</definedName>
    <definedName name="solver_opt" localSheetId="1" hidden="1">P2B!$B$3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0" hidden="1">1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el6" localSheetId="0" hidden="1">3</definedName>
    <definedName name="solver_rel6" localSheetId="1" hidden="1">3</definedName>
    <definedName name="solver_rel7" localSheetId="0" hidden="1">1</definedName>
    <definedName name="solver_rel7" localSheetId="1" hidden="1">3</definedName>
    <definedName name="solver_rel8" localSheetId="0" hidden="1">1</definedName>
    <definedName name="solver_rhs1" localSheetId="0" hidden="1">P1B!$C$16</definedName>
    <definedName name="solver_rhs1" localSheetId="1" hidden="1">P2B!$C$24</definedName>
    <definedName name="solver_rhs2" localSheetId="0" hidden="1">P1B!$C$17</definedName>
    <definedName name="solver_rhs2" localSheetId="1" hidden="1">P2B!$C$25</definedName>
    <definedName name="solver_rhs3" localSheetId="0" hidden="1">P1B!$C$18</definedName>
    <definedName name="solver_rhs3" localSheetId="1" hidden="1">P2B!$C$26</definedName>
    <definedName name="solver_rhs4" localSheetId="0" hidden="1">P1B!$C$19</definedName>
    <definedName name="solver_rhs4" localSheetId="1" hidden="1">P2B!$C$27</definedName>
    <definedName name="solver_rhs5" localSheetId="0" hidden="1">P1B!$C$20</definedName>
    <definedName name="solver_rhs5" localSheetId="1" hidden="1">P2B!$C$28</definedName>
    <definedName name="solver_rhs6" localSheetId="0" hidden="1">P1B!$C$21</definedName>
    <definedName name="solver_rhs6" localSheetId="1" hidden="1">P2B!$C$29</definedName>
    <definedName name="solver_rhs7" localSheetId="0" hidden="1">P1B!$C$22</definedName>
    <definedName name="solver_rhs7" localSheetId="1" hidden="1">P2B!$C$30</definedName>
    <definedName name="solver_rhs8" localSheetId="0" hidden="1">P1B!$C$23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2" i="1"/>
  <c r="E23" i="1" l="1"/>
  <c r="E22" i="1"/>
  <c r="E21" i="1" l="1"/>
  <c r="E20" i="1"/>
  <c r="E19" i="1"/>
  <c r="E18" i="1"/>
  <c r="E17" i="1"/>
  <c r="E16" i="1"/>
  <c r="B3" i="1"/>
  <c r="D21" i="1"/>
  <c r="D20" i="1"/>
  <c r="D17" i="1"/>
  <c r="D19" i="1"/>
  <c r="D18" i="1"/>
  <c r="D16" i="1"/>
  <c r="D27" i="3" l="1"/>
  <c r="D26" i="3"/>
  <c r="B3" i="3"/>
  <c r="D30" i="3"/>
  <c r="D29" i="3"/>
  <c r="D28" i="3"/>
  <c r="D25" i="3"/>
  <c r="D24" i="3"/>
</calcChain>
</file>

<file path=xl/sharedStrings.xml><?xml version="1.0" encoding="utf-8"?>
<sst xmlns="http://schemas.openxmlformats.org/spreadsheetml/2006/main" count="126" uniqueCount="62">
  <si>
    <t>FO</t>
  </si>
  <si>
    <t>x11</t>
  </si>
  <si>
    <t>R-S</t>
  </si>
  <si>
    <t>R-R</t>
  </si>
  <si>
    <t>R-Q</t>
  </si>
  <si>
    <t>R-C</t>
  </si>
  <si>
    <t>B-S</t>
  </si>
  <si>
    <t>B-R</t>
  </si>
  <si>
    <t>B-Q</t>
  </si>
  <si>
    <t>B-C</t>
  </si>
  <si>
    <t>Restricciones</t>
  </si>
  <si>
    <t>Origen-Destino</t>
  </si>
  <si>
    <t>S-S</t>
  </si>
  <si>
    <t>S-R</t>
  </si>
  <si>
    <t>S-Q</t>
  </si>
  <si>
    <t>S-C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</si>
  <si>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</si>
  <si>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</si>
  <si>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</si>
  <si>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</si>
  <si>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</si>
  <si>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</si>
  <si>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</si>
  <si>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</si>
  <si>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</si>
  <si>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</si>
  <si>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</si>
  <si>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Variable Decisión</t>
  </si>
  <si>
    <t>Costos Transporte</t>
  </si>
  <si>
    <t>Tipo</t>
  </si>
  <si>
    <t>&lt;=</t>
  </si>
  <si>
    <t>&gt;=</t>
  </si>
  <si>
    <t>Función objetivo</t>
  </si>
  <si>
    <t>Valor VD</t>
  </si>
  <si>
    <t>Valor Restricción</t>
  </si>
  <si>
    <t>Variables de decisión</t>
  </si>
  <si>
    <t>Cota</t>
  </si>
  <si>
    <t>Datos</t>
  </si>
  <si>
    <t>Petroleo</t>
  </si>
  <si>
    <t>Gasolina</t>
  </si>
  <si>
    <t>Liviano</t>
  </si>
  <si>
    <t>Pesado</t>
  </si>
  <si>
    <t>Corriente</t>
  </si>
  <si>
    <t>Especial</t>
  </si>
  <si>
    <t>Descripción</t>
  </si>
  <si>
    <t>Densidad Minima Gasolina Corriente</t>
  </si>
  <si>
    <t>Densidad Maxima Gasolina Corriente</t>
  </si>
  <si>
    <t>Densidad Maxima Gasolina Especial</t>
  </si>
  <si>
    <t>Densidad Minima Gasolina Especial</t>
  </si>
  <si>
    <t>Valor Real</t>
  </si>
  <si>
    <t>Octanaje Gasolina Corriente</t>
  </si>
  <si>
    <t>Octanaje Gasolina Especial</t>
  </si>
  <si>
    <t>Cota Real</t>
  </si>
  <si>
    <t>Producción Rancagua</t>
  </si>
  <si>
    <t>Producción San Pablo</t>
  </si>
  <si>
    <t>Producción Bogotá</t>
  </si>
  <si>
    <t>Demanda Santiago</t>
  </si>
  <si>
    <t>Demanda Rio de Janeiro</t>
  </si>
  <si>
    <t>Demanda Quito</t>
  </si>
  <si>
    <t>Demanda Caracas</t>
  </si>
  <si>
    <t>Disponibilidad Petroleo Liviano</t>
  </si>
  <si>
    <t>Disponibilidad Petroleo Pesado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</si>
</sst>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2" xfId="0" applyFill="1" applyBorder="1"/>
    <xf numFmtId="0" fontId="0" fillId="2" borderId="3" xfId="0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3"/>
  <sheetViews>
    <sheetView tabSelected="1" workbookViewId="0">
      <selection activeCell="H20" sqref="H20"/>
    </sheetView>
  </sheetViews>
  <sheetFormatPr baseColWidth="10" defaultRowHeight="15" x14ac:dyDescent="0.2"/>
  <cols>
    <col min="1" max="1" width="29.1640625" bestFit="1" customWidth="1"/>
    <col min="2" max="2" width="11.83203125" customWidth="1"/>
    <col min="3" max="3" width="14" bestFit="1" customWidth="1"/>
    <col min="4" max="4" width="13.6640625" bestFit="1" customWidth="1"/>
    <col min="5" max="5" width="9.6640625" bestFit="1" customWidth="1"/>
    <col min="6" max="6" width="8.6640625" bestFit="1" customWidth="1"/>
  </cols>
  <sheetData>
    <row r="1" spans="1:6" x14ac:dyDescent="0.2">
      <c r="A1" s="5" t="s">
        <v>32</v>
      </c>
    </row>
    <row r="2" spans="1:6" x14ac:dyDescent="0.2">
      <c r="C2" s="1"/>
    </row>
    <row r="3" spans="1:6" x14ac:dyDescent="0.2">
      <c r="A3" s="11" t="s">
        <v>0</v>
      </c>
      <c r="B3" s="14">
        <f>25/60*(F8/0.65+F10/0.85)+30/60*(F9/0.65+F11/0.85)-15*(F8+F9)/40-20*(F10+F11)/50</f>
        <v>9622.5490196078463</v>
      </c>
      <c r="C3" s="1"/>
    </row>
    <row r="4" spans="1:6" x14ac:dyDescent="0.2">
      <c r="C4" s="1"/>
    </row>
    <row r="5" spans="1:6" x14ac:dyDescent="0.2">
      <c r="A5" s="5" t="s">
        <v>35</v>
      </c>
      <c r="B5" s="10"/>
      <c r="C5" s="3"/>
      <c r="D5" s="3"/>
      <c r="E5" s="3"/>
    </row>
    <row r="6" spans="1:6" x14ac:dyDescent="0.2">
      <c r="A6" s="3"/>
      <c r="B6" s="3"/>
      <c r="C6" s="3"/>
      <c r="D6" s="3"/>
      <c r="E6" s="3"/>
    </row>
    <row r="7" spans="1:6" x14ac:dyDescent="0.2">
      <c r="A7" s="11" t="s">
        <v>38</v>
      </c>
      <c r="B7" s="11" t="s">
        <v>39</v>
      </c>
      <c r="C7" s="9" t="s">
        <v>27</v>
      </c>
      <c r="D7" s="9" t="s">
        <v>29</v>
      </c>
      <c r="E7" s="9" t="s">
        <v>36</v>
      </c>
      <c r="F7" s="9" t="s">
        <v>33</v>
      </c>
    </row>
    <row r="8" spans="1:6" x14ac:dyDescent="0.2">
      <c r="A8" s="17" t="s">
        <v>40</v>
      </c>
      <c r="B8" s="18" t="s">
        <v>42</v>
      </c>
      <c r="C8" s="8" t="s">
        <v>1</v>
      </c>
      <c r="D8" s="8" t="s">
        <v>31</v>
      </c>
      <c r="E8" s="8">
        <v>0</v>
      </c>
      <c r="F8" s="15">
        <v>25999.999999999996</v>
      </c>
    </row>
    <row r="9" spans="1:6" x14ac:dyDescent="0.2">
      <c r="A9" s="17" t="s">
        <v>40</v>
      </c>
      <c r="B9" s="18" t="s">
        <v>43</v>
      </c>
      <c r="C9" s="8" t="s">
        <v>16</v>
      </c>
      <c r="D9" s="8" t="s">
        <v>31</v>
      </c>
      <c r="E9" s="8">
        <v>0</v>
      </c>
      <c r="F9" s="15">
        <v>0</v>
      </c>
    </row>
    <row r="10" spans="1:6" x14ac:dyDescent="0.2">
      <c r="A10" s="17" t="s">
        <v>41</v>
      </c>
      <c r="B10" s="18" t="s">
        <v>42</v>
      </c>
      <c r="C10" s="8" t="s">
        <v>19</v>
      </c>
      <c r="D10" s="8" t="s">
        <v>31</v>
      </c>
      <c r="E10" s="8">
        <v>0</v>
      </c>
      <c r="F10" s="15">
        <v>30000</v>
      </c>
    </row>
    <row r="11" spans="1:6" x14ac:dyDescent="0.2">
      <c r="A11" s="17" t="s">
        <v>41</v>
      </c>
      <c r="B11" s="18" t="s">
        <v>43</v>
      </c>
      <c r="C11" s="8" t="s">
        <v>20</v>
      </c>
      <c r="D11" s="8" t="s">
        <v>31</v>
      </c>
      <c r="E11" s="8">
        <v>0</v>
      </c>
      <c r="F11" s="15">
        <v>0</v>
      </c>
    </row>
    <row r="13" spans="1:6" x14ac:dyDescent="0.2">
      <c r="A13" s="7" t="s">
        <v>10</v>
      </c>
    </row>
    <row r="15" spans="1:6" x14ac:dyDescent="0.2">
      <c r="A15" s="11" t="s">
        <v>44</v>
      </c>
      <c r="B15" s="9" t="s">
        <v>29</v>
      </c>
      <c r="C15" s="9" t="s">
        <v>36</v>
      </c>
      <c r="D15" s="9" t="s">
        <v>34</v>
      </c>
      <c r="E15" s="9" t="s">
        <v>49</v>
      </c>
      <c r="F15" s="9" t="s">
        <v>52</v>
      </c>
    </row>
    <row r="16" spans="1:6" x14ac:dyDescent="0.2">
      <c r="A16" s="17" t="s">
        <v>45</v>
      </c>
      <c r="B16" s="8" t="s">
        <v>31</v>
      </c>
      <c r="C16" s="8">
        <v>0</v>
      </c>
      <c r="D16" s="15">
        <f>(1-0.7/0.65)*F8+(1-0.7/0.85)*F10</f>
        <v>3294.1176470588262</v>
      </c>
      <c r="E16" s="16">
        <f>(F8+F10)/(F8/0.65+F10/0.85)</f>
        <v>0.74375000000000002</v>
      </c>
      <c r="F16" s="16">
        <v>0.7</v>
      </c>
    </row>
    <row r="17" spans="1:6" x14ac:dyDescent="0.2">
      <c r="A17" s="17" t="s">
        <v>46</v>
      </c>
      <c r="B17" s="8" t="s">
        <v>30</v>
      </c>
      <c r="C17" s="8">
        <v>0</v>
      </c>
      <c r="D17" s="15">
        <f>(1-0.75/0.65)*F8+(1-0.75/0.85)*F10</f>
        <v>-470.58823529411347</v>
      </c>
      <c r="E17" s="16">
        <f>(F8+F10)/(F8/0.65+F10/0.85)</f>
        <v>0.74375000000000002</v>
      </c>
      <c r="F17" s="16">
        <v>0.75</v>
      </c>
    </row>
    <row r="18" spans="1:6" x14ac:dyDescent="0.2">
      <c r="A18" s="17" t="s">
        <v>48</v>
      </c>
      <c r="B18" s="8" t="s">
        <v>31</v>
      </c>
      <c r="C18" s="8">
        <v>0</v>
      </c>
      <c r="D18" s="15">
        <f>(1-0.7/0.65)*F9+(1-0.7/0.85)*F11</f>
        <v>0</v>
      </c>
      <c r="E18" s="16" t="e">
        <f>(F9+F11)/(F9/0.65+F11/0.85)</f>
        <v>#DIV/0!</v>
      </c>
      <c r="F18" s="16">
        <v>0.7</v>
      </c>
    </row>
    <row r="19" spans="1:6" x14ac:dyDescent="0.2">
      <c r="A19" s="17" t="s">
        <v>47</v>
      </c>
      <c r="B19" s="8" t="s">
        <v>30</v>
      </c>
      <c r="C19" s="8">
        <v>0</v>
      </c>
      <c r="D19" s="15">
        <f>(1-0.75/0.65)*F9+(1-0.75/0.85)*F11</f>
        <v>0</v>
      </c>
      <c r="E19" s="16" t="e">
        <f>(F9+F11)/(F9/0.65+F11/0.85)</f>
        <v>#DIV/0!</v>
      </c>
      <c r="F19" s="16">
        <v>0.75</v>
      </c>
    </row>
    <row r="20" spans="1:6" x14ac:dyDescent="0.2">
      <c r="A20" s="17" t="s">
        <v>50</v>
      </c>
      <c r="B20" s="8" t="s">
        <v>31</v>
      </c>
      <c r="C20" s="8">
        <v>0</v>
      </c>
      <c r="D20" s="15">
        <f>(70/0.65-85/0.65)*F8+(102/0.85-85/0.85)*F10</f>
        <v>0</v>
      </c>
      <c r="E20" s="16">
        <f>(70*F8/0.65+102*F10/0.85)/(F8/0.65+F10/0.85)</f>
        <v>85</v>
      </c>
      <c r="F20" s="16">
        <v>85</v>
      </c>
    </row>
    <row r="21" spans="1:6" x14ac:dyDescent="0.2">
      <c r="A21" s="17" t="s">
        <v>51</v>
      </c>
      <c r="B21" s="8" t="s">
        <v>31</v>
      </c>
      <c r="C21" s="8">
        <v>0</v>
      </c>
      <c r="D21" s="15">
        <f>(70/0.65-94/0.65)*F9+(102/0.85-94/0.85)*F11</f>
        <v>0</v>
      </c>
      <c r="E21" s="16" t="e">
        <f>(70*F9/0.65+102*F11/0.85)/(F9/0.65+F11/0.85)</f>
        <v>#DIV/0!</v>
      </c>
      <c r="F21" s="16">
        <v>94</v>
      </c>
    </row>
    <row r="22" spans="1:6" x14ac:dyDescent="0.2">
      <c r="A22" s="17" t="s">
        <v>60</v>
      </c>
      <c r="B22" s="8" t="s">
        <v>30</v>
      </c>
      <c r="C22" s="8">
        <v>32000</v>
      </c>
      <c r="D22" s="15">
        <f>F8+F9</f>
        <v>25999.999999999996</v>
      </c>
      <c r="E22" s="16">
        <f>F8+F9</f>
        <v>25999.999999999996</v>
      </c>
      <c r="F22" s="16">
        <v>32000</v>
      </c>
    </row>
    <row r="23" spans="1:6" x14ac:dyDescent="0.2">
      <c r="A23" s="17" t="s">
        <v>61</v>
      </c>
      <c r="B23" s="8" t="s">
        <v>30</v>
      </c>
      <c r="C23" s="8">
        <v>30000</v>
      </c>
      <c r="D23" s="16">
        <f>F10+F11</f>
        <v>30000</v>
      </c>
      <c r="E23" s="16">
        <f>F10+F11</f>
        <v>30000</v>
      </c>
      <c r="F23" s="16">
        <v>30000</v>
      </c>
    </row>
  </sheetData>
  <pageMargins left="0.7" right="0.7" top="0.75" bottom="0.75" header="0.3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41C5-2CAB-5943-AF53-891C002E1F67}">
  <sheetPr>
    <pageSetUpPr fitToPage="1"/>
  </sheetPr>
  <dimension ref="A1:I46"/>
  <sheetViews>
    <sheetView workbookViewId="0">
      <selection activeCell="F3" sqref="F3"/>
    </sheetView>
  </sheetViews>
  <sheetFormatPr baseColWidth="10" defaultRowHeight="15" x14ac:dyDescent="0.2"/>
  <cols>
    <col min="1" max="1" width="17.5" style="6" bestFit="1" customWidth="1"/>
    <col min="2" max="2" width="14.6640625" style="6" bestFit="1" customWidth="1"/>
    <col min="3" max="3" width="14" style="6" bestFit="1" customWidth="1"/>
    <col min="4" max="5" width="13.6640625" style="6" bestFit="1" customWidth="1"/>
    <col min="6" max="16384" width="10.83203125" style="6"/>
  </cols>
  <sheetData>
    <row r="1" spans="1:9" x14ac:dyDescent="0.2">
      <c r="A1" s="5" t="s">
        <v>32</v>
      </c>
    </row>
    <row r="3" spans="1:9" x14ac:dyDescent="0.2">
      <c r="A3" s="11" t="s">
        <v>0</v>
      </c>
      <c r="B3" s="14">
        <f>SUMPRODUCT(E8:E19,B35:B46)</f>
        <v>7410</v>
      </c>
      <c r="C3" s="3"/>
      <c r="D3" s="3"/>
      <c r="E3" s="3"/>
    </row>
    <row r="4" spans="1:9" x14ac:dyDescent="0.2">
      <c r="A4" s="10"/>
      <c r="B4" s="10"/>
      <c r="C4" s="3"/>
      <c r="D4" s="3"/>
      <c r="E4" s="3"/>
    </row>
    <row r="5" spans="1:9" x14ac:dyDescent="0.2">
      <c r="A5" s="5" t="s">
        <v>35</v>
      </c>
      <c r="B5" s="10"/>
      <c r="C5" s="3"/>
      <c r="D5" s="3"/>
      <c r="E5" s="3"/>
    </row>
    <row r="6" spans="1:9" x14ac:dyDescent="0.2">
      <c r="A6" s="12"/>
      <c r="B6" s="12"/>
      <c r="C6" s="12"/>
      <c r="D6" s="12"/>
      <c r="E6" s="12"/>
      <c r="F6" s="3"/>
    </row>
    <row r="7" spans="1:9" x14ac:dyDescent="0.2">
      <c r="A7" s="19" t="s">
        <v>11</v>
      </c>
      <c r="B7" s="19" t="s">
        <v>27</v>
      </c>
      <c r="C7" s="13" t="s">
        <v>29</v>
      </c>
      <c r="D7" s="13" t="s">
        <v>36</v>
      </c>
      <c r="E7" s="13" t="s">
        <v>33</v>
      </c>
      <c r="G7" s="2"/>
      <c r="H7" s="2"/>
      <c r="I7" s="2"/>
    </row>
    <row r="8" spans="1:9" x14ac:dyDescent="0.2">
      <c r="A8" s="17" t="s">
        <v>2</v>
      </c>
      <c r="B8" s="17" t="s">
        <v>1</v>
      </c>
      <c r="C8" s="8" t="s">
        <v>31</v>
      </c>
      <c r="D8" s="8">
        <v>0</v>
      </c>
      <c r="E8" s="8">
        <v>120</v>
      </c>
      <c r="G8" s="2"/>
      <c r="H8" s="2"/>
    </row>
    <row r="9" spans="1:9" x14ac:dyDescent="0.2">
      <c r="A9" s="17" t="s">
        <v>3</v>
      </c>
      <c r="B9" s="17" t="s">
        <v>16</v>
      </c>
      <c r="C9" s="8" t="s">
        <v>31</v>
      </c>
      <c r="D9" s="8">
        <v>0</v>
      </c>
      <c r="E9" s="8">
        <v>50</v>
      </c>
      <c r="G9" s="2"/>
      <c r="H9" s="2"/>
    </row>
    <row r="10" spans="1:9" x14ac:dyDescent="0.2">
      <c r="A10" s="17" t="s">
        <v>4</v>
      </c>
      <c r="B10" s="17" t="s">
        <v>17</v>
      </c>
      <c r="C10" s="8" t="s">
        <v>31</v>
      </c>
      <c r="D10" s="8">
        <v>0</v>
      </c>
      <c r="E10" s="8">
        <v>80</v>
      </c>
      <c r="G10" s="2"/>
      <c r="H10" s="2"/>
    </row>
    <row r="11" spans="1:9" x14ac:dyDescent="0.2">
      <c r="A11" s="17" t="s">
        <v>5</v>
      </c>
      <c r="B11" s="17" t="s">
        <v>18</v>
      </c>
      <c r="C11" s="8" t="s">
        <v>31</v>
      </c>
      <c r="D11" s="8">
        <v>0</v>
      </c>
      <c r="E11" s="8">
        <v>0</v>
      </c>
      <c r="G11" s="2"/>
      <c r="H11" s="2"/>
      <c r="I11" s="2"/>
    </row>
    <row r="12" spans="1:9" x14ac:dyDescent="0.2">
      <c r="A12" s="17" t="s">
        <v>12</v>
      </c>
      <c r="B12" s="17" t="s">
        <v>19</v>
      </c>
      <c r="C12" s="8" t="s">
        <v>31</v>
      </c>
      <c r="D12" s="8">
        <v>0</v>
      </c>
      <c r="E12" s="8">
        <v>0</v>
      </c>
      <c r="G12" s="2"/>
      <c r="H12" s="2"/>
      <c r="I12" s="2"/>
    </row>
    <row r="13" spans="1:9" x14ac:dyDescent="0.2">
      <c r="A13" s="17" t="s">
        <v>13</v>
      </c>
      <c r="B13" s="17" t="s">
        <v>20</v>
      </c>
      <c r="C13" s="8" t="s">
        <v>31</v>
      </c>
      <c r="D13" s="8">
        <v>0</v>
      </c>
      <c r="E13" s="8">
        <v>250</v>
      </c>
      <c r="G13" s="2"/>
      <c r="H13" s="2"/>
      <c r="I13" s="2"/>
    </row>
    <row r="14" spans="1:9" x14ac:dyDescent="0.2">
      <c r="A14" s="17" t="s">
        <v>14</v>
      </c>
      <c r="B14" s="17" t="s">
        <v>21</v>
      </c>
      <c r="C14" s="8" t="s">
        <v>31</v>
      </c>
      <c r="D14" s="8">
        <v>0</v>
      </c>
      <c r="E14" s="8">
        <v>0</v>
      </c>
      <c r="G14" s="2"/>
      <c r="H14" s="2"/>
      <c r="I14" s="2"/>
    </row>
    <row r="15" spans="1:9" x14ac:dyDescent="0.2">
      <c r="A15" s="17" t="s">
        <v>15</v>
      </c>
      <c r="B15" s="17" t="s">
        <v>22</v>
      </c>
      <c r="C15" s="8" t="s">
        <v>31</v>
      </c>
      <c r="D15" s="8">
        <v>0</v>
      </c>
      <c r="E15" s="8">
        <v>0</v>
      </c>
      <c r="G15" s="2"/>
      <c r="H15" s="2"/>
      <c r="I15" s="2"/>
    </row>
    <row r="16" spans="1:9" x14ac:dyDescent="0.2">
      <c r="A16" s="17" t="s">
        <v>6</v>
      </c>
      <c r="B16" s="17" t="s">
        <v>23</v>
      </c>
      <c r="C16" s="8" t="s">
        <v>31</v>
      </c>
      <c r="D16" s="8">
        <v>0</v>
      </c>
      <c r="E16" s="8">
        <v>0</v>
      </c>
      <c r="G16" s="2"/>
      <c r="H16" s="2"/>
      <c r="I16" s="2"/>
    </row>
    <row r="17" spans="1:9" x14ac:dyDescent="0.2">
      <c r="A17" s="17" t="s">
        <v>7</v>
      </c>
      <c r="B17" s="17" t="s">
        <v>24</v>
      </c>
      <c r="C17" s="8" t="s">
        <v>31</v>
      </c>
      <c r="D17" s="8">
        <v>0</v>
      </c>
      <c r="E17" s="8">
        <v>0</v>
      </c>
      <c r="G17" s="2"/>
      <c r="H17" s="2"/>
      <c r="I17" s="2"/>
    </row>
    <row r="18" spans="1:9" x14ac:dyDescent="0.2">
      <c r="A18" s="17" t="s">
        <v>8</v>
      </c>
      <c r="B18" s="17" t="s">
        <v>25</v>
      </c>
      <c r="C18" s="8" t="s">
        <v>31</v>
      </c>
      <c r="D18" s="8">
        <v>0</v>
      </c>
      <c r="E18" s="8">
        <v>0</v>
      </c>
      <c r="G18" s="2"/>
      <c r="H18" s="2"/>
      <c r="I18" s="2"/>
    </row>
    <row r="19" spans="1:9" x14ac:dyDescent="0.2">
      <c r="A19" s="17" t="s">
        <v>9</v>
      </c>
      <c r="B19" s="17" t="s">
        <v>26</v>
      </c>
      <c r="C19" s="8" t="s">
        <v>31</v>
      </c>
      <c r="D19" s="8">
        <v>0</v>
      </c>
      <c r="E19" s="8">
        <v>200</v>
      </c>
      <c r="G19" s="2"/>
      <c r="H19" s="2"/>
      <c r="I19" s="2"/>
    </row>
    <row r="20" spans="1:9" x14ac:dyDescent="0.2">
      <c r="A20" s="4"/>
      <c r="B20" s="4"/>
      <c r="C20" s="4"/>
      <c r="D20" s="4"/>
      <c r="E20" s="4"/>
      <c r="F20" s="2"/>
      <c r="G20" s="2"/>
      <c r="H20" s="2"/>
      <c r="I20" s="2"/>
    </row>
    <row r="21" spans="1:9" x14ac:dyDescent="0.2">
      <c r="A21" s="7" t="s">
        <v>10</v>
      </c>
      <c r="B21" s="4"/>
      <c r="C21" s="4"/>
      <c r="D21" s="4"/>
      <c r="E21" s="4"/>
      <c r="F21" s="2"/>
      <c r="G21" s="2"/>
      <c r="H21" s="2"/>
      <c r="I21" s="2"/>
    </row>
    <row r="22" spans="1:9" x14ac:dyDescent="0.2">
      <c r="A22" s="3"/>
      <c r="B22" s="3"/>
      <c r="C22" s="3"/>
      <c r="D22" s="3"/>
      <c r="E22" s="3"/>
      <c r="F22" s="2"/>
      <c r="G22" s="2"/>
      <c r="H22" s="2"/>
      <c r="I22" s="2"/>
    </row>
    <row r="23" spans="1:9" x14ac:dyDescent="0.2">
      <c r="A23" s="11" t="s">
        <v>44</v>
      </c>
      <c r="B23" s="9" t="s">
        <v>29</v>
      </c>
      <c r="C23" s="9" t="s">
        <v>36</v>
      </c>
      <c r="D23" s="9" t="s">
        <v>34</v>
      </c>
      <c r="F23" s="2"/>
      <c r="H23" s="2"/>
      <c r="I23" s="2"/>
    </row>
    <row r="24" spans="1:9" x14ac:dyDescent="0.2">
      <c r="A24" s="17" t="s">
        <v>53</v>
      </c>
      <c r="B24" s="8" t="s">
        <v>30</v>
      </c>
      <c r="C24" s="8">
        <v>300</v>
      </c>
      <c r="D24" s="8">
        <f>E8+E9+E10+E11</f>
        <v>250</v>
      </c>
      <c r="H24" s="2"/>
      <c r="I24" s="2"/>
    </row>
    <row r="25" spans="1:9" x14ac:dyDescent="0.2">
      <c r="A25" s="17" t="s">
        <v>54</v>
      </c>
      <c r="B25" s="8" t="s">
        <v>30</v>
      </c>
      <c r="C25" s="8">
        <v>250</v>
      </c>
      <c r="D25" s="8">
        <f>E12+E13+E14+E15</f>
        <v>250</v>
      </c>
      <c r="H25" s="2"/>
      <c r="I25" s="2"/>
    </row>
    <row r="26" spans="1:9" x14ac:dyDescent="0.2">
      <c r="A26" s="17" t="s">
        <v>55</v>
      </c>
      <c r="B26" s="8" t="s">
        <v>30</v>
      </c>
      <c r="C26" s="8">
        <v>200</v>
      </c>
      <c r="D26" s="8">
        <f>E16+E17+E18+E19</f>
        <v>200</v>
      </c>
      <c r="H26" s="2"/>
      <c r="I26" s="2"/>
    </row>
    <row r="27" spans="1:9" x14ac:dyDescent="0.2">
      <c r="A27" s="17" t="s">
        <v>56</v>
      </c>
      <c r="B27" s="8" t="s">
        <v>31</v>
      </c>
      <c r="C27" s="8">
        <v>120</v>
      </c>
      <c r="D27" s="8">
        <f>E8+E12+E16</f>
        <v>120</v>
      </c>
      <c r="H27" s="2"/>
      <c r="I27" s="2"/>
    </row>
    <row r="28" spans="1:9" x14ac:dyDescent="0.2">
      <c r="A28" s="17" t="s">
        <v>57</v>
      </c>
      <c r="B28" s="8" t="s">
        <v>31</v>
      </c>
      <c r="C28" s="8">
        <v>300</v>
      </c>
      <c r="D28" s="8">
        <f>E9+E13+E17</f>
        <v>300</v>
      </c>
      <c r="H28" s="2"/>
      <c r="I28" s="2"/>
    </row>
    <row r="29" spans="1:9" x14ac:dyDescent="0.2">
      <c r="A29" s="17" t="s">
        <v>58</v>
      </c>
      <c r="B29" s="8" t="s">
        <v>31</v>
      </c>
      <c r="C29" s="8">
        <v>80</v>
      </c>
      <c r="D29" s="8">
        <f>E10+E14+E18</f>
        <v>80</v>
      </c>
    </row>
    <row r="30" spans="1:9" x14ac:dyDescent="0.2">
      <c r="A30" s="17" t="s">
        <v>59</v>
      </c>
      <c r="B30" s="8" t="s">
        <v>31</v>
      </c>
      <c r="C30" s="8">
        <v>200</v>
      </c>
      <c r="D30" s="8">
        <f>E11+E15+E19</f>
        <v>200</v>
      </c>
    </row>
    <row r="31" spans="1:9" x14ac:dyDescent="0.2">
      <c r="A31" s="3"/>
      <c r="B31" s="3"/>
      <c r="C31" s="3"/>
      <c r="D31" s="3"/>
      <c r="E31" s="3"/>
    </row>
    <row r="32" spans="1:9" x14ac:dyDescent="0.2">
      <c r="A32" s="7" t="s">
        <v>37</v>
      </c>
    </row>
    <row r="34" spans="1:2" x14ac:dyDescent="0.2">
      <c r="A34" s="9" t="s">
        <v>11</v>
      </c>
      <c r="B34" s="9" t="s">
        <v>28</v>
      </c>
    </row>
    <row r="35" spans="1:2" x14ac:dyDescent="0.2">
      <c r="A35" s="8" t="s">
        <v>2</v>
      </c>
      <c r="B35" s="8">
        <v>3</v>
      </c>
    </row>
    <row r="36" spans="1:2" x14ac:dyDescent="0.2">
      <c r="A36" s="8" t="s">
        <v>3</v>
      </c>
      <c r="B36" s="8">
        <v>20</v>
      </c>
    </row>
    <row r="37" spans="1:2" x14ac:dyDescent="0.2">
      <c r="A37" s="8" t="s">
        <v>4</v>
      </c>
      <c r="B37" s="8">
        <v>30</v>
      </c>
    </row>
    <row r="38" spans="1:2" x14ac:dyDescent="0.2">
      <c r="A38" s="8" t="s">
        <v>5</v>
      </c>
      <c r="B38" s="8">
        <v>35</v>
      </c>
    </row>
    <row r="39" spans="1:2" x14ac:dyDescent="0.2">
      <c r="A39" s="8" t="s">
        <v>12</v>
      </c>
      <c r="B39" s="8">
        <v>15</v>
      </c>
    </row>
    <row r="40" spans="1:2" x14ac:dyDescent="0.2">
      <c r="A40" s="8" t="s">
        <v>13</v>
      </c>
      <c r="B40" s="8">
        <v>5</v>
      </c>
    </row>
    <row r="41" spans="1:2" x14ac:dyDescent="0.2">
      <c r="A41" s="8" t="s">
        <v>14</v>
      </c>
      <c r="B41" s="8">
        <v>35</v>
      </c>
    </row>
    <row r="42" spans="1:2" x14ac:dyDescent="0.2">
      <c r="A42" s="8" t="s">
        <v>15</v>
      </c>
      <c r="B42" s="8">
        <v>40</v>
      </c>
    </row>
    <row r="43" spans="1:2" x14ac:dyDescent="0.2">
      <c r="A43" s="8" t="s">
        <v>6</v>
      </c>
      <c r="B43" s="8">
        <v>45</v>
      </c>
    </row>
    <row r="44" spans="1:2" x14ac:dyDescent="0.2">
      <c r="A44" s="8" t="s">
        <v>7</v>
      </c>
      <c r="B44" s="8">
        <v>25</v>
      </c>
    </row>
    <row r="45" spans="1:2" x14ac:dyDescent="0.2">
      <c r="A45" s="8" t="s">
        <v>8</v>
      </c>
      <c r="B45" s="8">
        <v>10</v>
      </c>
    </row>
    <row r="46" spans="1:2" x14ac:dyDescent="0.2">
      <c r="A46" s="8" t="s">
        <v>9</v>
      </c>
      <c r="B46" s="8">
        <v>12</v>
      </c>
    </row>
  </sheetData>
  <scenarios current="0">
    <scenario name="P1B" count="12" user="Pablo Guarda" comment="Created by Pablo Guarda on 3/31/2019">
      <inputCells r="E8" val="0"/>
      <inputCells r="E9" val="220"/>
      <inputCells r="E10" val="30"/>
      <inputCells r="E11" val="0"/>
      <inputCells r="E12" val="0"/>
      <inputCells r="E13" val="0"/>
      <inputCells r="E14" val="50"/>
      <inputCells r="E15" val="200"/>
      <inputCells r="E16" val="120"/>
      <inputCells r="E17" val="80"/>
      <inputCells r="E18" val="0"/>
      <inputCells r="E19" val="0"/>
    </scenario>
  </scenario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P1B</vt:lpstr>
      <vt:lpstr>P2B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Carrasco</dc:creator>
  <cp:lastModifiedBy>Pablo Guarda</cp:lastModifiedBy>
  <cp:lastPrinted>2019-04-01T17:22:14Z</cp:lastPrinted>
  <dcterms:created xsi:type="dcterms:W3CDTF">2018-08-17T14:10:30Z</dcterms:created>
  <dcterms:modified xsi:type="dcterms:W3CDTF">2019-04-01T21:32:20Z</dcterms:modified>
</cp:coreProperties>
</file>