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270.png" ContentType="image/png"/>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adro3.1" sheetId="1" state="visible" r:id="rId2"/>
    <sheet name="Quadro3.2" sheetId="2" state="visible" r:id="rId3"/>
    <sheet name="Quadro3.3" sheetId="3" state="visible" r:id="rId4"/>
    <sheet name="Quadro3.4" sheetId="4" state="visible" r:id="rId5"/>
    <sheet name="Quadro3.5" sheetId="5" state="visible" r:id="rId6"/>
    <sheet name="Planilha1" sheetId="6" state="visible" r:id="rId7"/>
    <sheet name="Planilha2" sheetId="7" state="visible" r:id="rId8"/>
    <sheet name="Planilha3"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<sst xmlns="http://schemas.openxmlformats.org/spreadsheetml/2006/main" count="435" uniqueCount="231">
  <si>
    <t xml:space="preserve">COMPONENTE</t>
  </si>
  <si>
    <t xml:space="preserve"> NÚMERO DE OBJETIVOS</t>
  </si>
  <si>
    <t xml:space="preserve"> DESCRIÇÃO DOS OBJETIVOS</t>
  </si>
  <si>
    <t xml:space="preserve"> TEMPO PARA CUMPRIMENTO DO TOTAL DOS OBJETIVOS (anos)</t>
  </si>
  <si>
    <t xml:space="preserve"> INVESTIMENTO PREVISTO (R$) </t>
  </si>
  <si>
    <t xml:space="preserve">EIXO</t>
  </si>
  <si>
    <t xml:space="preserve">NÚMERO DE AÇÕES TOTAIS </t>
  </si>
  <si>
    <t xml:space="preserve"> NÚMERO DE AÇÕES CONFORME AS METAS/PRAZOS </t>
  </si>
  <si>
    <t xml:space="preserve">TOTAL DE INVESTIMENTO </t>
  </si>
  <si>
    <t xml:space="preserve">Imediato (até 3 anos)</t>
  </si>
  <si>
    <t xml:space="preserve">Curto Prazo (entre 4 e 8 anos)</t>
  </si>
  <si>
    <t xml:space="preserve">Médio Prazo (entre 9 e 13 anos)</t>
  </si>
  <si>
    <t xml:space="preserve">Longo Prazo (entre 14 e 20 anos)</t>
  </si>
  <si>
    <t xml:space="preserve">Número de ações</t>
  </si>
  <si>
    <t xml:space="preserve">Investimento (R$)</t>
  </si>
  <si>
    <t xml:space="preserve">Sistema de Abastecimento de Água</t>
  </si>
  <si>
    <t xml:space="preserve">Sistema de Esgotamento Sanitário</t>
  </si>
  <si>
    <t xml:space="preserve">Manejo e Gestão Integrada de Resíduos Sólidos</t>
  </si>
  <si>
    <t xml:space="preserve">Drenagem Urbana e Manejo de Águas Pluviais</t>
  </si>
  <si>
    <t xml:space="preserve">TOTAL</t>
  </si>
  <si>
    <t xml:space="preserve">DESCRIÇÃO DA AÇÃO</t>
  </si>
  <si>
    <t xml:space="preserve"> CLASSFICAÇÃO DA AÇÃO </t>
  </si>
  <si>
    <t xml:space="preserve">META / PRAZO</t>
  </si>
  <si>
    <t xml:space="preserve"> ANDAMENTO DA AÇÃO</t>
  </si>
  <si>
    <t xml:space="preserve"> TIPO DE PROBLEMA</t>
  </si>
  <si>
    <t xml:space="preserve"> MOTIVO </t>
  </si>
  <si>
    <t xml:space="preserve">JUSTIFICATIVA</t>
  </si>
  <si>
    <t xml:space="preserve">(por extenso)</t>
  </si>
  <si>
    <t xml:space="preserve">Ex: A1/AA/P1/p1/a1-3</t>
  </si>
  <si>
    <t xml:space="preserve">Programado</t>
  </si>
  <si>
    <t xml:space="preserve">Executado</t>
  </si>
  <si>
    <t xml:space="preserve"> CLASSFICAÇÃO DA AÇÃO</t>
  </si>
  <si>
    <t xml:space="preserve"> MOTIVO PROPOSTA DE ALTERNATIVA DE AÇÃO</t>
  </si>
  <si>
    <t xml:space="preserve"> RESPONSÁVEL</t>
  </si>
  <si>
    <t xml:space="preserve"> PARCERIAS</t>
  </si>
  <si>
    <t xml:space="preserve"> IMPACTOS </t>
  </si>
  <si>
    <t xml:space="preserve">PRAZO</t>
  </si>
  <si>
    <t xml:space="preserve">CUSTO</t>
  </si>
  <si>
    <t xml:space="preserve">Criar um sistema próprio de Coleta Seletiva porta-a-porta, aperfeiçoando para o atendimento gradual até 100% da área urbana do município.</t>
  </si>
  <si>
    <t xml:space="preserve">OBJETIVOS</t>
  </si>
  <si>
    <t xml:space="preserve">PROJETO</t>
  </si>
  <si>
    <t xml:space="preserve">INVESTIMENTO</t>
  </si>
  <si>
    <t xml:space="preserve">Atender com coleta regular e com coleta seletiva 100% do município, por meio de coleta porta-a-porta e instalação de PEV’s (pontos de coleta voluntária) de forma continuada, destinando adequadamente os resíduos gerados.</t>
  </si>
  <si>
    <t xml:space="preserve">Estruturar, formalizar e implementar a coleta seletiva, atingindo 100% da zona urbana imediatamente, 30% da zona rural imediatamente, 50% da zona rural à curto prazo, 80% da zona rural à médio prazo e 100% da zona rural à longo prazo, inclusive incluindo catadores informais no programa.</t>
  </si>
  <si>
    <t xml:space="preserve">Criar um sistema própio de Coleta Seletiva porta-a-porta, aperfeiçoando para o atendimento gradual até 100% da área urbana do município.</t>
  </si>
  <si>
    <t xml:space="preserve">Implementar sistema para redução e reciclagem dos resíduos gerados na área rural.</t>
  </si>
  <si>
    <t xml:space="preserve">R$ 2.000,00 / mês</t>
  </si>
  <si>
    <t xml:space="preserve">Manutenção e instalação de lixeiras públicas nas ruas do município, com o objetivo de não permitir o acúmulo de resíduos em torno das lixeiras.</t>
  </si>
  <si>
    <t xml:space="preserve">R$200,00/ lixeira</t>
  </si>
  <si>
    <t xml:space="preserve">Implantar postos de entrega voluntária (PEVs) de materiais recicláveis, com recipientes acondicionadores, em locais estratégicos e prédios públicos.</t>
  </si>
  <si>
    <t xml:space="preserve">R$ 10.000,00 / contêiner +R$ 2.000,00 / adequação de local</t>
  </si>
  <si>
    <t xml:space="preserve">Implementar melhorias na unidade de triagem e equipá-la utilizando as diretrizes propostas pelo Ministério da Saúde, fiscalizando o local.</t>
  </si>
  <si>
    <t xml:space="preserve">Promover a divulgação do programa de coleta seletiva na mídia e junto às instituições de ensino, bairros, comércio, serviços e indústria, de forma continuada.</t>
  </si>
  <si>
    <t xml:space="preserve">R$1.500,00 / mês</t>
  </si>
  <si>
    <t xml:space="preserve">Sensibilizar os geradores para a separação dos resíduos em três tipos distintos (compostável, reciclável e rejeito doméstico) na fonte de geração.</t>
  </si>
  <si>
    <t xml:space="preserve">R$3.000,00/mês</t>
  </si>
  <si>
    <t xml:space="preserve">Aumentar a porcentagem de cobertura do serviço de coleta regular na zona rural para 50% imediatamente e para 100% à curto prazo, beneficiando inicialmente a população mais próxima à zona urbana</t>
  </si>
  <si>
    <t xml:space="preserve">Estabelecer uma rota de coleta regular na área rural, obedecendo a uma periodicidade mínima de duas vezes por semana.</t>
  </si>
  <si>
    <t xml:space="preserve">R$5.000,00/ ano</t>
  </si>
  <si>
    <t xml:space="preserve">Instalar containers em locais mais próximos à população rural</t>
  </si>
  <si>
    <t xml:space="preserve">Desenvolver projeto de sensibilização da população para acondicionamento correto dos resíduos domiciliares.</t>
  </si>
  <si>
    <t xml:space="preserve">Implementar sistema de compostagem para reaproveitamento da matéria orgânica e resíduos verdes coletados</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</si>
  <si>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</si>
  <si>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Desenvolver mecanismos de inserção do produto compostável no mercado.</t>
  </si>
  <si>
    <t xml:space="preserve">R$4.500,00 / mês</t>
  </si>
  <si>
    <t xml:space="preserve">Analisar a viabilidade de elaborar projeto de implantação de hortas comunitárias em bairros do município.</t>
  </si>
  <si>
    <t xml:space="preserve">Realizar estudos para incentivar a criação de sistema de compostagem caseira, principalmente na zona rural, inclusive com concessão de benefícios por parte do poder público.</t>
  </si>
  <si>
    <t xml:space="preserve">Implementar mecanismos operacionais e de conscientização, que regulem o envio dos materiais recolhidos na poda e capina para a compostagem municipal.</t>
  </si>
  <si>
    <t xml:space="preserve">Ampliar e otimizar a cobertura do serviço de varrição, poda e capina, roçagem e raspagem</t>
  </si>
  <si>
    <t xml:space="preserve">Varrição implementada em toda a extensão das vias </t>
  </si>
  <si>
    <t xml:space="preserve">Ampliar a área atendida pelo serviço de varrição, de acordo com o crescimento urbano, utilizando a frequência mínima de uma vez por semana.</t>
  </si>
  <si>
    <t xml:space="preserve">Implantar programa de sensibilização e conscientização da população quanto à limpeza das vias urbanas com o objetivo de reduzir problemas de obstrução da rede de drenagem em função do acúmulo de lixo nesses sistemas.</t>
  </si>
  <si>
    <t xml:space="preserve">Serviços de capina e roçagem em 100% das áreas públicas passíveis do serviço, incluindo também a fiscalização das áreas particulares</t>
  </si>
  <si>
    <t xml:space="preserve">Ampliar serviços de capina, roçagem e raspagem, de forma a atender todo o município e considerar o incremento necessário com a expansão urbana e criação de novas áreas verdes. Estudar a viabilidade de inclusão de serviço de limpeza das fezes dos pombos no serviço de raspagem.</t>
  </si>
  <si>
    <t xml:space="preserve">R$ 3,00 m2 / área capinada, roçada e raspada.</t>
  </si>
  <si>
    <t xml:space="preserve">Realizar um cronograma de poda e corte de árvores bem como atender às solicitações do serviço </t>
  </si>
  <si>
    <t xml:space="preserve">Promover o atendimento imediato, com o auxílio da Secretaria de Meio Ambiente, das solicitações de poda e corte de árvores</t>
  </si>
  <si>
    <t xml:space="preserve">Criar e manter um sistema eficiente de análise de pedidos para agilizar os serviços, lançando mão de pessoal técnico capacitado para analisar a sanidade das plantas e o tipo de corte e poda, inclusive trabalhando na erradicação de cupins e outras pragas.</t>
  </si>
  <si>
    <t xml:space="preserve">R$5.000,00/ mês</t>
  </si>
  <si>
    <t xml:space="preserve">Implementar um cronograma de poda e corte das árvores na área urbana, utilizando pessoal capacitado, a fim de evitar riscos de queda e acidentes.</t>
  </si>
  <si>
    <t xml:space="preserve">Reduzir a quantidade de resíduos recicláveis e compostáveis enviada para aterro.</t>
  </si>
  <si>
    <t xml:space="preserve">Porcentagem dos resíduos recicláveis e compostáveis disposta em aterro reduzida em 30% imediatamente, 50% à curto prazo, 80% à médio prazo e 100% à longo prazo.</t>
  </si>
  <si>
    <t xml:space="preserve">Operar sistema para aproveitamento progressivo dos materiais e estabelecer metas progressivas de redução da disposição final de massa de lixo em aterro sanitário, devendo ser aterrados apenas os rejeitos</t>
  </si>
  <si>
    <t xml:space="preserve">Implantar programas de educação ambiental, focando no consumo consciente, no princípio dos 3R’s (reduzir o consumo, reutilizar materiais e reciclar, seguindo essa sequência de ações), na importância da segregação na fonte geradora, na reciclagem de materiais e na compostagem de resíduos orgânicos, incentivando o direcionamento desses materiais para destinações finais ambientalmente sustentáveis.</t>
  </si>
  <si>
    <t xml:space="preserve">R$20.000,00/ mês</t>
  </si>
  <si>
    <t xml:space="preserve">Desenvolver programas que beneficiem a população com benfeitorias no município e propiciem lazer aos munícipes, sendo esses associados e proporcionados com recursos financeiros advindos das ações relacionados a reciclagem e compostagem de materiais, por exemplo, o valor financeiro que se deixará de gastar com a disposição de material reciclável e compostável em Aterro pode ser revertido para a população por meio de, por exemplo, shows e eventos.</t>
  </si>
  <si>
    <t xml:space="preserve">R$300.000,00/ ano</t>
  </si>
  <si>
    <t xml:space="preserve">Implementar para o sistema de limpeza urbana e manejo de resíduos sólidos uma gestão eficiente no que concerne aos aspectos administrativo, operacional, financeiro, de planejamento estratégico e sustentabilidade.</t>
  </si>
  <si>
    <t xml:space="preserve">Reduzir a zero o percentual de grandes geradores que utilizam o serviço de coleta convencional de resíduos e que não pagam pelo serviço</t>
  </si>
  <si>
    <t xml:space="preserve">Implantar sistema de cadastro de grandes geradores comerciais e industriais, e identificar quais geram resíduos perigosos</t>
  </si>
  <si>
    <t xml:space="preserve">R$7.500,00 / ano</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</si>
  <si>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</si>
  <si>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Desenvolvimento e atualização de banco de dados para sistematizar informações sobre Resíduos Sólidos e viabilizar a articulação do setor com o Sistema Nacional de Informações sobre Saneamento – SNIS</t>
  </si>
  <si>
    <t xml:space="preserve">Realizar levantamento de dados quantitativos dos resíduos sólidos gerados e avaliar a geração per capita e por estabelecimento, atualizando-o periodicamente.</t>
  </si>
  <si>
    <t xml:space="preserve">Elaborar estudo para definição da geração per capita dos resíduos sólidos urbanos, com base no balanço de massas, por macrorregião do município, com caracterização qualitativa e quantitativa dos resíduos sólidos urbanos.</t>
  </si>
  <si>
    <t xml:space="preserve">R$17.500,00  /mês</t>
  </si>
  <si>
    <t xml:space="preserve">Otimização da rota de movimentação de RSU e atualização sistemática do mapa da melhor rota de movimentação de RSU</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</si>
  <si>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</si>
  <si>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Realizar um estudo da movimentação dos resíduos, por tipologia, desde sua geração no território municipal, visando à identificação do trajeto mais curto e mais seguro até a destinação final.</t>
  </si>
  <si>
    <t xml:space="preserve">Elaborar mapa da rota de movimentação de RSU otimizada.</t>
  </si>
  <si>
    <t xml:space="preserve">Atualizar mapa da rota de movimentação de RSU otimizada.</t>
  </si>
  <si>
    <t xml:space="preserve">Mecanismo econômico para remuneração e cobrança dos serviços prestados e incentivo econômico à reciclagem</t>
  </si>
  <si>
    <t xml:space="preserve">Elaborar estudo para cobrança de taxas e/ou tarifas decorrentes da prestação de serviço público de manejo de resíduos sólidos urbanos, a partir de variáveis como: destinação dos resíduos coletados; peso ou volume médio coletado por habitante ou por domicílio. Este estudo deve ser elaborado com base nos resultados do estudo de geração per capita de resíduos sólidos.</t>
  </si>
  <si>
    <t xml:space="preserve">Definir critérios para cobrança de serviços de coleta e tratamento de resíduos diferenciados</t>
  </si>
  <si>
    <t xml:space="preserve">Plano de resíduos da construção civil elaborado e implementado imediatamente, revisão e atualização do plano à curto, médio e longo prazo</t>
  </si>
  <si>
    <t xml:space="preserve">Elaborar e implementar Plano Municipal Integrado de Gerenciamento de Resíduos da Construção Civil (RCC) de acordo com a Resolução CONAMA n° 307/2002</t>
  </si>
  <si>
    <t xml:space="preserve">Implementação e funcionamento satisfatório dos pontos de recebimento dos resíduos especiais (lâmpadas fluorescentes, eletroeletrônicos, óleo de cozinha usado, pilhas e baterias e medicamentos vencidos), encaminhando a tratamento e/ou destinação adequada.</t>
  </si>
  <si>
    <t xml:space="preserve">Realizar estudo para levantamento das quantidades de cada tipo de resíduo especial geradas no município.</t>
  </si>
  <si>
    <t xml:space="preserve">Elaborar e implementar programas de recolha de pneus, óleos lubrificantes e lâmpadas fluorescentes em parceria com comerciantes do município e com fornecedores dos setores correspondentes.</t>
  </si>
  <si>
    <t xml:space="preserve">Elaborar e implementar projeto de reaproveitamento e destinação de aparelhos eletrônicos envolvendo a população.</t>
  </si>
  <si>
    <t xml:space="preserve">Criar um cadastro dos estabelecimentos a receberem os resíduos especiais e medicamentos vencidos e informar a população acerca destes.</t>
  </si>
  <si>
    <t xml:space="preserve">Implementação e funcionamento satisfatório dos pontos de recebimento dos resíduos de construção civil e volumosos (tijolos, cimento, pedras, areia, sofás, armários, entre outros), reutilizando ou reciclando e realizando a destinação adequada.</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</si>
  <si>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</si>
  <si>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</si>
  <si>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Promover sistematicamente a educação ambiental com relação ao destino adequado dos resíduos, incluindo os volumosos, de construção civil de pequenos geradores e de animais mortos, indicando à população e aos transportadores (carroceiros), através de ampla divulgação, o local adequado para depositar estes resíduos.</t>
  </si>
  <si>
    <t xml:space="preserve">R$2.000,00/ mês</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</si>
  <si>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</si>
  <si>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Reduzir a quantidade de resíduos agrossilvopastoris, incluindo embalagens de defensivos agrícolas, e de serviços de transporte com disposição inadequada</t>
  </si>
  <si>
    <t xml:space="preserve">Incluir no programa de educação ambiental a divulgação da localização do ponto de recolha de embalagens de defensivos agrícolas, para envolver os pequenos produtores rurais</t>
  </si>
  <si>
    <t xml:space="preserve">Realizar cadastro dos geradores de resíduos agrossilvopastoris, para criar um perfil do gerador rural do município.</t>
  </si>
  <si>
    <t xml:space="preserve">Custo unitário médio do serviço de manejo de RSU diminuído em 30% (em relação a 2013)</t>
  </si>
  <si>
    <t xml:space="preserve">Realizar anualmente o planejamento das receitas e das despesas do setor de resíduos sólidos, especificando os gastos por atividade.</t>
  </si>
  <si>
    <t xml:space="preserve">Buscar o aumento da eficiência de cada serviço prestado por meio de melhorias técnico-administrativas, como substituição ou atualização de equipamentos, mudanças no itinerário das coletas, entre outras, quando necessárias.</t>
  </si>
  <si>
    <t xml:space="preserve">Regulamentação do Sistema de Resíduos Sólidos, a partir de legislação específica.</t>
  </si>
  <si>
    <t xml:space="preserve">Revisão das legislações promulgadas</t>
  </si>
  <si>
    <t xml:space="preserve">Avaliar a legislação municipal existente, com o propósito de identificar lacunas ainda não regulamentadas, inconsistências internas e outras complementações necessárias</t>
  </si>
  <si>
    <t xml:space="preserve">Criar regulamento definindo a forma de recolhimento e adequando a taxa de coleta de lixo na legislação tributária para o caso do grande gerador.</t>
  </si>
  <si>
    <t xml:space="preserve">Regulamentação do sistema de coleta seletiva</t>
  </si>
  <si>
    <t xml:space="preserve">Realizar os estudos técnicos necessários para regulamentação do sistema de coleta seletiva em termos operacionais.</t>
  </si>
  <si>
    <t xml:space="preserve">Criar regulamento que exija a separação dos resíduos domiciliares na fonte.</t>
  </si>
  <si>
    <t xml:space="preserve">Regulamentação do sistema de coleta e tratamento de resíduos de construção civil</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</si>
  <si>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</si>
  <si>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Regulamentação que obriga a entrega anual do PGRS</t>
  </si>
  <si>
    <t xml:space="preserve">Criar regulamento que exija a entrega do PGRS, definindo como data limite o dia 30/03 do ano seguinte ao de referência.</t>
  </si>
  <si>
    <t xml:space="preserve">Regulamentação de lei que diferencie pequenos geradores dos médios e grandes geradores</t>
  </si>
  <si>
    <t xml:space="preserve">Criar regulamento que diferencie pequenos geradores dos médios e grandes geradores, atribuindo-lhes suas responsabilidades.</t>
  </si>
  <si>
    <t xml:space="preserve">Estabelecimento de lei que regulamente a educação ambiental no município</t>
  </si>
  <si>
    <t xml:space="preserve">Criar legislação para regulamentar a educação ambiental no município, abordando todos os agentes envolvidos (escolas, população em geral, funcionários da prefeitura, catadores, associações, entre outros).</t>
  </si>
  <si>
    <t xml:space="preserve">Regulamentação do processo de compostagem no município</t>
  </si>
  <si>
    <t xml:space="preserve">Contratar empresa especializada para realização dos estudos técnicos necessários para regularização do sistema de compostagem em termos operacionais</t>
  </si>
  <si>
    <t xml:space="preserve">Regulamentação da logística reversa, com o intuito de coletar resíduos especiais, destacando-se medicamentos vencidos e pneus</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</si>
  <si>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</si>
  <si>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</si>
  <si>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</si>
  <si>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Realizar estudos para avaliar a possibilidade de estabelecer parcerias e consócios para destinação de resíduos passíveis de Logística Reversa</t>
  </si>
  <si>
    <t xml:space="preserve">Estudos sobre a possibilidade de estabelecer consórcios para destinação de resíduos da logística reversa, em especial pneus.</t>
  </si>
  <si>
    <t xml:space="preserve">Garantir canais de comunicação com a sociedade e mobilização social e promover ações continuadas em educação ambiental.</t>
  </si>
  <si>
    <t xml:space="preserve">Aumento do número de eventos anuais no município voltados à conscientização acerca do correto manejo dos resíduos sólidos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</si>
  <si>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</si>
  <si>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</si>
  <si>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R$20.000,00/ período</t>
  </si>
  <si>
    <t xml:space="preserve">Promover a realização de reuniões e seminários para o esclarecimento quanto à destinação final dos resíduos sólidos do município.</t>
  </si>
  <si>
    <t xml:space="preserve">R$10.000,00/ período</t>
  </si>
  <si>
    <t xml:space="preserve">Dados e informações sobre o sistema de resíduos sólidos sistematizados e disponibilizados à população, inclusive via websites</t>
  </si>
  <si>
    <t xml:space="preserve">Sistematizar as informações existentes por meio de banco de dados, relacionadas ao manejo de resíduos sólidos e levantar dados e informações que se fizerem necessários.</t>
  </si>
  <si>
    <t xml:space="preserve">Disponibilizar anualmente o banco de dados à população, como em web sites e sites oficiais para resíduos (Portal da Transparência para resíduos).</t>
  </si>
  <si>
    <t xml:space="preserve">R$1.000,00/ mês</t>
  </si>
  <si>
    <t xml:space="preserve">População instruída para a participação ativa na gestão dos RSU</t>
  </si>
  <si>
    <t xml:space="preserve">Apoiar e incentivar programas de educação ambiental nas escolas.</t>
  </si>
  <si>
    <t xml:space="preserve">R$15.000,00/ período</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</si>
  <si>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</si>
  <si>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</si>
  <si>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Obtenção de um índice inicial de respostas satisfatórias a reclamações.</t>
  </si>
  <si>
    <t xml:space="preserve">Criar serviço de atendimento aos usuários, com procedimentos que viabilizem o acompanhamento das ações em relação às reclamações realizadas, atendendo às demandas de maneira rápida e eficiente.</t>
  </si>
  <si>
    <t xml:space="preserve">R$30.000,00/ período</t>
  </si>
  <si>
    <t xml:space="preserve">Realizar periodicamente pesquisas de satisfação com a população para obter feedbacks dos serviços prestados, de maneira a verificar os pontos passíveis de melhorias.</t>
  </si>
  <si>
    <t xml:space="preserve">R$7.300,00/mês</t>
  </si>
  <si>
    <t xml:space="preserve">Instrução sobre a utilização dos serviços específicos de RSU pela população</t>
  </si>
  <si>
    <t xml:space="preserve">Instruir a população, sobre a utilização dos serviços disponibilizados sobre resíduos</t>
  </si>
  <si>
    <t xml:space="preserve">R$29.000,00/período</t>
  </si>
  <si>
    <t xml:space="preserve">CRONOGRAMA FÍSICO/FINANCEIRO - AÇÕES PRAZO IMEDITO (ATÉ 3 ANOS)</t>
  </si>
  <si>
    <t xml:space="preserve">CRONOGRAMA FÍSICO/FINANCEIRO - AÇÕES CURTO PRAZO (ATÉ 8 ANOS)</t>
  </si>
  <si>
    <t xml:space="preserve">CRONOGRAMA FÍSICO/FINANCEIRO - AÇÕES MÉDIO PRAZO (ATÉ 13 ANOS)</t>
  </si>
  <si>
    <t xml:space="preserve">CRONOGRAMA FÍSICO/FINANCEIRO - AÇÕES LONGO PRAZO (TÉ 20 ANOS)</t>
  </si>
  <si>
    <t xml:space="preserve">RESPONSÁVEL</t>
  </si>
  <si>
    <t xml:space="preserve">Prefeitura Municipal/ Associação Recicladores</t>
  </si>
  <si>
    <t xml:space="preserve">Manter o sistema de Coleta Seletiva porta-a-porta, aperfeiçoando para o atendimento gradual até 100% da área urbana do município.</t>
  </si>
  <si>
    <t xml:space="preserve">R$ -</t>
  </si>
  <si>
    <t xml:space="preserve">Incluir no programa de educação ambiental a divulgação da localização do ponto de recolha de embalagens de defensivos agrícolas, para envolver os pequenos produtores rurais.</t>
  </si>
  <si>
    <t xml:space="preserve">Prefeitura Municipal/ Comércio local</t>
  </si>
  <si>
    <t xml:space="preserve">Prefeitura Municipal/ Associação Recicláveis</t>
  </si>
  <si>
    <t xml:space="preserve">Prefeitura Municipal</t>
  </si>
  <si>
    <t xml:space="preserve">Implementar o projeto de instalação de um sistema compostagem e desenvolver trabalhos de sensibilização da população sobre a importância da compostagem, instruindo, por meio de cartilhas e cursos, como deve ocorrer a separação e acondicionamento do material orgânico.</t>
  </si>
  <si>
    <t xml:space="preserve">Prefeitura Municipal/ Empresa Especializada</t>
  </si>
  <si>
    <t xml:space="preserve">Analisar a viabilidade e elaborar projeto de implantação de hortas comunitárias em bairros do município.</t>
  </si>
  <si>
    <t xml:space="preserve">Implementar mecanismos operacionais e de conscientização, que regulem o envio dos materiais recolhidos na poda e capina para a compostagem municipal.
Ampliar a área atendida pelo serviço de varrição, de acordo com o crescimento urbano, utilizando a frequência mínima de uma vez por semana.</t>
  </si>
  <si>
    <t xml:space="preserve">Implantar sistema de cadastro de grandes geradores comerciais e industriais, e identificar quais geram resíduos perigosos.</t>
  </si>
  <si>
    <t xml:space="preserve">R$ 7.500,00 /ano</t>
  </si>
  <si>
    <t xml:space="preserve">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</si>
  <si>
    <t xml:space="preserve">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</si>
  <si>
    <t xml:space="preserve">Criar e implantar postos (Ecopontos) para entrega de resíduos volumosos e da construção civil de pequenos geradores, criando a estrutura necessária, realizando a triagem dos resíduos dispostos e monitorando a segurança destas áreas</t>
  </si>
  <si>
    <t xml:space="preserve">Realizar cadastro dos geradores de resíduos agrossilvopastoris, para criar um perfil do gerador rural do município</t>
  </si>
  <si>
    <t xml:space="preserve">R$ 5.000,00 /mês</t>
  </si>
  <si>
    <t xml:space="preserve">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</si>
  <si>
    <t xml:space="preserve">Operar sistema para aproveitamento progressivo dos materiais e estabelecer metas progressivas de redução da disposição final de massa de lixo em aterro sanitário, devendo ser aterrados apenas os rejeitos.</t>
  </si>
  <si>
    <t xml:space="preserve">Prefeitura Municipal/Empresa Especilizada</t>
  </si>
  <si>
    <t xml:space="preserve">Criar legislação para regulamentar a educação ambiental no município, abordando todos os agentes envolvidos (escolas, população em geral, funcionários da prefeitura, catadores, associações, entre outros)</t>
  </si>
  <si>
    <t xml:space="preserve">Depart. Jurídico</t>
  </si>
  <si>
    <t xml:space="preserve">R$ </t>
  </si>
  <si>
    <t xml:space="preserve">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</si>
  <si>
    <t xml:space="preserve">Estabelecer parceria com a Associação Comercial e Empresarial para oferecimento de cursos de orientação de gerentes e proprietários de estabelecimentos comerciais sobre a disposição dos resíduos gerados e das taxas aplicáveis.</t>
  </si>
  <si>
    <t xml:space="preserve">Criar um cadastro, por tipologia de resíduos, com os locais para disposição dos materiais passíveis de Logística Reversa</t>
  </si>
  <si>
    <t xml:space="preserve">Regulamentação de tarifações a serem cobradas pela prefeitura caso ela assuma a recepção dos resíduos passíveis de logística reversa</t>
  </si>
  <si>
    <t xml:space="preserve">Definir critérios para cobrança de serviços de coleta e tratamento de resíduos diferenciados.</t>
  </si>
  <si>
    <t xml:space="preserve">Elaborar e implementar Plano Municipal Integrado de Gerenciamento de Resíduos da Construção Civil (RCC) de acordo com a Resolução CONAMA n° 307/2002.</t>
  </si>
  <si>
    <t xml:space="preserve">Realizar o levantamento dos locais de disposição irregular de resíduos da construção civil e de resíduos volumosos, realizando, posteriormente, o cadastramento e o mapeamento de tais locais. Os dados e informações devem ser atualizados constantemente.</t>
  </si>
  <si>
    <t xml:space="preserve">Avaliar a legislação municipal existente e o Plano Diretor Participativo, com o propósito de identificar lacunas ainda não regulamentadas, inconsistências internas e outras complementações necessárias.</t>
  </si>
  <si>
    <t xml:space="preserve">Realizar campanhas educativas permanentes tendo em vista a sensibilização e a conscientização popular acerca da importância da separação, acondicionamento e disposição adequada dos resíduos, bem como sobre o princípio dos 3 Rs (Reduzir, Reutilizar e Reciclar)</t>
  </si>
  <si>
    <t xml:space="preserve">Implantar cursos de capacitação visando à sustentabilidade da associação/cooperativa de catadores</t>
  </si>
  <si>
    <t xml:space="preserve">Promover a realização de reuniões e seminários para o esclarecimento quanto à destinação final dos resíduos sólidos do município</t>
  </si>
  <si>
    <t xml:space="preserve">Apoiar e incentivar programas de educação ambiental nas escolas</t>
  </si>
  <si>
    <t xml:space="preserve">Incentivar a separação dos materiais e sua valorização econômica. Para a correta separação dos resíduos, podem ser concedidos descontos na tarifa, com benefícios para as atividades de triagem, diminuindo os custos envolvidos na coleta</t>
  </si>
  <si>
    <t xml:space="preserve">Realizar eventos públicos (como audiências) periodicamente, com o intuito de informar a população sobre a situação do manejo de resíduos sólidos no município e receber sugestões/reclamações</t>
  </si>
  <si>
    <t xml:space="preserve">Criar serviço de atendimento aos usuários, com procedimentos que viabilizem o acompanhamento das ações em relação às reclamações realizadas, atendendo às demandas de maneira rápida e eficiente</t>
  </si>
  <si>
    <t xml:space="preserve">Realizar periodicamente pesquisas de satisfação com a população para obter feedbacks dos serviços prestados, de maneira a verificar os pontos passíveis de melhorias</t>
  </si>
  <si>
    <t xml:space="preserve">Instruir a população, por meio da realização de cursos de capacitação, sobre a utilização dos serviços disponibilizados sobre resíduos</t>
  </si>
  <si>
    <t xml:space="preserve">TMP</t>
  </si>
  <si>
    <t xml:space="preserve">RT/VF</t>
  </si>
  <si>
    <t xml:space="preserve">DT</t>
  </si>
  <si>
    <t xml:space="preserve">TMN</t>
  </si>
  <si>
    <t xml:space="preserve">CT</t>
  </si>
  <si>
    <t xml:space="preserve">CMA</t>
  </si>
  <si>
    <t xml:space="preserve">DEX</t>
  </si>
  <si>
    <t xml:space="preserve">R$/ano</t>
  </si>
  <si>
    <t xml:space="preserve">DAP</t>
  </si>
  <si>
    <t xml:space="preserve">INR</t>
  </si>
  <si>
    <t xml:space="preserve">Irt</t>
  </si>
  <si>
    <t xml:space="preserve">RPS</t>
  </si>
  <si>
    <t xml:space="preserve">OR</t>
  </si>
  <si>
    <t xml:space="preserve">RPI</t>
  </si>
  <si>
    <t xml:space="preserve">VF</t>
  </si>
</sst>
</file>

<file path=xl/styles.xml><?xml version="1.0" encoding="utf-8"?>
<styleSheet xmlns="http://schemas.openxmlformats.org/spreadsheetml/2006/main">
  <numFmts count="5">
    <numFmt numFmtId="164" formatCode="General"/>
    <numFmt numFmtId="165" formatCode="&quot;R$ &quot;#,##0.00"/>
    <numFmt numFmtId="166" formatCode="&quot;R$ &quot;#,##0.00;[RED]&quot;-R$ &quot;#,##0.00"/>
    <numFmt numFmtId="167" formatCode="General"/>
    <numFmt numFmtId="168" formatCode="&quot;R$ &quot;#,##0;[RED]&quot;-R$ &quot;#,##0"/>
  </numFmts>
  <fonts count="10">
    <font>
      <sz val="11"/>
      <color rgb="FF000000"/>
      <name val="Calibri"/>
      <family val="0"/>
      <charset val="1"/>
    </font>
    <font>
      <sz val="10"/>
      <name val="Arial"/>
      <family val="0"/>
    </font>
    <font>
      <sz val="10"/>
      <name val="Arial"/>
      <family val="0"/>
    </font>
    <font>
      <sz val="10"/>
      <name val="Arial"/>
      <family val="0"/>
    </font>
    <font>
      <sz val="11"/>
      <color rgb="FF000000"/>
      <name val="Times New Roman"/>
      <family val="0"/>
      <charset val="1"/>
    </font>
    <font>
      <b val="true"/>
      <sz val="11"/>
      <color rgb="FF000000"/>
      <name val="Calibri"/>
      <family val="0"/>
      <charset val="1"/>
    </font>
    <font>
      <b val="true"/>
      <sz val="11"/>
      <color rgb="FF000000"/>
      <name val="Times New Roman"/>
      <family val="0"/>
      <charset val="1"/>
    </font>
    <font>
      <sz val="12"/>
      <color rgb="FF000000"/>
      <name val="Times New Roman"/>
      <family val="0"/>
      <charset val="1"/>
    </font>
    <font>
      <b val="true"/>
      <sz val="12"/>
      <color rgb="FF000000"/>
      <name val="Times New Roman"/>
      <family val="0"/>
      <charset val="1"/>
    </font>
    <font>
      <sz val="11"/>
      <color rgb="FF000000"/>
      <name val="Arial"/>
      <family val="0"/>
      <charset val="1"/>
    </font>
  </fonts>
  <fills count="9">
    <fill>
      <patternFill patternType="none"/>
    </fill>
    <fill>
      <patternFill patternType="gray125"/>
    </fill>
    <fill>
      <patternFill patternType="solid">
        <fgColor rgb="FF8EAADB"/>
        <bgColor rgb="FF9CC2E5"/>
      </patternFill>
    </fill>
    <fill>
      <patternFill patternType="solid">
        <fgColor rgb="FFB4C6E7"/>
        <bgColor rgb="FF9CC2E5"/>
      </patternFill>
    </fill>
    <fill>
      <patternFill patternType="solid">
        <fgColor rgb="FFFFFF00"/>
        <bgColor rgb="FFFFFF00"/>
      </patternFill>
    </fill>
    <fill>
      <patternFill patternType="solid">
        <fgColor rgb="FF9CC2E5"/>
        <bgColor rgb="FFB4C6E7"/>
      </patternFill>
    </fill>
    <fill>
      <patternFill patternType="solid">
        <fgColor rgb="FFFF0000"/>
        <bgColor rgb="FF993300"/>
      </patternFill>
    </fill>
    <fill>
      <patternFill patternType="solid">
        <fgColor rgb="FF92D050"/>
        <bgColor rgb="FF969696"/>
      </patternFill>
    </fill>
    <fill>
      <patternFill patternType="solid">
        <fgColor rgb="FF2E75B5"/>
        <bgColor rgb="FF0066CC"/>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3"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6"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fals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6" fillId="0" borderId="7" xfId="0" applyFont="true" applyBorder="true" applyAlignment="true" applyProtection="false">
      <alignment horizontal="center" vertical="center" textRotation="0" wrapText="false" indent="0" shrinkToFit="false"/>
      <protection locked="true" hidden="false"/>
    </xf>
    <xf numFmtId="165" fontId="6" fillId="0" borderId="7" xfId="0" applyFont="true" applyBorder="true" applyAlignment="true" applyProtection="false">
      <alignment horizontal="center" vertical="center" textRotation="0" wrapText="false" indent="0" shrinkToFit="false"/>
      <protection locked="true" hidden="false"/>
    </xf>
    <xf numFmtId="165" fontId="6" fillId="0" borderId="9" xfId="0" applyFont="true" applyBorder="true" applyAlignment="true" applyProtection="false">
      <alignment horizontal="center" vertical="center" textRotation="0" wrapText="false" indent="0" shrinkToFit="false"/>
      <protection locked="true" hidden="false"/>
    </xf>
    <xf numFmtId="165" fontId="5" fillId="0" borderId="2"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2" borderId="10" xfId="0" applyFont="true" applyBorder="true" applyAlignment="true" applyProtection="false">
      <alignment horizontal="center"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6" fontId="4" fillId="4" borderId="15"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5" borderId="16" xfId="0" applyFont="true" applyBorder="true" applyAlignment="true" applyProtection="false">
      <alignment horizontal="center" vertical="center" textRotation="0" wrapText="true" indent="0" shrinkToFit="false"/>
      <protection locked="true" hidden="false"/>
    </xf>
    <xf numFmtId="166" fontId="4" fillId="5" borderId="16" xfId="0" applyFont="true" applyBorder="true" applyAlignment="true" applyProtection="false">
      <alignment horizontal="center" vertical="center" textRotation="0" wrapText="true" indent="0" shrinkToFit="false"/>
      <protection locked="true" hidden="false"/>
    </xf>
    <xf numFmtId="164" fontId="4" fillId="6" borderId="16"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6" borderId="16"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false" indent="0" shrinkToFit="false"/>
      <protection locked="true" hidden="false"/>
    </xf>
    <xf numFmtId="168" fontId="0" fillId="6"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false" indent="0" shrinkToFit="false"/>
      <protection locked="true" hidden="false"/>
    </xf>
    <xf numFmtId="166" fontId="0" fillId="4" borderId="16" xfId="0" applyFont="false" applyBorder="true" applyAlignment="true" applyProtection="false">
      <alignment horizontal="center" vertical="center" textRotation="0" wrapText="false" indent="0" shrinkToFit="false"/>
      <protection locked="true" hidden="false"/>
    </xf>
    <xf numFmtId="164" fontId="0" fillId="6" borderId="16"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6" fontId="0" fillId="5" borderId="16" xfId="0" applyFont="false" applyBorder="true" applyAlignment="true" applyProtection="false">
      <alignment horizontal="center" vertical="center" textRotation="0" wrapText="fals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6" fontId="0" fillId="6" borderId="16" xfId="0" applyFont="true" applyBorder="true" applyAlignment="true" applyProtection="false">
      <alignment horizontal="center" vertical="center" textRotation="0" wrapText="false" indent="0" shrinkToFit="false"/>
      <protection locked="true" hidden="false"/>
    </xf>
    <xf numFmtId="164" fontId="0" fillId="7" borderId="16"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5" borderId="20"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8" fillId="8" borderId="21" xfId="0" applyFont="true" applyBorder="true" applyAlignment="true" applyProtection="false">
      <alignment horizontal="general" vertical="center" textRotation="0" wrapText="false" indent="0" shrinkToFit="false"/>
      <protection locked="true" hidden="false"/>
    </xf>
    <xf numFmtId="164" fontId="6" fillId="8" borderId="2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8EAADB"/>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CC99"/>
      <rgbColor rgb="FF2E75B5"/>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62.png"/>
</Relationships>
</file>

<file path=xl/drawings/_rels/drawing2.xml.rels><?xml version="1.0" encoding="UTF-8"?>
<Relationships xmlns="http://schemas.openxmlformats.org/package/2006/relationships"><Relationship Id="rId1" Type="http://schemas.openxmlformats.org/officeDocument/2006/relationships/image" Target="../media/image263.png"/>
</Relationships>
</file>

<file path=xl/drawings/_rels/drawing3.xml.rels><?xml version="1.0" encoding="UTF-8"?>
<Relationships xmlns="http://schemas.openxmlformats.org/package/2006/relationships"><Relationship Id="rId1" Type="http://schemas.openxmlformats.org/officeDocument/2006/relationships/image" Target="../media/image264.png"/>
</Relationships>
</file>

<file path=xl/drawings/_rels/drawing4.xml.rels><?xml version="1.0" encoding="UTF-8"?>
<Relationships xmlns="http://schemas.openxmlformats.org/package/2006/relationships"><Relationship Id="rId1" Type="http://schemas.openxmlformats.org/officeDocument/2006/relationships/image" Target="../media/image265.png"/><Relationship Id="rId2" Type="http://schemas.openxmlformats.org/officeDocument/2006/relationships/image" Target="../media/image266.png"/><Relationship Id="rId3" Type="http://schemas.openxmlformats.org/officeDocument/2006/relationships/image" Target="../media/image267.png"/><Relationship Id="rId4" Type="http://schemas.openxmlformats.org/officeDocument/2006/relationships/image" Target="../media/image268.png"/><Relationship Id="rId5" Type="http://schemas.openxmlformats.org/officeDocument/2006/relationships/image" Target="../media/image269.png"/>
</Relationships>
</file>

<file path=xl/drawings/_rels/drawing5.xml.rels><?xml version="1.0" encoding="UTF-8"?>
<Relationships xmlns="http://schemas.openxmlformats.org/package/2006/relationships"><Relationship Id="rId1" Type="http://schemas.openxmlformats.org/officeDocument/2006/relationships/image" Target="../media/image27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143640</xdr:colOff>
      <xdr:row>0</xdr:row>
      <xdr:rowOff>0</xdr:rowOff>
    </xdr:from>
    <xdr:to>
      <xdr:col>17</xdr:col>
      <xdr:colOff>251280</xdr:colOff>
      <xdr:row>10</xdr:row>
      <xdr:rowOff>159120</xdr:rowOff>
    </xdr:to>
    <xdr:pic>
      <xdr:nvPicPr>
        <xdr:cNvPr id="0" name="image3.png" descr=""/>
        <xdr:cNvPicPr/>
      </xdr:nvPicPr>
      <xdr:blipFill>
        <a:blip r:embed="rId1"/>
        <a:stretch/>
      </xdr:blipFill>
      <xdr:spPr>
        <a:xfrm>
          <a:off x="18356760" y="0"/>
          <a:ext cx="9388800" cy="22165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9</xdr:row>
      <xdr:rowOff>54000</xdr:rowOff>
    </xdr:from>
    <xdr:to>
      <xdr:col>5</xdr:col>
      <xdr:colOff>527760</xdr:colOff>
      <xdr:row>18</xdr:row>
      <xdr:rowOff>22320</xdr:rowOff>
    </xdr:to>
    <xdr:pic>
      <xdr:nvPicPr>
        <xdr:cNvPr id="1" name="image5.png" descr=""/>
        <xdr:cNvPicPr/>
      </xdr:nvPicPr>
      <xdr:blipFill>
        <a:blip r:embed="rId1"/>
        <a:stretch/>
      </xdr:blipFill>
      <xdr:spPr>
        <a:xfrm>
          <a:off x="0" y="1787400"/>
          <a:ext cx="9331920" cy="1683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102240</xdr:colOff>
      <xdr:row>0</xdr:row>
      <xdr:rowOff>0</xdr:rowOff>
    </xdr:from>
    <xdr:to>
      <xdr:col>33</xdr:col>
      <xdr:colOff>692280</xdr:colOff>
      <xdr:row>7</xdr:row>
      <xdr:rowOff>6840</xdr:rowOff>
    </xdr:to>
    <xdr:pic>
      <xdr:nvPicPr>
        <xdr:cNvPr id="2" name="image1.png" descr=""/>
        <xdr:cNvPicPr/>
      </xdr:nvPicPr>
      <xdr:blipFill>
        <a:blip r:embed="rId1"/>
        <a:stretch/>
      </xdr:blipFill>
      <xdr:spPr>
        <a:xfrm>
          <a:off x="13805640" y="0"/>
          <a:ext cx="8324280" cy="14068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313920</xdr:colOff>
      <xdr:row>0</xdr:row>
      <xdr:rowOff>0</xdr:rowOff>
    </xdr:from>
    <xdr:to>
      <xdr:col>32</xdr:col>
      <xdr:colOff>99720</xdr:colOff>
      <xdr:row>13</xdr:row>
      <xdr:rowOff>120960</xdr:rowOff>
    </xdr:to>
    <xdr:pic>
      <xdr:nvPicPr>
        <xdr:cNvPr id="3" name="image9.png" descr=""/>
        <xdr:cNvPicPr/>
      </xdr:nvPicPr>
      <xdr:blipFill>
        <a:blip r:embed="rId1"/>
        <a:stretch/>
      </xdr:blipFill>
      <xdr:spPr>
        <a:xfrm>
          <a:off x="13703040" y="0"/>
          <a:ext cx="4940640" cy="2597400"/>
        </a:xfrm>
        <a:prstGeom prst="rect">
          <a:avLst/>
        </a:prstGeom>
        <a:ln w="0">
          <a:noFill/>
        </a:ln>
      </xdr:spPr>
    </xdr:pic>
    <xdr:clientData/>
  </xdr:twoCellAnchor>
  <xdr:twoCellAnchor editAs="oneCell">
    <xdr:from>
      <xdr:col>26</xdr:col>
      <xdr:colOff>410400</xdr:colOff>
      <xdr:row>36</xdr:row>
      <xdr:rowOff>138960</xdr:rowOff>
    </xdr:from>
    <xdr:to>
      <xdr:col>31</xdr:col>
      <xdr:colOff>1007640</xdr:colOff>
      <xdr:row>42</xdr:row>
      <xdr:rowOff>136080</xdr:rowOff>
    </xdr:to>
    <xdr:pic>
      <xdr:nvPicPr>
        <xdr:cNvPr id="4" name="image2.png" descr=""/>
        <xdr:cNvPicPr/>
      </xdr:nvPicPr>
      <xdr:blipFill>
        <a:blip r:embed="rId2"/>
        <a:stretch/>
      </xdr:blipFill>
      <xdr:spPr>
        <a:xfrm>
          <a:off x="13799520" y="7149240"/>
          <a:ext cx="4464360" cy="1197360"/>
        </a:xfrm>
        <a:prstGeom prst="rect">
          <a:avLst/>
        </a:prstGeom>
        <a:ln w="0">
          <a:noFill/>
        </a:ln>
      </xdr:spPr>
    </xdr:pic>
    <xdr:clientData/>
  </xdr:twoCellAnchor>
  <xdr:twoCellAnchor editAs="oneCell">
    <xdr:from>
      <xdr:col>26</xdr:col>
      <xdr:colOff>358200</xdr:colOff>
      <xdr:row>23</xdr:row>
      <xdr:rowOff>136800</xdr:rowOff>
    </xdr:from>
    <xdr:to>
      <xdr:col>29</xdr:col>
      <xdr:colOff>757800</xdr:colOff>
      <xdr:row>35</xdr:row>
      <xdr:rowOff>162360</xdr:rowOff>
    </xdr:to>
    <xdr:pic>
      <xdr:nvPicPr>
        <xdr:cNvPr id="5" name="image6.png" descr=""/>
        <xdr:cNvPicPr/>
      </xdr:nvPicPr>
      <xdr:blipFill>
        <a:blip r:embed="rId3"/>
        <a:stretch/>
      </xdr:blipFill>
      <xdr:spPr>
        <a:xfrm>
          <a:off x="13747320" y="4546800"/>
          <a:ext cx="2719800" cy="2426040"/>
        </a:xfrm>
        <a:prstGeom prst="rect">
          <a:avLst/>
        </a:prstGeom>
        <a:ln w="0">
          <a:noFill/>
        </a:ln>
      </xdr:spPr>
    </xdr:pic>
    <xdr:clientData/>
  </xdr:twoCellAnchor>
  <xdr:twoCellAnchor editAs="oneCell">
    <xdr:from>
      <xdr:col>26</xdr:col>
      <xdr:colOff>317880</xdr:colOff>
      <xdr:row>14</xdr:row>
      <xdr:rowOff>173520</xdr:rowOff>
    </xdr:from>
    <xdr:to>
      <xdr:col>31</xdr:col>
      <xdr:colOff>857880</xdr:colOff>
      <xdr:row>21</xdr:row>
      <xdr:rowOff>151560</xdr:rowOff>
    </xdr:to>
    <xdr:pic>
      <xdr:nvPicPr>
        <xdr:cNvPr id="6" name="image7.png" descr=""/>
        <xdr:cNvPicPr/>
      </xdr:nvPicPr>
      <xdr:blipFill>
        <a:blip r:embed="rId4"/>
        <a:stretch/>
      </xdr:blipFill>
      <xdr:spPr>
        <a:xfrm>
          <a:off x="13707000" y="2840400"/>
          <a:ext cx="4407120" cy="1321200"/>
        </a:xfrm>
        <a:prstGeom prst="rect">
          <a:avLst/>
        </a:prstGeom>
        <a:ln w="0">
          <a:noFill/>
        </a:ln>
      </xdr:spPr>
    </xdr:pic>
    <xdr:clientData/>
  </xdr:twoCellAnchor>
  <xdr:twoCellAnchor editAs="oneCell">
    <xdr:from>
      <xdr:col>26</xdr:col>
      <xdr:colOff>608400</xdr:colOff>
      <xdr:row>46</xdr:row>
      <xdr:rowOff>88200</xdr:rowOff>
    </xdr:from>
    <xdr:to>
      <xdr:col>31</xdr:col>
      <xdr:colOff>1262880</xdr:colOff>
      <xdr:row>65</xdr:row>
      <xdr:rowOff>9360</xdr:rowOff>
    </xdr:to>
    <xdr:pic>
      <xdr:nvPicPr>
        <xdr:cNvPr id="7" name="image4.png" descr=""/>
        <xdr:cNvPicPr/>
      </xdr:nvPicPr>
      <xdr:blipFill>
        <a:blip r:embed="rId5"/>
        <a:stretch/>
      </xdr:blipFill>
      <xdr:spPr>
        <a:xfrm>
          <a:off x="13997520" y="9099000"/>
          <a:ext cx="4521600" cy="372132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523800</xdr:colOff>
      <xdr:row>10</xdr:row>
      <xdr:rowOff>181080</xdr:rowOff>
    </xdr:from>
    <xdr:to>
      <xdr:col>3</xdr:col>
      <xdr:colOff>2015280</xdr:colOff>
      <xdr:row>17</xdr:row>
      <xdr:rowOff>6840</xdr:rowOff>
    </xdr:to>
    <xdr:pic>
      <xdr:nvPicPr>
        <xdr:cNvPr id="8" name="image8.png" descr=""/>
        <xdr:cNvPicPr/>
      </xdr:nvPicPr>
      <xdr:blipFill>
        <a:blip r:embed="rId1"/>
        <a:stretch/>
      </xdr:blipFill>
      <xdr:spPr>
        <a:xfrm>
          <a:off x="523800" y="2086200"/>
          <a:ext cx="7017120" cy="1159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selection pane="topLeft" activeCell="A1" activeCellId="0" sqref="A1"/>
    </sheetView>
  </sheetViews>
  <sheetFormatPr defaultColWidth="14.48828125" defaultRowHeight="13.8" zeroHeight="false" outlineLevelRow="0" outlineLevelCol="0"/>
  <cols>
    <col collapsed="false" customWidth="true" hidden="false" outlineLevel="0" max="1" min="1" style="1" width="44.86"/>
    <col collapsed="false" customWidth="true" hidden="false" outlineLevel="0" max="2" min="2" style="1" width="28"/>
    <col collapsed="false" customWidth="true" hidden="false" outlineLevel="0" max="3" min="3" style="2" width="54.15"/>
    <col collapsed="false" customWidth="true" hidden="false" outlineLevel="0" max="4" min="4" style="1" width="48.95"/>
    <col collapsed="false" customWidth="true" hidden="false" outlineLevel="0" max="5" min="5" style="3" width="28.86"/>
    <col collapsed="false" customWidth="true" hidden="false" outlineLevel="0" max="26" min="6" style="3" width="8.7"/>
  </cols>
  <sheetData>
    <row r="1" customFormat="false" ht="37.5" hidden="false" customHeight="true" outlineLevel="0" collapsed="false">
      <c r="A1" s="4" t="s">
        <v>0</v>
      </c>
      <c r="B1" s="4" t="s">
        <v>1</v>
      </c>
      <c r="C1" s="4" t="s">
        <v>2</v>
      </c>
      <c r="D1" s="5" t="s">
        <v>3</v>
      </c>
      <c r="E1" s="4" t="s">
        <v>4</v>
      </c>
    </row>
    <row r="2" customFormat="false" ht="13.5" hidden="false" customHeight="true" outlineLevel="0" collapsed="false"/>
    <row r="3" customFormat="false" ht="13.5" hidden="false" customHeight="true" outlineLevel="0" collapsed="false"/>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5" hidden="false" customHeight="true" outlineLevel="0" collapsed="false"/>
    <row r="8" customFormat="false" ht="13.5" hidden="false" customHeight="true" outlineLevel="0" collapsed="false"/>
    <row r="9" customFormat="false" ht="13.5" hidden="false" customHeight="true" outlineLevel="0" collapsed="false"/>
    <row r="10" customFormat="false" ht="15" hidden="false" customHeight="true" outlineLevel="0" collapsed="false">
      <c r="F10" s="6"/>
    </row>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48576" customFormat="false" ht="12.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4" activeCellId="0" sqref="B4"/>
    </sheetView>
  </sheetViews>
  <sheetFormatPr defaultColWidth="14.48828125" defaultRowHeight="15" zeroHeight="false" outlineLevelRow="0" outlineLevelCol="0"/>
  <cols>
    <col collapsed="false" customWidth="true" hidden="false" outlineLevel="0" max="1" min="1" style="3" width="26.3"/>
    <col collapsed="false" customWidth="true" hidden="false" outlineLevel="0" max="2" min="2" style="3" width="17.57"/>
    <col collapsed="false" customWidth="true" hidden="false" outlineLevel="0" max="3" min="3" style="3" width="18.71"/>
    <col collapsed="false" customWidth="true" hidden="false" outlineLevel="0" max="4" min="4" style="3" width="17.43"/>
    <col collapsed="false" customWidth="true" hidden="false" outlineLevel="0" max="5" min="5" style="3" width="19"/>
    <col collapsed="false" customWidth="true" hidden="false" outlineLevel="0" max="7" min="6" style="3" width="17.14"/>
    <col collapsed="false" customWidth="true" hidden="false" outlineLevel="0" max="8" min="8" style="3" width="17.86"/>
    <col collapsed="false" customWidth="true" hidden="false" outlineLevel="0" max="9" min="9" style="3" width="18"/>
    <col collapsed="false" customWidth="true" hidden="false" outlineLevel="0" max="10" min="10" style="3" width="20.14"/>
    <col collapsed="false" customWidth="true" hidden="false" outlineLevel="0" max="11" min="11" style="3" width="8.7"/>
    <col collapsed="false" customWidth="true" hidden="false" outlineLevel="0" max="12" min="12" style="3" width="9.85"/>
    <col collapsed="false" customWidth="true" hidden="false" outlineLevel="0" max="26" min="13" style="3" width="8.7"/>
  </cols>
  <sheetData>
    <row r="1" customFormat="false" ht="15.75" hidden="false" customHeight="true" outlineLevel="0" collapsed="false">
      <c r="A1" s="7" t="s">
        <v>5</v>
      </c>
      <c r="B1" s="7" t="s">
        <v>6</v>
      </c>
      <c r="C1" s="8" t="s">
        <v>7</v>
      </c>
      <c r="D1" s="8"/>
      <c r="E1" s="8"/>
      <c r="F1" s="8"/>
      <c r="G1" s="8"/>
      <c r="H1" s="8"/>
      <c r="I1" s="8"/>
      <c r="J1" s="8"/>
      <c r="K1" s="9" t="s">
        <v>8</v>
      </c>
      <c r="L1" s="9"/>
    </row>
    <row r="2" customFormat="false" ht="15.75" hidden="false" customHeight="true" outlineLevel="0" collapsed="false">
      <c r="A2" s="7"/>
      <c r="B2" s="7"/>
      <c r="C2" s="10" t="s">
        <v>9</v>
      </c>
      <c r="D2" s="10"/>
      <c r="E2" s="10" t="s">
        <v>10</v>
      </c>
      <c r="F2" s="10"/>
      <c r="G2" s="10" t="s">
        <v>11</v>
      </c>
      <c r="H2" s="10"/>
      <c r="I2" s="11" t="s">
        <v>12</v>
      </c>
      <c r="J2" s="11"/>
      <c r="K2" s="9"/>
      <c r="L2" s="9"/>
    </row>
    <row r="3" customFormat="false" ht="15" hidden="false" customHeight="true" outlineLevel="0" collapsed="false">
      <c r="A3" s="7"/>
      <c r="B3" s="7"/>
      <c r="C3" s="12" t="s">
        <v>13</v>
      </c>
      <c r="D3" s="12" t="s">
        <v>14</v>
      </c>
      <c r="E3" s="12" t="s">
        <v>13</v>
      </c>
      <c r="F3" s="12" t="s">
        <v>14</v>
      </c>
      <c r="G3" s="12" t="s">
        <v>13</v>
      </c>
      <c r="H3" s="12" t="s">
        <v>14</v>
      </c>
      <c r="I3" s="12" t="s">
        <v>13</v>
      </c>
      <c r="J3" s="13" t="s">
        <v>14</v>
      </c>
      <c r="K3" s="9"/>
      <c r="L3" s="9"/>
    </row>
    <row r="4" customFormat="false" ht="15" hidden="false" customHeight="true" outlineLevel="0" collapsed="false">
      <c r="A4" s="14" t="s">
        <v>15</v>
      </c>
      <c r="B4" s="15"/>
      <c r="C4" s="16"/>
      <c r="D4" s="17"/>
      <c r="E4" s="16"/>
      <c r="F4" s="17"/>
      <c r="G4" s="16"/>
      <c r="H4" s="16"/>
      <c r="I4" s="16"/>
      <c r="J4" s="18"/>
      <c r="K4" s="19"/>
      <c r="L4" s="19"/>
    </row>
    <row r="5" customFormat="false" ht="15" hidden="false" customHeight="true" outlineLevel="0" collapsed="false">
      <c r="A5" s="14" t="s">
        <v>16</v>
      </c>
      <c r="B5" s="15"/>
      <c r="C5" s="16"/>
      <c r="D5" s="20"/>
      <c r="E5" s="15"/>
      <c r="F5" s="17"/>
      <c r="G5" s="16"/>
      <c r="H5" s="16"/>
      <c r="I5" s="16"/>
      <c r="J5" s="21"/>
      <c r="K5" s="19"/>
      <c r="L5" s="19"/>
    </row>
    <row r="6" customFormat="false" ht="15" hidden="false" customHeight="true" outlineLevel="0" collapsed="false">
      <c r="A6" s="14" t="s">
        <v>17</v>
      </c>
      <c r="B6" s="15"/>
      <c r="C6" s="16"/>
      <c r="D6" s="22"/>
      <c r="E6" s="16"/>
      <c r="F6" s="17"/>
      <c r="G6" s="16"/>
      <c r="H6" s="16"/>
      <c r="I6" s="16"/>
      <c r="J6" s="21"/>
      <c r="K6" s="19"/>
      <c r="L6" s="19"/>
    </row>
    <row r="7" customFormat="false" ht="15" hidden="false" customHeight="true" outlineLevel="0" collapsed="false">
      <c r="A7" s="14" t="s">
        <v>18</v>
      </c>
      <c r="B7" s="15"/>
      <c r="C7" s="16"/>
      <c r="D7" s="17"/>
      <c r="E7" s="16"/>
      <c r="F7" s="17"/>
      <c r="G7" s="16"/>
      <c r="H7" s="17"/>
      <c r="I7" s="16"/>
      <c r="J7" s="23"/>
      <c r="K7" s="19"/>
      <c r="L7" s="19"/>
    </row>
    <row r="8" customFormat="false" ht="15" hidden="false" customHeight="true" outlineLevel="0" collapsed="false">
      <c r="A8" s="24" t="s">
        <v>19</v>
      </c>
      <c r="B8" s="25" t="n">
        <f aca="false">SUM(B4:B7)</f>
        <v>0</v>
      </c>
      <c r="C8" s="25" t="n">
        <f aca="false">SUM(C4:C7)</f>
        <v>0</v>
      </c>
      <c r="D8" s="26" t="n">
        <f aca="false">SUM(D4:D7)</f>
        <v>0</v>
      </c>
      <c r="E8" s="25" t="n">
        <f aca="false">SUM(E4:E7)</f>
        <v>0</v>
      </c>
      <c r="F8" s="26" t="n">
        <f aca="false">SUM(F4:F7)</f>
        <v>0</v>
      </c>
      <c r="G8" s="25" t="n">
        <f aca="false">SUM(G4:G7)</f>
        <v>0</v>
      </c>
      <c r="H8" s="26" t="n">
        <f aca="false">SUM(H4:H7)</f>
        <v>0</v>
      </c>
      <c r="I8" s="25" t="n">
        <f aca="false">SUM(I4:I7)</f>
        <v>0</v>
      </c>
      <c r="J8" s="27" t="n">
        <f aca="false">SUM(J4:J7)</f>
        <v>0</v>
      </c>
      <c r="K8" s="28" t="n">
        <f aca="false">SUM(D8,F8,H8,J8)</f>
        <v>0</v>
      </c>
      <c r="L8" s="2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3">
    <mergeCell ref="A1:A3"/>
    <mergeCell ref="B1:B3"/>
    <mergeCell ref="C1:J1"/>
    <mergeCell ref="K1:L3"/>
    <mergeCell ref="C2:D2"/>
    <mergeCell ref="E2:F2"/>
    <mergeCell ref="G2:H2"/>
    <mergeCell ref="I2:J2"/>
    <mergeCell ref="K4:L4"/>
    <mergeCell ref="K5:L5"/>
    <mergeCell ref="K6:L6"/>
    <mergeCell ref="K7:L7"/>
    <mergeCell ref="K8:L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W1" activeCellId="0" sqref="W1"/>
    </sheetView>
  </sheetViews>
  <sheetFormatPr defaultColWidth="14.48828125" defaultRowHeight="15" zeroHeight="false" outlineLevelRow="0" outlineLevelCol="0"/>
  <cols>
    <col collapsed="false" customWidth="true" hidden="false" outlineLevel="0" max="1" min="1" style="3" width="41.85"/>
    <col collapsed="false" customWidth="true" hidden="false" outlineLevel="0" max="2" min="2" style="3" width="25.43"/>
    <col collapsed="false" customWidth="true" hidden="false" outlineLevel="0" max="3" min="3" style="3" width="30.71"/>
    <col collapsed="false" customWidth="true" hidden="false" outlineLevel="0" max="6" min="4" style="3" width="2.43"/>
    <col collapsed="false" customWidth="true" hidden="false" outlineLevel="0" max="10" min="7" style="3" width="2.57"/>
    <col collapsed="false" customWidth="true" hidden="false" outlineLevel="0" max="11" min="11" style="3" width="2.86"/>
    <col collapsed="false" customWidth="true" hidden="false" outlineLevel="0" max="12" min="12" style="3" width="2.71"/>
    <col collapsed="false" customWidth="true" hidden="false" outlineLevel="0" max="23" min="13" style="3" width="3"/>
    <col collapsed="false" customWidth="true" hidden="false" outlineLevel="0" max="39" min="24" style="3" width="8.7"/>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Q37" activeCellId="0" sqref="Q37"/>
    </sheetView>
  </sheetViews>
  <sheetFormatPr defaultColWidth="14.48828125" defaultRowHeight="15" zeroHeight="false" outlineLevelRow="0" outlineLevelCol="0"/>
  <cols>
    <col collapsed="false" customWidth="true" hidden="false" outlineLevel="0" max="1" min="1" style="3" width="19.86"/>
    <col collapsed="false" customWidth="true" hidden="false" outlineLevel="0" max="2" min="2" style="3" width="24"/>
    <col collapsed="false" customWidth="true" hidden="false" outlineLevel="0" max="3" min="3" style="3" width="13.86"/>
    <col collapsed="false" customWidth="true" hidden="false" outlineLevel="0" max="12" min="4" style="3" width="2"/>
    <col collapsed="false" customWidth="true" hidden="false" outlineLevel="0" max="23" min="13" style="3" width="3"/>
    <col collapsed="false" customWidth="true" hidden="false" outlineLevel="0" max="24" min="24" style="3" width="18.71"/>
    <col collapsed="false" customWidth="true" hidden="false" outlineLevel="0" max="25" min="25" style="3" width="9.29"/>
    <col collapsed="false" customWidth="true" hidden="false" outlineLevel="0" max="26" min="26" style="3" width="13.86"/>
    <col collapsed="false" customWidth="true" hidden="false" outlineLevel="0" max="31" min="27" style="3" width="8.7"/>
  </cols>
  <sheetData>
    <row r="1" customFormat="false" ht="15" hidden="false" customHeight="true" outlineLevel="0" collapsed="false">
      <c r="A1" s="4" t="s">
        <v>20</v>
      </c>
      <c r="B1" s="4" t="s">
        <v>21</v>
      </c>
      <c r="C1" s="4" t="s">
        <v>22</v>
      </c>
      <c r="D1" s="4" t="s">
        <v>23</v>
      </c>
      <c r="E1" s="4"/>
      <c r="F1" s="4"/>
      <c r="G1" s="4"/>
      <c r="H1" s="4"/>
      <c r="I1" s="4"/>
      <c r="J1" s="4"/>
      <c r="K1" s="4"/>
      <c r="L1" s="4"/>
      <c r="M1" s="4"/>
      <c r="N1" s="4"/>
      <c r="O1" s="4"/>
      <c r="P1" s="4"/>
      <c r="Q1" s="4"/>
      <c r="R1" s="4"/>
      <c r="S1" s="4"/>
      <c r="T1" s="4"/>
      <c r="U1" s="4"/>
      <c r="V1" s="4"/>
      <c r="W1" s="4"/>
      <c r="X1" s="4" t="s">
        <v>24</v>
      </c>
      <c r="Y1" s="4" t="s">
        <v>25</v>
      </c>
      <c r="Z1" s="4" t="s">
        <v>26</v>
      </c>
    </row>
    <row r="2" customFormat="false" ht="15" hidden="false" customHeight="true" outlineLevel="0" collapsed="false">
      <c r="A2" s="4"/>
      <c r="B2" s="4"/>
      <c r="C2" s="4"/>
      <c r="D2" s="29" t="n">
        <v>1</v>
      </c>
      <c r="E2" s="29" t="n">
        <f aca="false">1+D2</f>
        <v>2</v>
      </c>
      <c r="F2" s="29" t="n">
        <f aca="false">1+E2</f>
        <v>3</v>
      </c>
      <c r="G2" s="29" t="n">
        <f aca="false">1+F2</f>
        <v>4</v>
      </c>
      <c r="H2" s="29" t="n">
        <f aca="false">1+G2</f>
        <v>5</v>
      </c>
      <c r="I2" s="29" t="n">
        <f aca="false">1+H2</f>
        <v>6</v>
      </c>
      <c r="J2" s="29" t="n">
        <f aca="false">1+I2</f>
        <v>7</v>
      </c>
      <c r="K2" s="29" t="n">
        <f aca="false">1+J2</f>
        <v>8</v>
      </c>
      <c r="L2" s="29" t="n">
        <f aca="false">1+K2</f>
        <v>9</v>
      </c>
      <c r="M2" s="29" t="n">
        <f aca="false">1+L2</f>
        <v>10</v>
      </c>
      <c r="N2" s="29" t="n">
        <f aca="false">1+M2</f>
        <v>11</v>
      </c>
      <c r="O2" s="29" t="n">
        <f aca="false">1+N2</f>
        <v>12</v>
      </c>
      <c r="P2" s="29" t="n">
        <f aca="false">1+O2</f>
        <v>13</v>
      </c>
      <c r="Q2" s="29" t="n">
        <f aca="false">1+P2</f>
        <v>14</v>
      </c>
      <c r="R2" s="29" t="n">
        <f aca="false">1+Q2</f>
        <v>15</v>
      </c>
      <c r="S2" s="29" t="n">
        <f aca="false">1+R2</f>
        <v>16</v>
      </c>
      <c r="T2" s="29" t="n">
        <f aca="false">1+S2</f>
        <v>17</v>
      </c>
      <c r="U2" s="29" t="n">
        <f aca="false">1+T2</f>
        <v>18</v>
      </c>
      <c r="V2" s="29" t="n">
        <f aca="false">1+U2</f>
        <v>19</v>
      </c>
      <c r="W2" s="29" t="n">
        <f aca="false">1+V2</f>
        <v>20</v>
      </c>
      <c r="X2" s="4"/>
      <c r="Y2" s="4"/>
      <c r="Z2" s="4"/>
    </row>
    <row r="3" customFormat="false" ht="15" hidden="false" customHeight="true" outlineLevel="0" collapsed="false">
      <c r="A3" s="30" t="s">
        <v>27</v>
      </c>
      <c r="B3" s="30" t="s">
        <v>28</v>
      </c>
      <c r="C3" s="31" t="s">
        <v>29</v>
      </c>
      <c r="D3" s="31"/>
      <c r="E3" s="31"/>
      <c r="F3" s="31"/>
      <c r="G3" s="31"/>
      <c r="H3" s="31"/>
      <c r="I3" s="31"/>
      <c r="J3" s="31"/>
      <c r="K3" s="31"/>
      <c r="L3" s="31"/>
      <c r="M3" s="31"/>
      <c r="N3" s="31"/>
      <c r="O3" s="31"/>
      <c r="P3" s="31"/>
      <c r="Q3" s="31"/>
      <c r="R3" s="31"/>
      <c r="S3" s="31"/>
      <c r="T3" s="31"/>
      <c r="U3" s="31"/>
      <c r="V3" s="31"/>
      <c r="W3" s="31"/>
      <c r="X3" s="31"/>
      <c r="Y3" s="31"/>
      <c r="Z3" s="31"/>
    </row>
    <row r="4" customFormat="false" ht="15" hidden="false" customHeight="true" outlineLevel="0" collapsed="false">
      <c r="A4" s="30"/>
      <c r="B4" s="30"/>
      <c r="C4" s="31" t="s">
        <v>30</v>
      </c>
      <c r="D4" s="31"/>
      <c r="E4" s="31"/>
      <c r="F4" s="31"/>
      <c r="G4" s="31"/>
      <c r="H4" s="31"/>
      <c r="I4" s="31"/>
      <c r="J4" s="31"/>
      <c r="K4" s="31"/>
      <c r="L4" s="31"/>
      <c r="M4" s="31"/>
      <c r="N4" s="31"/>
      <c r="O4" s="31"/>
      <c r="P4" s="31"/>
      <c r="Q4" s="31"/>
      <c r="R4" s="31"/>
      <c r="S4" s="31"/>
      <c r="T4" s="31"/>
      <c r="U4" s="31"/>
      <c r="V4" s="31"/>
      <c r="W4" s="31"/>
      <c r="X4" s="31"/>
      <c r="Y4" s="31"/>
      <c r="Z4" s="31"/>
    </row>
    <row r="5" customFormat="false" ht="15" hidden="false" customHeight="true" outlineLevel="0" collapsed="false">
      <c r="A5" s="32"/>
      <c r="B5" s="32"/>
      <c r="C5" s="31" t="s">
        <v>29</v>
      </c>
      <c r="D5" s="31"/>
      <c r="E5" s="31"/>
      <c r="F5" s="31"/>
      <c r="G5" s="31"/>
      <c r="H5" s="31"/>
      <c r="I5" s="31"/>
      <c r="J5" s="31"/>
      <c r="K5" s="31"/>
      <c r="L5" s="31"/>
      <c r="M5" s="31"/>
      <c r="N5" s="31"/>
      <c r="O5" s="31"/>
      <c r="P5" s="31"/>
      <c r="Q5" s="31"/>
      <c r="R5" s="31"/>
      <c r="S5" s="31"/>
      <c r="T5" s="31"/>
      <c r="U5" s="31"/>
      <c r="V5" s="31"/>
      <c r="W5" s="31"/>
      <c r="X5" s="31"/>
      <c r="Y5" s="31"/>
      <c r="Z5" s="31"/>
    </row>
    <row r="6" customFormat="false" ht="15" hidden="false" customHeight="true" outlineLevel="0" collapsed="false">
      <c r="A6" s="32"/>
      <c r="B6" s="32"/>
      <c r="C6" s="31" t="s">
        <v>30</v>
      </c>
      <c r="D6" s="31"/>
      <c r="E6" s="31"/>
      <c r="F6" s="31"/>
      <c r="G6" s="31"/>
      <c r="H6" s="31"/>
      <c r="I6" s="31"/>
      <c r="J6" s="31"/>
      <c r="K6" s="31"/>
      <c r="L6" s="31"/>
      <c r="M6" s="31"/>
      <c r="N6" s="31"/>
      <c r="O6" s="31"/>
      <c r="P6" s="31"/>
      <c r="Q6" s="31"/>
      <c r="R6" s="31"/>
      <c r="S6" s="31"/>
      <c r="T6" s="31"/>
      <c r="U6" s="31"/>
      <c r="V6" s="31"/>
      <c r="W6" s="31"/>
      <c r="X6" s="31"/>
      <c r="Y6" s="31"/>
      <c r="Z6" s="31"/>
    </row>
    <row r="7" customFormat="false" ht="15" hidden="false" customHeight="true" outlineLevel="0" collapsed="false">
      <c r="A7" s="32"/>
      <c r="B7" s="32"/>
      <c r="C7" s="31" t="s">
        <v>29</v>
      </c>
      <c r="D7" s="31"/>
      <c r="E7" s="31"/>
      <c r="F7" s="31"/>
      <c r="G7" s="31"/>
      <c r="H7" s="31"/>
      <c r="I7" s="31"/>
      <c r="J7" s="31"/>
      <c r="K7" s="31"/>
      <c r="L7" s="31"/>
      <c r="M7" s="31"/>
      <c r="N7" s="31"/>
      <c r="O7" s="31"/>
      <c r="P7" s="31"/>
      <c r="Q7" s="31"/>
      <c r="R7" s="31"/>
      <c r="S7" s="31"/>
      <c r="T7" s="31"/>
      <c r="U7" s="31"/>
      <c r="V7" s="31"/>
      <c r="W7" s="31"/>
      <c r="X7" s="31"/>
      <c r="Y7" s="31"/>
      <c r="Z7" s="31"/>
    </row>
    <row r="8" customFormat="false" ht="15" hidden="false" customHeight="true" outlineLevel="0" collapsed="false">
      <c r="A8" s="32"/>
      <c r="B8" s="32"/>
      <c r="C8" s="31" t="s">
        <v>30</v>
      </c>
      <c r="D8" s="31"/>
      <c r="E8" s="31"/>
      <c r="F8" s="31"/>
      <c r="G8" s="31"/>
      <c r="H8" s="31"/>
      <c r="I8" s="31"/>
      <c r="J8" s="31"/>
      <c r="K8" s="31"/>
      <c r="L8" s="31"/>
      <c r="M8" s="31"/>
      <c r="N8" s="31"/>
      <c r="O8" s="31"/>
      <c r="P8" s="31"/>
      <c r="Q8" s="31"/>
      <c r="R8" s="31"/>
      <c r="S8" s="31"/>
      <c r="T8" s="31"/>
      <c r="U8" s="31"/>
      <c r="V8" s="31"/>
      <c r="W8" s="31"/>
      <c r="X8" s="31"/>
      <c r="Y8" s="31"/>
      <c r="Z8" s="31"/>
    </row>
    <row r="9" customFormat="false" ht="15" hidden="false" customHeight="true" outlineLevel="0" collapsed="false">
      <c r="A9" s="32"/>
      <c r="B9" s="32"/>
      <c r="C9" s="31" t="s">
        <v>29</v>
      </c>
      <c r="D9" s="31"/>
      <c r="E9" s="31"/>
      <c r="F9" s="31"/>
      <c r="G9" s="31"/>
      <c r="H9" s="31"/>
      <c r="I9" s="31"/>
      <c r="J9" s="31"/>
      <c r="K9" s="31"/>
      <c r="L9" s="31"/>
      <c r="M9" s="31"/>
      <c r="N9" s="31"/>
      <c r="O9" s="31"/>
      <c r="P9" s="31"/>
      <c r="Q9" s="31"/>
      <c r="R9" s="31"/>
      <c r="S9" s="31"/>
      <c r="T9" s="31"/>
      <c r="U9" s="31"/>
      <c r="V9" s="31"/>
      <c r="W9" s="31"/>
      <c r="X9" s="31"/>
      <c r="Y9" s="31"/>
      <c r="Z9" s="31"/>
    </row>
    <row r="10" customFormat="false" ht="15" hidden="false" customHeight="true" outlineLevel="0" collapsed="false">
      <c r="A10" s="32"/>
      <c r="B10" s="32"/>
      <c r="C10" s="31" t="s">
        <v>30</v>
      </c>
      <c r="D10" s="31"/>
      <c r="E10" s="31"/>
      <c r="F10" s="31"/>
      <c r="G10" s="31"/>
      <c r="H10" s="31"/>
      <c r="I10" s="31"/>
      <c r="J10" s="31"/>
      <c r="K10" s="31"/>
      <c r="L10" s="31"/>
      <c r="M10" s="31"/>
      <c r="N10" s="31"/>
      <c r="O10" s="31"/>
      <c r="P10" s="31"/>
      <c r="Q10" s="31"/>
      <c r="R10" s="31"/>
      <c r="S10" s="31"/>
      <c r="T10" s="31"/>
      <c r="U10" s="31"/>
      <c r="V10" s="31"/>
      <c r="W10" s="31"/>
      <c r="X10" s="31"/>
      <c r="Y10" s="31"/>
      <c r="Z10" s="3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5">
    <mergeCell ref="A1:A2"/>
    <mergeCell ref="B1:B2"/>
    <mergeCell ref="C1:C2"/>
    <mergeCell ref="D1:W1"/>
    <mergeCell ref="X1:X2"/>
    <mergeCell ref="Y1:Y2"/>
    <mergeCell ref="Z1:Z2"/>
    <mergeCell ref="A3:A4"/>
    <mergeCell ref="B3:B4"/>
    <mergeCell ref="A5:A6"/>
    <mergeCell ref="B5:B6"/>
    <mergeCell ref="A7:A8"/>
    <mergeCell ref="B7:B8"/>
    <mergeCell ref="A9:A10"/>
    <mergeCell ref="B9:B10"/>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3" width="19.86"/>
    <col collapsed="false" customWidth="true" hidden="false" outlineLevel="0" max="2" min="2" style="3" width="23.57"/>
    <col collapsed="false" customWidth="true" hidden="false" outlineLevel="0" max="3" min="3" style="3" width="18.71"/>
    <col collapsed="false" customWidth="true" hidden="false" outlineLevel="0" max="4" min="4" style="3" width="43.57"/>
    <col collapsed="false" customWidth="true" hidden="false" outlineLevel="0" max="5" min="5" style="3" width="14.14"/>
    <col collapsed="false" customWidth="true" hidden="false" outlineLevel="0" max="7" min="6" style="3" width="11.14"/>
    <col collapsed="false" customWidth="true" hidden="false" outlineLevel="0" max="8" min="8" style="3" width="10.71"/>
    <col collapsed="false" customWidth="true" hidden="false" outlineLevel="0" max="26" min="9" style="3" width="8.7"/>
  </cols>
  <sheetData>
    <row r="1" customFormat="false" ht="15" hidden="false" customHeight="true" outlineLevel="0" collapsed="false">
      <c r="A1" s="4" t="s">
        <v>20</v>
      </c>
      <c r="B1" s="4" t="s">
        <v>31</v>
      </c>
      <c r="C1" s="4" t="s">
        <v>24</v>
      </c>
      <c r="D1" s="4" t="s">
        <v>32</v>
      </c>
      <c r="E1" s="4" t="s">
        <v>33</v>
      </c>
      <c r="F1" s="4" t="s">
        <v>34</v>
      </c>
      <c r="G1" s="4" t="s">
        <v>35</v>
      </c>
      <c r="H1" s="4"/>
    </row>
    <row r="2" customFormat="false" ht="15" hidden="false" customHeight="true" outlineLevel="0" collapsed="false">
      <c r="A2" s="4"/>
      <c r="B2" s="4"/>
      <c r="C2" s="4"/>
      <c r="D2" s="4"/>
      <c r="E2" s="4"/>
      <c r="F2" s="4"/>
      <c r="G2" s="4" t="s">
        <v>36</v>
      </c>
      <c r="H2" s="4" t="s">
        <v>37</v>
      </c>
    </row>
    <row r="3" customFormat="false" ht="15" hidden="false" customHeight="true" outlineLevel="0" collapsed="false">
      <c r="A3" s="32" t="s">
        <v>38</v>
      </c>
      <c r="B3" s="32"/>
      <c r="C3" s="32"/>
      <c r="D3" s="31"/>
      <c r="E3" s="31"/>
      <c r="F3" s="31"/>
      <c r="G3" s="31"/>
      <c r="H3" s="31"/>
    </row>
    <row r="4" customFormat="false" ht="15" hidden="false" customHeight="true" outlineLevel="0" collapsed="false">
      <c r="A4" s="32"/>
      <c r="B4" s="32"/>
      <c r="C4" s="32"/>
      <c r="D4" s="31"/>
      <c r="E4" s="31"/>
      <c r="F4" s="31"/>
      <c r="G4" s="31"/>
      <c r="H4" s="31"/>
    </row>
    <row r="5" customFormat="false" ht="15" hidden="false" customHeight="true" outlineLevel="0" collapsed="false">
      <c r="A5" s="32" t="s">
        <v>27</v>
      </c>
      <c r="B5" s="32"/>
      <c r="C5" s="32"/>
      <c r="D5" s="31"/>
      <c r="E5" s="31"/>
      <c r="F5" s="31"/>
      <c r="G5" s="31"/>
      <c r="H5" s="31"/>
    </row>
    <row r="6" customFormat="false" ht="15" hidden="false" customHeight="true" outlineLevel="0" collapsed="false">
      <c r="A6" s="32"/>
      <c r="B6" s="32"/>
      <c r="C6" s="32"/>
      <c r="D6" s="31"/>
      <c r="E6" s="31"/>
      <c r="F6" s="31"/>
      <c r="G6" s="31"/>
      <c r="H6" s="31"/>
    </row>
    <row r="7" customFormat="false" ht="15" hidden="false" customHeight="true" outlineLevel="0" collapsed="false">
      <c r="A7" s="32" t="s">
        <v>27</v>
      </c>
      <c r="B7" s="32"/>
      <c r="C7" s="32"/>
      <c r="D7" s="31"/>
      <c r="E7" s="31"/>
      <c r="F7" s="31"/>
      <c r="G7" s="31"/>
      <c r="H7" s="31"/>
    </row>
    <row r="8" customFormat="false" ht="15" hidden="false" customHeight="true" outlineLevel="0" collapsed="false">
      <c r="A8" s="32"/>
      <c r="B8" s="32"/>
      <c r="C8" s="32"/>
      <c r="D8" s="31"/>
      <c r="E8" s="31"/>
      <c r="F8" s="31"/>
      <c r="G8" s="31"/>
      <c r="H8" s="31"/>
    </row>
    <row r="9" customFormat="false" ht="15" hidden="false" customHeight="true" outlineLevel="0" collapsed="false">
      <c r="A9" s="32" t="s">
        <v>27</v>
      </c>
      <c r="B9" s="32"/>
      <c r="C9" s="32"/>
      <c r="D9" s="31"/>
      <c r="E9" s="31"/>
      <c r="F9" s="31"/>
      <c r="G9" s="31"/>
      <c r="H9" s="31"/>
    </row>
    <row r="10" customFormat="false" ht="15" hidden="false" customHeight="true" outlineLevel="0" collapsed="false">
      <c r="A10" s="32"/>
      <c r="B10" s="32"/>
      <c r="C10" s="32"/>
      <c r="D10" s="31"/>
      <c r="E10" s="31"/>
      <c r="F10" s="31"/>
      <c r="G10" s="31"/>
      <c r="H10" s="3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9">
    <mergeCell ref="A1:A2"/>
    <mergeCell ref="B1:B2"/>
    <mergeCell ref="C1:C2"/>
    <mergeCell ref="D1:D2"/>
    <mergeCell ref="E1:E2"/>
    <mergeCell ref="F1:F2"/>
    <mergeCell ref="G1:H1"/>
    <mergeCell ref="A3:A4"/>
    <mergeCell ref="B3:B4"/>
    <mergeCell ref="C3:C4"/>
    <mergeCell ref="A5:A6"/>
    <mergeCell ref="B5:B6"/>
    <mergeCell ref="C5:C6"/>
    <mergeCell ref="A7:A8"/>
    <mergeCell ref="B7:B8"/>
    <mergeCell ref="C7:C8"/>
    <mergeCell ref="A9:A10"/>
    <mergeCell ref="B9:B10"/>
    <mergeCell ref="C9:C10"/>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2" min="1" style="3" width="32.86"/>
    <col collapsed="false" customWidth="true" hidden="false" outlineLevel="0" max="3" min="3" style="3" width="37.29"/>
    <col collapsed="false" customWidth="true" hidden="false" outlineLevel="0" max="4" min="4" style="3" width="20.29"/>
    <col collapsed="false" customWidth="true" hidden="false" outlineLevel="0" max="26" min="5" style="3" width="8.7"/>
  </cols>
  <sheetData>
    <row r="1" customFormat="false" ht="28.5" hidden="false" customHeight="true" outlineLevel="0" collapsed="false">
      <c r="A1" s="33" t="s">
        <v>39</v>
      </c>
      <c r="B1" s="34" t="s">
        <v>40</v>
      </c>
      <c r="C1" s="34" t="s">
        <v>20</v>
      </c>
      <c r="D1" s="35" t="s">
        <v>41</v>
      </c>
      <c r="E1" s="36"/>
    </row>
    <row r="2" customFormat="false" ht="15" hidden="false" customHeight="true" outlineLevel="0" collapsed="false">
      <c r="A2" s="33"/>
      <c r="B2" s="34"/>
      <c r="C2" s="34"/>
      <c r="D2" s="35"/>
      <c r="E2" s="36"/>
    </row>
    <row r="3" customFormat="false" ht="15" hidden="false" customHeight="true" outlineLevel="0" collapsed="false">
      <c r="A3" s="37" t="s">
        <v>42</v>
      </c>
      <c r="B3" s="38" t="s">
        <v>43</v>
      </c>
      <c r="C3" s="38" t="s">
        <v>44</v>
      </c>
      <c r="D3" s="39" t="n">
        <v>500000</v>
      </c>
      <c r="E3" s="36"/>
    </row>
    <row r="4" customFormat="false" ht="15" hidden="false" customHeight="true" outlineLevel="0" collapsed="false">
      <c r="A4" s="37"/>
      <c r="B4" s="38"/>
      <c r="C4" s="40" t="s">
        <v>45</v>
      </c>
      <c r="D4" s="41" t="s">
        <v>46</v>
      </c>
      <c r="E4" s="36"/>
    </row>
    <row r="5" customFormat="false" ht="15" hidden="false" customHeight="true" outlineLevel="0" collapsed="false">
      <c r="A5" s="37"/>
      <c r="B5" s="38"/>
      <c r="C5" s="40" t="s">
        <v>47</v>
      </c>
      <c r="D5" s="42" t="s">
        <v>48</v>
      </c>
      <c r="E5" s="36"/>
    </row>
    <row r="6" customFormat="false" ht="15" hidden="false" customHeight="true" outlineLevel="0" collapsed="false">
      <c r="A6" s="37"/>
      <c r="B6" s="38"/>
      <c r="C6" s="40" t="s">
        <v>49</v>
      </c>
      <c r="D6" s="43" t="s">
        <v>50</v>
      </c>
      <c r="E6" s="36"/>
    </row>
    <row r="7" customFormat="false" ht="15" hidden="false" customHeight="true" outlineLevel="0" collapsed="false">
      <c r="A7" s="37"/>
      <c r="B7" s="38"/>
      <c r="C7" s="40" t="s">
        <v>51</v>
      </c>
      <c r="D7" s="42" t="n">
        <v>500000</v>
      </c>
      <c r="E7" s="36"/>
    </row>
    <row r="8" customFormat="false" ht="15" hidden="false" customHeight="true" outlineLevel="0" collapsed="false">
      <c r="A8" s="37"/>
      <c r="B8" s="38"/>
      <c r="C8" s="40" t="s">
        <v>52</v>
      </c>
      <c r="D8" s="42" t="s">
        <v>53</v>
      </c>
      <c r="E8" s="36"/>
    </row>
    <row r="9" customFormat="false" ht="15" hidden="false" customHeight="true" outlineLevel="0" collapsed="false">
      <c r="A9" s="37"/>
      <c r="B9" s="38"/>
      <c r="C9" s="40" t="s">
        <v>54</v>
      </c>
      <c r="D9" s="41" t="s">
        <v>55</v>
      </c>
      <c r="E9" s="36"/>
    </row>
    <row r="10" customFormat="false" ht="105" hidden="false" customHeight="true" outlineLevel="0" collapsed="false">
      <c r="A10" s="37"/>
      <c r="B10" s="44" t="s">
        <v>56</v>
      </c>
      <c r="C10" s="40" t="s">
        <v>57</v>
      </c>
      <c r="D10" s="42" t="s">
        <v>58</v>
      </c>
    </row>
    <row r="11" customFormat="false" ht="15" hidden="false" customHeight="true" outlineLevel="0" collapsed="false">
      <c r="A11" s="37"/>
      <c r="B11" s="44"/>
      <c r="C11" s="40" t="s">
        <v>59</v>
      </c>
      <c r="D11" s="45" t="s">
        <v>50</v>
      </c>
    </row>
    <row r="12" customFormat="false" ht="15" hidden="false" customHeight="true" outlineLevel="0" collapsed="false">
      <c r="A12" s="37"/>
      <c r="B12" s="44"/>
      <c r="C12" s="40" t="s">
        <v>60</v>
      </c>
      <c r="D12" s="46" t="s">
        <v>55</v>
      </c>
    </row>
    <row r="13" customFormat="false" ht="15" hidden="false" customHeight="true" outlineLevel="0" collapsed="false">
      <c r="A13" s="37"/>
      <c r="B13" s="44" t="s">
        <v>61</v>
      </c>
      <c r="C13" s="44" t="s">
        <v>62</v>
      </c>
      <c r="D13" s="47" t="n">
        <v>950000</v>
      </c>
    </row>
    <row r="14" customFormat="false" ht="15" hidden="false" customHeight="true" outlineLevel="0" collapsed="false">
      <c r="A14" s="37"/>
      <c r="B14" s="44"/>
      <c r="C14" s="40" t="s">
        <v>63</v>
      </c>
      <c r="D14" s="48" t="s">
        <v>64</v>
      </c>
    </row>
    <row r="15" customFormat="false" ht="15" hidden="false" customHeight="true" outlineLevel="0" collapsed="false">
      <c r="A15" s="37"/>
      <c r="B15" s="44"/>
      <c r="C15" s="40" t="s">
        <v>65</v>
      </c>
      <c r="D15" s="49" t="n">
        <v>20000</v>
      </c>
    </row>
    <row r="16" customFormat="false" ht="15" hidden="false" customHeight="true" outlineLevel="0" collapsed="false">
      <c r="A16" s="37"/>
      <c r="B16" s="44"/>
      <c r="C16" s="40" t="s">
        <v>66</v>
      </c>
      <c r="D16" s="49" t="n">
        <v>30000</v>
      </c>
    </row>
    <row r="17" customFormat="false" ht="15" hidden="false" customHeight="true" outlineLevel="0" collapsed="false">
      <c r="A17" s="37"/>
      <c r="B17" s="44"/>
      <c r="C17" s="40" t="s">
        <v>67</v>
      </c>
      <c r="D17" s="50" t="s">
        <v>55</v>
      </c>
    </row>
    <row r="18" customFormat="false" ht="15" hidden="false" customHeight="true" outlineLevel="0" collapsed="false">
      <c r="A18" s="51" t="s">
        <v>68</v>
      </c>
      <c r="B18" s="44" t="s">
        <v>69</v>
      </c>
      <c r="C18" s="40" t="s">
        <v>70</v>
      </c>
      <c r="D18" s="52" t="n">
        <v>15000</v>
      </c>
    </row>
    <row r="19" customFormat="false" ht="15" hidden="false" customHeight="true" outlineLevel="0" collapsed="false">
      <c r="A19" s="51"/>
      <c r="B19" s="44"/>
      <c r="C19" s="40" t="s">
        <v>71</v>
      </c>
      <c r="D19" s="48" t="s">
        <v>55</v>
      </c>
    </row>
    <row r="20" customFormat="false" ht="15" hidden="false" customHeight="true" outlineLevel="0" collapsed="false">
      <c r="A20" s="51"/>
      <c r="B20" s="44" t="s">
        <v>72</v>
      </c>
      <c r="C20" s="40" t="s">
        <v>73</v>
      </c>
      <c r="D20" s="53" t="s">
        <v>74</v>
      </c>
    </row>
    <row r="21" customFormat="false" ht="15.75" hidden="false" customHeight="true" outlineLevel="0" collapsed="false">
      <c r="A21" s="51"/>
      <c r="B21" s="44" t="s">
        <v>75</v>
      </c>
      <c r="C21" s="40" t="s">
        <v>76</v>
      </c>
      <c r="D21" s="46" t="s">
        <v>55</v>
      </c>
    </row>
    <row r="22" customFormat="false" ht="15.75" hidden="false" customHeight="true" outlineLevel="0" collapsed="false">
      <c r="A22" s="51"/>
      <c r="B22" s="44"/>
      <c r="C22" s="40" t="s">
        <v>77</v>
      </c>
      <c r="D22" s="48" t="s">
        <v>78</v>
      </c>
    </row>
    <row r="23" customFormat="false" ht="15.75" hidden="false" customHeight="true" outlineLevel="0" collapsed="false">
      <c r="A23" s="51"/>
      <c r="B23" s="44"/>
      <c r="C23" s="40" t="s">
        <v>79</v>
      </c>
      <c r="D23" s="50" t="s">
        <v>78</v>
      </c>
    </row>
    <row r="24" customFormat="false" ht="15.75" hidden="false" customHeight="true" outlineLevel="0" collapsed="false">
      <c r="A24" s="51" t="s">
        <v>80</v>
      </c>
      <c r="B24" s="44" t="s">
        <v>81</v>
      </c>
      <c r="C24" s="40" t="s">
        <v>82</v>
      </c>
      <c r="D24" s="52" t="n">
        <v>4500</v>
      </c>
    </row>
    <row r="25" customFormat="false" ht="15.75" hidden="false" customHeight="true" outlineLevel="0" collapsed="false">
      <c r="A25" s="51"/>
      <c r="B25" s="44"/>
      <c r="C25" s="40" t="s">
        <v>83</v>
      </c>
      <c r="D25" s="48" t="s">
        <v>84</v>
      </c>
    </row>
    <row r="26" customFormat="false" ht="15.75" hidden="false" customHeight="true" outlineLevel="0" collapsed="false">
      <c r="A26" s="51"/>
      <c r="B26" s="44"/>
      <c r="C26" s="40" t="s">
        <v>85</v>
      </c>
      <c r="D26" s="48" t="s">
        <v>86</v>
      </c>
    </row>
    <row r="27" customFormat="false" ht="15.75" hidden="false" customHeight="true" outlineLevel="0" collapsed="false">
      <c r="A27" s="51" t="s">
        <v>87</v>
      </c>
      <c r="B27" s="44" t="s">
        <v>88</v>
      </c>
      <c r="C27" s="40" t="s">
        <v>89</v>
      </c>
      <c r="D27" s="50" t="s">
        <v>90</v>
      </c>
    </row>
    <row r="28" customFormat="false" ht="15.75" hidden="false" customHeight="true" outlineLevel="0" collapsed="false">
      <c r="A28" s="51"/>
      <c r="B28" s="44"/>
      <c r="C28" s="40" t="s">
        <v>91</v>
      </c>
      <c r="D28" s="52" t="n">
        <v>7300</v>
      </c>
    </row>
    <row r="29" customFormat="false" ht="105" hidden="false" customHeight="true" outlineLevel="0" collapsed="false">
      <c r="A29" s="51"/>
      <c r="B29" s="44" t="s">
        <v>92</v>
      </c>
      <c r="C29" s="40" t="s">
        <v>93</v>
      </c>
      <c r="D29" s="48" t="s">
        <v>64</v>
      </c>
    </row>
    <row r="30" customFormat="false" ht="15.75" hidden="false" customHeight="true" outlineLevel="0" collapsed="false">
      <c r="A30" s="51"/>
      <c r="B30" s="44"/>
      <c r="C30" s="40" t="s">
        <v>94</v>
      </c>
      <c r="D30" s="54" t="s">
        <v>95</v>
      </c>
    </row>
    <row r="31" customFormat="false" ht="15.75" hidden="false" customHeight="true" outlineLevel="0" collapsed="false">
      <c r="A31" s="51"/>
      <c r="B31" s="44" t="s">
        <v>96</v>
      </c>
      <c r="C31" s="40" t="s">
        <v>97</v>
      </c>
      <c r="D31" s="50" t="s">
        <v>64</v>
      </c>
    </row>
    <row r="32" customFormat="false" ht="15.75" hidden="false" customHeight="true" outlineLevel="0" collapsed="false">
      <c r="A32" s="51"/>
      <c r="B32" s="44"/>
      <c r="C32" s="40" t="s">
        <v>98</v>
      </c>
      <c r="D32" s="54" t="n">
        <v>12000</v>
      </c>
    </row>
    <row r="33" customFormat="false" ht="15.75" hidden="false" customHeight="true" outlineLevel="0" collapsed="false">
      <c r="A33" s="51"/>
      <c r="B33" s="44"/>
      <c r="C33" s="40" t="s">
        <v>99</v>
      </c>
      <c r="D33" s="47" t="n">
        <v>5000</v>
      </c>
    </row>
    <row r="34" customFormat="false" ht="15.75" hidden="false" customHeight="true" outlineLevel="0" collapsed="false">
      <c r="A34" s="51"/>
      <c r="B34" s="44"/>
      <c r="C34" s="40" t="s">
        <v>100</v>
      </c>
      <c r="D34" s="48" t="s">
        <v>58</v>
      </c>
    </row>
    <row r="35" customFormat="false" ht="15.75" hidden="false" customHeight="true" outlineLevel="0" collapsed="false">
      <c r="A35" s="51"/>
      <c r="B35" s="44" t="s">
        <v>101</v>
      </c>
      <c r="C35" s="40" t="s">
        <v>102</v>
      </c>
      <c r="D35" s="50" t="s">
        <v>58</v>
      </c>
    </row>
    <row r="36" customFormat="false" ht="15.75" hidden="false" customHeight="true" outlineLevel="0" collapsed="false">
      <c r="A36" s="51"/>
      <c r="B36" s="44"/>
      <c r="C36" s="40" t="s">
        <v>103</v>
      </c>
      <c r="D36" s="48" t="s">
        <v>58</v>
      </c>
    </row>
    <row r="37" customFormat="false" ht="15.75" hidden="false" customHeight="true" outlineLevel="0" collapsed="false">
      <c r="A37" s="51"/>
      <c r="B37" s="44" t="s">
        <v>104</v>
      </c>
      <c r="C37" s="40" t="s">
        <v>105</v>
      </c>
      <c r="D37" s="52" t="n">
        <v>73000</v>
      </c>
    </row>
    <row r="38" customFormat="false" ht="135" hidden="false" customHeight="true" outlineLevel="0" collapsed="false">
      <c r="A38" s="51"/>
      <c r="B38" s="44" t="s">
        <v>106</v>
      </c>
      <c r="C38" s="40" t="s">
        <v>107</v>
      </c>
      <c r="D38" s="54" t="n">
        <v>7300</v>
      </c>
    </row>
    <row r="39" customFormat="false" ht="15.75" hidden="false" customHeight="true" outlineLevel="0" collapsed="false">
      <c r="A39" s="51"/>
      <c r="B39" s="44"/>
      <c r="C39" s="40" t="s">
        <v>108</v>
      </c>
      <c r="D39" s="49" t="n">
        <v>72500</v>
      </c>
    </row>
    <row r="40" customFormat="false" ht="15.75" hidden="false" customHeight="true" outlineLevel="0" collapsed="false">
      <c r="A40" s="51"/>
      <c r="B40" s="44"/>
      <c r="C40" s="40" t="s">
        <v>109</v>
      </c>
      <c r="D40" s="49" t="n">
        <v>72500</v>
      </c>
    </row>
    <row r="41" customFormat="false" ht="15.75" hidden="false" customHeight="true" outlineLevel="0" collapsed="false">
      <c r="A41" s="51"/>
      <c r="B41" s="44"/>
      <c r="C41" s="40" t="s">
        <v>110</v>
      </c>
      <c r="D41" s="49" t="n">
        <v>7300</v>
      </c>
    </row>
    <row r="42" customFormat="false" ht="15.75" hidden="false" customHeight="true" outlineLevel="0" collapsed="false">
      <c r="A42" s="51"/>
      <c r="B42" s="44" t="s">
        <v>111</v>
      </c>
      <c r="C42" s="40" t="s">
        <v>112</v>
      </c>
      <c r="D42" s="49" t="n">
        <v>72500</v>
      </c>
    </row>
    <row r="43" customFormat="false" ht="15.75" hidden="false" customHeight="true" outlineLevel="0" collapsed="false">
      <c r="A43" s="51"/>
      <c r="B43" s="44"/>
      <c r="C43" s="40" t="s">
        <v>113</v>
      </c>
      <c r="D43" s="49" t="n">
        <v>72500</v>
      </c>
    </row>
    <row r="44" customFormat="false" ht="15.75" hidden="false" customHeight="true" outlineLevel="0" collapsed="false">
      <c r="A44" s="51"/>
      <c r="B44" s="44"/>
      <c r="C44" s="40" t="s">
        <v>114</v>
      </c>
      <c r="D44" s="48" t="s">
        <v>115</v>
      </c>
    </row>
    <row r="45" customFormat="false" ht="15.75" hidden="false" customHeight="true" outlineLevel="0" collapsed="false">
      <c r="A45" s="51"/>
      <c r="B45" s="44"/>
      <c r="C45" s="40" t="s">
        <v>116</v>
      </c>
      <c r="D45" s="52" t="n">
        <v>15000</v>
      </c>
    </row>
    <row r="46" customFormat="false" ht="90" hidden="false" customHeight="true" outlineLevel="0" collapsed="false">
      <c r="A46" s="51"/>
      <c r="B46" s="44" t="s">
        <v>117</v>
      </c>
      <c r="C46" s="44" t="s">
        <v>118</v>
      </c>
      <c r="D46" s="55" t="s">
        <v>115</v>
      </c>
    </row>
    <row r="47" customFormat="false" ht="15.75" hidden="false" customHeight="true" outlineLevel="0" collapsed="false">
      <c r="A47" s="51"/>
      <c r="B47" s="44"/>
      <c r="C47" s="40" t="s">
        <v>119</v>
      </c>
      <c r="D47" s="46" t="s">
        <v>58</v>
      </c>
    </row>
    <row r="48" customFormat="false" ht="15.75" hidden="false" customHeight="true" outlineLevel="0" collapsed="false">
      <c r="A48" s="51"/>
      <c r="B48" s="44" t="s">
        <v>120</v>
      </c>
      <c r="C48" s="40" t="s">
        <v>121</v>
      </c>
      <c r="D48" s="48" t="s">
        <v>58</v>
      </c>
    </row>
    <row r="49" customFormat="false" ht="15.75" hidden="false" customHeight="true" outlineLevel="0" collapsed="false">
      <c r="A49" s="51"/>
      <c r="B49" s="44"/>
      <c r="C49" s="40" t="s">
        <v>122</v>
      </c>
      <c r="D49" s="48" t="s">
        <v>86</v>
      </c>
    </row>
    <row r="50" customFormat="false" ht="15.75" hidden="false" customHeight="true" outlineLevel="0" collapsed="false">
      <c r="A50" s="51" t="s">
        <v>123</v>
      </c>
      <c r="B50" s="44" t="s">
        <v>124</v>
      </c>
      <c r="C50" s="44" t="s">
        <v>125</v>
      </c>
      <c r="D50" s="52" t="n">
        <v>7300</v>
      </c>
    </row>
    <row r="51" customFormat="false" ht="15.75" hidden="false" customHeight="true" outlineLevel="0" collapsed="false">
      <c r="A51" s="51"/>
      <c r="B51" s="44"/>
      <c r="C51" s="40" t="s">
        <v>126</v>
      </c>
      <c r="D51" s="52" t="n">
        <v>10000</v>
      </c>
    </row>
    <row r="52" customFormat="false" ht="15.75" hidden="false" customHeight="true" outlineLevel="0" collapsed="false">
      <c r="A52" s="51"/>
      <c r="B52" s="44" t="s">
        <v>127</v>
      </c>
      <c r="C52" s="40" t="s">
        <v>128</v>
      </c>
      <c r="D52" s="54" t="n">
        <v>7300</v>
      </c>
    </row>
    <row r="53" customFormat="false" ht="15.75" hidden="false" customHeight="true" outlineLevel="0" collapsed="false">
      <c r="A53" s="51"/>
      <c r="B53" s="44"/>
      <c r="C53" s="40" t="s">
        <v>129</v>
      </c>
      <c r="D53" s="54" t="n">
        <v>14500</v>
      </c>
    </row>
    <row r="54" customFormat="false" ht="15.75" hidden="false" customHeight="true" outlineLevel="0" collapsed="false">
      <c r="A54" s="51"/>
      <c r="B54" s="44" t="s">
        <v>130</v>
      </c>
      <c r="C54" s="40" t="s">
        <v>131</v>
      </c>
      <c r="D54" s="49" t="n">
        <v>14500</v>
      </c>
    </row>
    <row r="55" customFormat="false" ht="15.75" hidden="false" customHeight="true" outlineLevel="0" collapsed="false">
      <c r="A55" s="51"/>
      <c r="B55" s="44" t="s">
        <v>132</v>
      </c>
      <c r="C55" s="40" t="s">
        <v>133</v>
      </c>
      <c r="D55" s="54" t="n">
        <v>10000</v>
      </c>
    </row>
    <row r="56" customFormat="false" ht="15.75" hidden="false" customHeight="true" outlineLevel="0" collapsed="false">
      <c r="A56" s="51"/>
      <c r="B56" s="44" t="s">
        <v>134</v>
      </c>
      <c r="C56" s="40" t="s">
        <v>135</v>
      </c>
      <c r="D56" s="54" t="n">
        <v>10000</v>
      </c>
    </row>
    <row r="57" customFormat="false" ht="15.75" hidden="false" customHeight="true" outlineLevel="0" collapsed="false">
      <c r="A57" s="51"/>
      <c r="B57" s="44" t="s">
        <v>136</v>
      </c>
      <c r="C57" s="44" t="s">
        <v>137</v>
      </c>
      <c r="D57" s="49" t="n">
        <v>14500</v>
      </c>
    </row>
    <row r="58" customFormat="false" ht="15.75" hidden="false" customHeight="true" outlineLevel="0" collapsed="false">
      <c r="A58" s="51"/>
      <c r="B58" s="44" t="s">
        <v>138</v>
      </c>
      <c r="C58" s="40" t="s">
        <v>139</v>
      </c>
      <c r="D58" s="49" t="n">
        <v>7300</v>
      </c>
    </row>
    <row r="59" customFormat="false" ht="15.75" hidden="false" customHeight="true" outlineLevel="0" collapsed="false">
      <c r="A59" s="51"/>
      <c r="B59" s="44" t="s">
        <v>140</v>
      </c>
      <c r="C59" s="40" t="s">
        <v>141</v>
      </c>
      <c r="D59" s="49" t="n">
        <v>14500</v>
      </c>
    </row>
    <row r="60" customFormat="false" ht="15.75" hidden="false" customHeight="true" outlineLevel="0" collapsed="false">
      <c r="A60" s="51"/>
      <c r="B60" s="44"/>
      <c r="C60" s="40" t="s">
        <v>142</v>
      </c>
      <c r="D60" s="49" t="n">
        <v>72500</v>
      </c>
    </row>
    <row r="61" customFormat="false" ht="15.75" hidden="false" customHeight="true" outlineLevel="0" collapsed="false">
      <c r="A61" s="51"/>
      <c r="B61" s="44"/>
      <c r="C61" s="40" t="s">
        <v>143</v>
      </c>
      <c r="D61" s="49" t="n">
        <v>14500</v>
      </c>
    </row>
    <row r="62" customFormat="false" ht="15.75" hidden="false" customHeight="true" outlineLevel="0" collapsed="false">
      <c r="A62" s="51"/>
      <c r="B62" s="44" t="s">
        <v>144</v>
      </c>
      <c r="C62" s="44" t="s">
        <v>145</v>
      </c>
      <c r="D62" s="54" t="n">
        <v>7300</v>
      </c>
    </row>
    <row r="63" customFormat="false" ht="15.75" hidden="false" customHeight="true" outlineLevel="0" collapsed="false">
      <c r="A63" s="56" t="s">
        <v>146</v>
      </c>
      <c r="B63" s="44" t="s">
        <v>147</v>
      </c>
      <c r="C63" s="44" t="s">
        <v>148</v>
      </c>
      <c r="D63" s="48" t="s">
        <v>115</v>
      </c>
    </row>
    <row r="64" customFormat="false" ht="15.75" hidden="false" customHeight="true" outlineLevel="0" collapsed="false">
      <c r="A64" s="56"/>
      <c r="B64" s="44"/>
      <c r="C64" s="40" t="s">
        <v>149</v>
      </c>
      <c r="D64" s="48" t="s">
        <v>150</v>
      </c>
    </row>
    <row r="65" customFormat="false" ht="15.75" hidden="false" customHeight="true" outlineLevel="0" collapsed="false">
      <c r="A65" s="56"/>
      <c r="B65" s="44"/>
      <c r="C65" s="40" t="s">
        <v>151</v>
      </c>
      <c r="D65" s="48" t="s">
        <v>152</v>
      </c>
    </row>
    <row r="66" customFormat="false" ht="15.75" hidden="false" customHeight="true" outlineLevel="0" collapsed="false">
      <c r="A66" s="56"/>
      <c r="B66" s="44" t="s">
        <v>153</v>
      </c>
      <c r="C66" s="44" t="s">
        <v>154</v>
      </c>
      <c r="D66" s="54" t="n">
        <v>10000</v>
      </c>
    </row>
    <row r="67" customFormat="false" ht="15.75" hidden="false" customHeight="true" outlineLevel="0" collapsed="false">
      <c r="A67" s="56"/>
      <c r="B67" s="44"/>
      <c r="C67" s="44" t="s">
        <v>155</v>
      </c>
      <c r="D67" s="50" t="s">
        <v>156</v>
      </c>
    </row>
    <row r="68" customFormat="false" ht="45" hidden="false" customHeight="true" outlineLevel="0" collapsed="false">
      <c r="A68" s="56"/>
      <c r="B68" s="44" t="s">
        <v>157</v>
      </c>
      <c r="C68" s="44" t="s">
        <v>158</v>
      </c>
      <c r="D68" s="48" t="s">
        <v>159</v>
      </c>
    </row>
    <row r="69" customFormat="false" ht="15.75" hidden="false" customHeight="true" outlineLevel="0" collapsed="false">
      <c r="A69" s="56"/>
      <c r="B69" s="44"/>
      <c r="C69" s="44" t="s">
        <v>160</v>
      </c>
      <c r="D69" s="48" t="s">
        <v>115</v>
      </c>
    </row>
    <row r="70" customFormat="false" ht="15.75" hidden="false" customHeight="true" outlineLevel="0" collapsed="false">
      <c r="A70" s="56"/>
      <c r="B70" s="44"/>
      <c r="C70" s="44" t="s">
        <v>161</v>
      </c>
      <c r="D70" s="52" t="n">
        <v>73000</v>
      </c>
    </row>
    <row r="71" customFormat="false" ht="15.75" hidden="false" customHeight="true" outlineLevel="0" collapsed="false">
      <c r="A71" s="56"/>
      <c r="B71" s="44" t="s">
        <v>162</v>
      </c>
      <c r="C71" s="44" t="s">
        <v>163</v>
      </c>
      <c r="D71" s="48" t="s">
        <v>164</v>
      </c>
    </row>
    <row r="72" customFormat="false" ht="15.75" hidden="false" customHeight="true" outlineLevel="0" collapsed="false">
      <c r="A72" s="56"/>
      <c r="B72" s="44"/>
      <c r="C72" s="44" t="s">
        <v>165</v>
      </c>
      <c r="D72" s="48" t="s">
        <v>166</v>
      </c>
    </row>
    <row r="73" customFormat="false" ht="15.75" hidden="false" customHeight="true" outlineLevel="0" collapsed="false">
      <c r="A73" s="56"/>
      <c r="B73" s="57" t="s">
        <v>167</v>
      </c>
      <c r="C73" s="57" t="s">
        <v>168</v>
      </c>
      <c r="D73" s="58" t="s">
        <v>169</v>
      </c>
    </row>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1">
    <mergeCell ref="A1:A2"/>
    <mergeCell ref="B1:B2"/>
    <mergeCell ref="C1:C2"/>
    <mergeCell ref="D1:D2"/>
    <mergeCell ref="A3:A17"/>
    <mergeCell ref="B3:B9"/>
    <mergeCell ref="B10:B12"/>
    <mergeCell ref="B13:B17"/>
    <mergeCell ref="A18:A23"/>
    <mergeCell ref="B18:B19"/>
    <mergeCell ref="B21:B23"/>
    <mergeCell ref="A24:A26"/>
    <mergeCell ref="B24:B26"/>
    <mergeCell ref="A27:A49"/>
    <mergeCell ref="B27:B28"/>
    <mergeCell ref="B29:B30"/>
    <mergeCell ref="B31:B34"/>
    <mergeCell ref="B35:B36"/>
    <mergeCell ref="B38:B41"/>
    <mergeCell ref="B42:B45"/>
    <mergeCell ref="B46:B47"/>
    <mergeCell ref="B48:B49"/>
    <mergeCell ref="A50:A62"/>
    <mergeCell ref="B50:B51"/>
    <mergeCell ref="B52:B53"/>
    <mergeCell ref="B59:B61"/>
    <mergeCell ref="A63:A73"/>
    <mergeCell ref="B63:B65"/>
    <mergeCell ref="B66:B67"/>
    <mergeCell ref="B68:B70"/>
    <mergeCell ref="B71:B7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3" width="13.43"/>
    <col collapsed="false" customWidth="true" hidden="false" outlineLevel="0" max="2" min="2" style="3" width="12.86"/>
    <col collapsed="false" customWidth="true" hidden="false" outlineLevel="0" max="3" min="3" style="3" width="15.43"/>
    <col collapsed="false" customWidth="true" hidden="false" outlineLevel="0" max="4" min="4" style="3" width="8.7"/>
    <col collapsed="false" customWidth="true" hidden="false" outlineLevel="0" max="5" min="5" style="3" width="10.57"/>
    <col collapsed="false" customWidth="true" hidden="false" outlineLevel="0" max="6" min="6" style="3" width="8.7"/>
    <col collapsed="false" customWidth="true" hidden="false" outlineLevel="0" max="7" min="7" style="3" width="15.86"/>
    <col collapsed="false" customWidth="true" hidden="false" outlineLevel="0" max="8" min="8" style="3" width="8.7"/>
    <col collapsed="false" customWidth="true" hidden="false" outlineLevel="0" max="9" min="9" style="3" width="16"/>
    <col collapsed="false" customWidth="true" hidden="false" outlineLevel="0" max="10" min="10" style="3" width="8.7"/>
    <col collapsed="false" customWidth="true" hidden="false" outlineLevel="0" max="11" min="11" style="3" width="12.14"/>
    <col collapsed="false" customWidth="true" hidden="false" outlineLevel="0" max="12" min="12" style="3" width="8.7"/>
    <col collapsed="false" customWidth="true" hidden="false" outlineLevel="0" max="13" min="13" style="3" width="10.43"/>
    <col collapsed="false" customWidth="true" hidden="false" outlineLevel="0" max="14" min="14" style="3" width="23.86"/>
    <col collapsed="false" customWidth="true" hidden="false" outlineLevel="0" max="15" min="15" style="3" width="14.57"/>
    <col collapsed="false" customWidth="true" hidden="false" outlineLevel="0" max="17" min="16" style="3" width="8.7"/>
    <col collapsed="false" customWidth="true" hidden="false" outlineLevel="0" max="18" min="18" style="3" width="25.57"/>
    <col collapsed="false" customWidth="true" hidden="false" outlineLevel="0" max="19" min="19" style="3" width="8.7"/>
    <col collapsed="false" customWidth="true" hidden="false" outlineLevel="0" max="20" min="20" style="3" width="11.57"/>
    <col collapsed="false" customWidth="true" hidden="false" outlineLevel="0" max="21" min="21" style="3" width="19.57"/>
    <col collapsed="false" customWidth="true" hidden="false" outlineLevel="0" max="24" min="22" style="3" width="8.7"/>
    <col collapsed="false" customWidth="true" hidden="false" outlineLevel="0" max="25" min="25" style="3" width="16.71"/>
    <col collapsed="false" customWidth="true" hidden="false" outlineLevel="0" max="26" min="26" style="3" width="8.7"/>
    <col collapsed="false" customWidth="true" hidden="false" outlineLevel="0" max="27" min="27" style="3" width="13.57"/>
    <col collapsed="false" customWidth="true" hidden="false" outlineLevel="0" max="28" min="28" style="3" width="29.71"/>
  </cols>
  <sheetData>
    <row r="1" customFormat="false" ht="15" hidden="false" customHeight="true" outlineLevel="0" collapsed="false">
      <c r="A1" s="59" t="s">
        <v>170</v>
      </c>
      <c r="B1" s="59"/>
      <c r="C1" s="59"/>
      <c r="D1" s="59"/>
      <c r="E1" s="59"/>
      <c r="F1" s="59"/>
      <c r="G1" s="59"/>
      <c r="I1" s="60" t="s">
        <v>171</v>
      </c>
      <c r="J1" s="60"/>
      <c r="K1" s="60"/>
      <c r="L1" s="60"/>
      <c r="M1" s="60"/>
      <c r="N1" s="60"/>
      <c r="O1" s="61"/>
      <c r="P1" s="60" t="s">
        <v>172</v>
      </c>
      <c r="Q1" s="60"/>
      <c r="R1" s="60"/>
      <c r="S1" s="60"/>
      <c r="T1" s="60"/>
      <c r="U1" s="60"/>
      <c r="W1" s="60" t="s">
        <v>173</v>
      </c>
      <c r="X1" s="60"/>
      <c r="Y1" s="60"/>
      <c r="Z1" s="60"/>
      <c r="AA1" s="60"/>
      <c r="AB1" s="60"/>
    </row>
    <row r="2" customFormat="false" ht="15" hidden="false" customHeight="true" outlineLevel="0" collapsed="false">
      <c r="A2" s="60" t="s">
        <v>20</v>
      </c>
      <c r="B2" s="60"/>
      <c r="C2" s="60"/>
      <c r="D2" s="60" t="s">
        <v>174</v>
      </c>
      <c r="E2" s="60"/>
      <c r="F2" s="60" t="s">
        <v>41</v>
      </c>
      <c r="G2" s="60"/>
      <c r="I2" s="60" t="s">
        <v>20</v>
      </c>
      <c r="J2" s="60"/>
      <c r="K2" s="60"/>
      <c r="L2" s="60" t="s">
        <v>174</v>
      </c>
      <c r="M2" s="60"/>
      <c r="N2" s="60" t="s">
        <v>41</v>
      </c>
      <c r="O2" s="62"/>
      <c r="P2" s="60" t="s">
        <v>20</v>
      </c>
      <c r="Q2" s="60"/>
      <c r="R2" s="60"/>
      <c r="S2" s="60" t="s">
        <v>174</v>
      </c>
      <c r="T2" s="60"/>
      <c r="U2" s="60" t="s">
        <v>41</v>
      </c>
      <c r="W2" s="60" t="s">
        <v>20</v>
      </c>
      <c r="X2" s="60"/>
      <c r="Y2" s="60"/>
      <c r="Z2" s="60" t="s">
        <v>174</v>
      </c>
      <c r="AA2" s="60"/>
      <c r="AB2" s="60" t="s">
        <v>41</v>
      </c>
    </row>
    <row r="3" customFormat="false" ht="48.75" hidden="false" customHeight="true" outlineLevel="0" collapsed="false">
      <c r="A3" s="63" t="s">
        <v>49</v>
      </c>
      <c r="B3" s="63"/>
      <c r="C3" s="63"/>
      <c r="D3" s="40" t="s">
        <v>175</v>
      </c>
      <c r="E3" s="40"/>
      <c r="F3" s="64" t="s">
        <v>50</v>
      </c>
      <c r="G3" s="64"/>
      <c r="I3" s="65" t="s">
        <v>176</v>
      </c>
      <c r="J3" s="65"/>
      <c r="K3" s="65"/>
      <c r="L3" s="40" t="s">
        <v>175</v>
      </c>
      <c r="M3" s="40"/>
      <c r="N3" s="66" t="s">
        <v>177</v>
      </c>
      <c r="O3" s="67"/>
      <c r="P3" s="63" t="s">
        <v>178</v>
      </c>
      <c r="Q3" s="63"/>
      <c r="R3" s="63"/>
      <c r="S3" s="40" t="s">
        <v>179</v>
      </c>
      <c r="T3" s="40"/>
      <c r="U3" s="66" t="s">
        <v>177</v>
      </c>
      <c r="W3" s="63" t="s">
        <v>45</v>
      </c>
      <c r="X3" s="63"/>
      <c r="Y3" s="63"/>
      <c r="Z3" s="40" t="s">
        <v>180</v>
      </c>
      <c r="AA3" s="40"/>
      <c r="AB3" s="66" t="s">
        <v>177</v>
      </c>
    </row>
    <row r="4" customFormat="false" ht="72.75" hidden="false" customHeight="true" outlineLevel="0" collapsed="false">
      <c r="A4" s="63" t="s">
        <v>59</v>
      </c>
      <c r="B4" s="63"/>
      <c r="C4" s="63"/>
      <c r="D4" s="40" t="s">
        <v>181</v>
      </c>
      <c r="E4" s="40"/>
      <c r="F4" s="64" t="s">
        <v>50</v>
      </c>
      <c r="G4" s="64"/>
      <c r="I4" s="65" t="s">
        <v>60</v>
      </c>
      <c r="J4" s="65"/>
      <c r="K4" s="65"/>
      <c r="L4" s="40" t="s">
        <v>181</v>
      </c>
      <c r="M4" s="40"/>
      <c r="N4" s="66" t="s">
        <v>177</v>
      </c>
      <c r="P4" s="63"/>
      <c r="Q4" s="63"/>
      <c r="R4" s="63"/>
      <c r="S4" s="40"/>
      <c r="T4" s="40"/>
      <c r="U4" s="66"/>
      <c r="W4" s="63" t="s">
        <v>47</v>
      </c>
      <c r="X4" s="63"/>
      <c r="Y4" s="63"/>
      <c r="Z4" s="40" t="s">
        <v>181</v>
      </c>
      <c r="AA4" s="40"/>
      <c r="AB4" s="66" t="s">
        <v>177</v>
      </c>
    </row>
    <row r="5" customFormat="false" ht="67.5" hidden="false" customHeight="true" outlineLevel="0" collapsed="false">
      <c r="A5" s="63" t="s">
        <v>182</v>
      </c>
      <c r="B5" s="63"/>
      <c r="C5" s="63"/>
      <c r="D5" s="40" t="s">
        <v>183</v>
      </c>
      <c r="E5" s="40"/>
      <c r="F5" s="68" t="n">
        <v>950000</v>
      </c>
      <c r="G5" s="68"/>
      <c r="I5" s="65" t="s">
        <v>184</v>
      </c>
      <c r="J5" s="65"/>
      <c r="K5" s="65"/>
      <c r="L5" s="40" t="s">
        <v>183</v>
      </c>
      <c r="M5" s="40"/>
      <c r="N5" s="68" t="n">
        <v>20000</v>
      </c>
      <c r="P5" s="40"/>
      <c r="Q5" s="40"/>
      <c r="R5" s="40"/>
      <c r="S5" s="40"/>
      <c r="T5" s="40"/>
      <c r="U5" s="66"/>
      <c r="W5" s="63" t="s">
        <v>51</v>
      </c>
      <c r="X5" s="63"/>
      <c r="Y5" s="63"/>
      <c r="Z5" s="40" t="s">
        <v>181</v>
      </c>
      <c r="AA5" s="40"/>
      <c r="AB5" s="66" t="s">
        <v>177</v>
      </c>
    </row>
    <row r="6" customFormat="false" ht="75.75" hidden="false" customHeight="true" outlineLevel="0" collapsed="false">
      <c r="A6" s="63" t="s">
        <v>185</v>
      </c>
      <c r="B6" s="63"/>
      <c r="C6" s="63"/>
      <c r="D6" s="40" t="s">
        <v>181</v>
      </c>
      <c r="E6" s="40"/>
      <c r="F6" s="64" t="s">
        <v>177</v>
      </c>
      <c r="G6" s="64"/>
      <c r="I6" s="65" t="s">
        <v>66</v>
      </c>
      <c r="J6" s="65"/>
      <c r="K6" s="65"/>
      <c r="L6" s="40" t="s">
        <v>183</v>
      </c>
      <c r="M6" s="40"/>
      <c r="N6" s="68" t="n">
        <v>30000</v>
      </c>
      <c r="P6" s="40"/>
      <c r="Q6" s="40"/>
      <c r="R6" s="40"/>
      <c r="S6" s="40"/>
      <c r="T6" s="40"/>
      <c r="U6" s="66"/>
      <c r="W6" s="63" t="s">
        <v>52</v>
      </c>
      <c r="X6" s="63"/>
      <c r="Y6" s="63"/>
      <c r="Z6" s="40" t="s">
        <v>180</v>
      </c>
      <c r="AA6" s="40"/>
      <c r="AB6" s="66" t="s">
        <v>177</v>
      </c>
    </row>
    <row r="7" customFormat="false" ht="65.25" hidden="false" customHeight="true" outlineLevel="0" collapsed="false">
      <c r="A7" s="63" t="s">
        <v>79</v>
      </c>
      <c r="B7" s="63"/>
      <c r="C7" s="63"/>
      <c r="D7" s="40" t="s">
        <v>181</v>
      </c>
      <c r="E7" s="40"/>
      <c r="F7" s="66" t="s">
        <v>177</v>
      </c>
      <c r="G7" s="66"/>
      <c r="I7" s="65" t="s">
        <v>76</v>
      </c>
      <c r="J7" s="65"/>
      <c r="K7" s="65"/>
      <c r="L7" s="40" t="s">
        <v>181</v>
      </c>
      <c r="M7" s="40"/>
      <c r="N7" s="66" t="s">
        <v>177</v>
      </c>
      <c r="P7" s="40"/>
      <c r="Q7" s="40"/>
      <c r="R7" s="40"/>
      <c r="S7" s="40"/>
      <c r="T7" s="40"/>
      <c r="U7" s="66"/>
      <c r="W7" s="63" t="s">
        <v>54</v>
      </c>
      <c r="X7" s="63"/>
      <c r="Y7" s="63"/>
      <c r="Z7" s="40" t="s">
        <v>181</v>
      </c>
      <c r="AA7" s="40"/>
      <c r="AB7" s="66" t="s">
        <v>177</v>
      </c>
    </row>
    <row r="8" customFormat="false" ht="63.75" hidden="false" customHeight="true" outlineLevel="0" collapsed="false">
      <c r="A8" s="63" t="s">
        <v>186</v>
      </c>
      <c r="B8" s="63"/>
      <c r="C8" s="63"/>
      <c r="D8" s="40" t="s">
        <v>183</v>
      </c>
      <c r="E8" s="40"/>
      <c r="F8" s="69" t="s">
        <v>187</v>
      </c>
      <c r="G8" s="69"/>
      <c r="I8" s="65" t="s">
        <v>108</v>
      </c>
      <c r="J8" s="65"/>
      <c r="K8" s="65"/>
      <c r="L8" s="40" t="s">
        <v>179</v>
      </c>
      <c r="M8" s="40"/>
      <c r="N8" s="68" t="n">
        <v>72500</v>
      </c>
      <c r="P8" s="40"/>
      <c r="Q8" s="40"/>
      <c r="R8" s="40"/>
      <c r="S8" s="40"/>
      <c r="T8" s="40"/>
      <c r="U8" s="66"/>
      <c r="W8" s="63" t="s">
        <v>57</v>
      </c>
      <c r="X8" s="63"/>
      <c r="Y8" s="63"/>
      <c r="Z8" s="40" t="s">
        <v>181</v>
      </c>
      <c r="AA8" s="40"/>
      <c r="AB8" s="66" t="s">
        <v>177</v>
      </c>
    </row>
    <row r="9" customFormat="false" ht="51" hidden="false" customHeight="true" outlineLevel="0" collapsed="false">
      <c r="A9" s="63" t="s">
        <v>94</v>
      </c>
      <c r="B9" s="63"/>
      <c r="C9" s="63"/>
      <c r="D9" s="40" t="s">
        <v>183</v>
      </c>
      <c r="E9" s="40"/>
      <c r="F9" s="68" t="n">
        <v>30000</v>
      </c>
      <c r="G9" s="68"/>
      <c r="I9" s="65" t="s">
        <v>109</v>
      </c>
      <c r="J9" s="65"/>
      <c r="K9" s="65"/>
      <c r="L9" s="40" t="s">
        <v>183</v>
      </c>
      <c r="M9" s="40"/>
      <c r="N9" s="68" t="n">
        <v>72500</v>
      </c>
      <c r="P9" s="40"/>
      <c r="Q9" s="40"/>
      <c r="R9" s="40"/>
      <c r="S9" s="40"/>
      <c r="T9" s="40"/>
      <c r="U9" s="66"/>
      <c r="W9" s="63" t="s">
        <v>63</v>
      </c>
      <c r="X9" s="63"/>
      <c r="Y9" s="63"/>
      <c r="Z9" s="40" t="s">
        <v>183</v>
      </c>
      <c r="AA9" s="40"/>
      <c r="AB9" s="66" t="s">
        <v>177</v>
      </c>
    </row>
    <row r="10" customFormat="false" ht="65.25" hidden="false" customHeight="true" outlineLevel="0" collapsed="false">
      <c r="A10" s="63" t="s">
        <v>188</v>
      </c>
      <c r="B10" s="63"/>
      <c r="C10" s="63"/>
      <c r="D10" s="40" t="s">
        <v>183</v>
      </c>
      <c r="E10" s="40"/>
      <c r="F10" s="68" t="n">
        <v>30000</v>
      </c>
      <c r="G10" s="68"/>
      <c r="I10" s="65" t="s">
        <v>110</v>
      </c>
      <c r="J10" s="65"/>
      <c r="K10" s="65"/>
      <c r="L10" s="40" t="s">
        <v>179</v>
      </c>
      <c r="M10" s="40"/>
      <c r="N10" s="68" t="s">
        <v>177</v>
      </c>
      <c r="P10" s="40"/>
      <c r="Q10" s="40"/>
      <c r="R10" s="40"/>
      <c r="S10" s="40"/>
      <c r="T10" s="40"/>
      <c r="U10" s="68"/>
      <c r="W10" s="63" t="s">
        <v>70</v>
      </c>
      <c r="X10" s="63"/>
      <c r="Y10" s="63"/>
      <c r="Z10" s="40" t="s">
        <v>181</v>
      </c>
      <c r="AA10" s="40"/>
      <c r="AB10" s="66" t="s">
        <v>177</v>
      </c>
    </row>
    <row r="11" customFormat="false" ht="99.75" hidden="false" customHeight="true" outlineLevel="0" collapsed="false">
      <c r="A11" s="63" t="s">
        <v>98</v>
      </c>
      <c r="B11" s="63"/>
      <c r="C11" s="63"/>
      <c r="D11" s="40" t="s">
        <v>183</v>
      </c>
      <c r="E11" s="40"/>
      <c r="F11" s="68" t="n">
        <v>12000</v>
      </c>
      <c r="G11" s="68"/>
      <c r="I11" s="65" t="s">
        <v>189</v>
      </c>
      <c r="J11" s="65"/>
      <c r="K11" s="65"/>
      <c r="L11" s="66" t="s">
        <v>181</v>
      </c>
      <c r="M11" s="66"/>
      <c r="N11" s="68" t="s">
        <v>177</v>
      </c>
      <c r="P11" s="40"/>
      <c r="Q11" s="40"/>
      <c r="R11" s="40"/>
      <c r="S11" s="66"/>
      <c r="T11" s="66"/>
      <c r="U11" s="66"/>
      <c r="W11" s="63" t="s">
        <v>71</v>
      </c>
      <c r="X11" s="63"/>
      <c r="Y11" s="63"/>
      <c r="Z11" s="40" t="s">
        <v>181</v>
      </c>
      <c r="AA11" s="40"/>
      <c r="AB11" s="66" t="s">
        <v>177</v>
      </c>
    </row>
    <row r="12" customFormat="false" ht="125.25" hidden="false" customHeight="true" outlineLevel="0" collapsed="false">
      <c r="A12" s="63" t="s">
        <v>99</v>
      </c>
      <c r="B12" s="63"/>
      <c r="C12" s="63"/>
      <c r="D12" s="40" t="s">
        <v>181</v>
      </c>
      <c r="E12" s="40"/>
      <c r="F12" s="68" t="n">
        <v>5000</v>
      </c>
      <c r="G12" s="68"/>
      <c r="I12" s="65" t="s">
        <v>190</v>
      </c>
      <c r="J12" s="65"/>
      <c r="K12" s="65"/>
      <c r="L12" s="66" t="s">
        <v>181</v>
      </c>
      <c r="M12" s="66"/>
      <c r="N12" s="68" t="n">
        <v>72500</v>
      </c>
      <c r="P12" s="40"/>
      <c r="Q12" s="40"/>
      <c r="R12" s="40"/>
      <c r="S12" s="40"/>
      <c r="T12" s="40"/>
      <c r="U12" s="66"/>
      <c r="W12" s="63" t="s">
        <v>73</v>
      </c>
      <c r="X12" s="63"/>
      <c r="Y12" s="63"/>
      <c r="Z12" s="40" t="s">
        <v>181</v>
      </c>
      <c r="AA12" s="40"/>
      <c r="AB12" s="66" t="s">
        <v>177</v>
      </c>
    </row>
    <row r="13" customFormat="false" ht="113.25" hidden="false" customHeight="true" outlineLevel="0" collapsed="false">
      <c r="A13" s="63" t="s">
        <v>102</v>
      </c>
      <c r="B13" s="63"/>
      <c r="C13" s="63"/>
      <c r="D13" s="40" t="s">
        <v>183</v>
      </c>
      <c r="E13" s="40"/>
      <c r="F13" s="68" t="n">
        <v>30000</v>
      </c>
      <c r="G13" s="68"/>
      <c r="I13" s="65" t="s">
        <v>191</v>
      </c>
      <c r="J13" s="65"/>
      <c r="K13" s="65"/>
      <c r="L13" s="40" t="s">
        <v>181</v>
      </c>
      <c r="M13" s="40"/>
      <c r="N13" s="66" t="s">
        <v>177</v>
      </c>
      <c r="P13" s="40"/>
      <c r="Q13" s="40"/>
      <c r="R13" s="40"/>
      <c r="S13" s="40"/>
      <c r="T13" s="40"/>
      <c r="U13" s="68"/>
      <c r="W13" s="63" t="s">
        <v>77</v>
      </c>
      <c r="X13" s="63"/>
      <c r="Y13" s="63"/>
      <c r="Z13" s="40" t="s">
        <v>183</v>
      </c>
      <c r="AA13" s="40"/>
      <c r="AB13" s="66" t="s">
        <v>192</v>
      </c>
    </row>
    <row r="14" customFormat="false" ht="99" hidden="false" customHeight="true" outlineLevel="0" collapsed="false">
      <c r="A14" s="63" t="s">
        <v>107</v>
      </c>
      <c r="B14" s="63"/>
      <c r="C14" s="63"/>
      <c r="D14" s="40" t="s">
        <v>183</v>
      </c>
      <c r="E14" s="40"/>
      <c r="F14" s="68" t="n">
        <v>7500</v>
      </c>
      <c r="G14" s="68"/>
      <c r="I14" s="65" t="s">
        <v>193</v>
      </c>
      <c r="J14" s="65"/>
      <c r="K14" s="65"/>
      <c r="L14" s="40" t="s">
        <v>181</v>
      </c>
      <c r="M14" s="40"/>
      <c r="N14" s="66" t="s">
        <v>177</v>
      </c>
      <c r="P14" s="40"/>
      <c r="Q14" s="40"/>
      <c r="R14" s="40"/>
      <c r="S14" s="40"/>
      <c r="T14" s="40"/>
      <c r="U14" s="66"/>
      <c r="W14" s="63" t="s">
        <v>194</v>
      </c>
      <c r="X14" s="63"/>
      <c r="Y14" s="63"/>
      <c r="Z14" s="40" t="s">
        <v>181</v>
      </c>
      <c r="AA14" s="40"/>
      <c r="AB14" s="66" t="s">
        <v>177</v>
      </c>
    </row>
    <row r="15" customFormat="false" ht="173.25" hidden="false" customHeight="true" outlineLevel="0" collapsed="false">
      <c r="A15" s="63" t="s">
        <v>128</v>
      </c>
      <c r="B15" s="63"/>
      <c r="C15" s="63"/>
      <c r="D15" s="40" t="s">
        <v>195</v>
      </c>
      <c r="E15" s="40"/>
      <c r="F15" s="68" t="n">
        <v>7500</v>
      </c>
      <c r="G15" s="68"/>
      <c r="I15" s="65" t="s">
        <v>196</v>
      </c>
      <c r="J15" s="65"/>
      <c r="K15" s="65"/>
      <c r="L15" s="66" t="s">
        <v>197</v>
      </c>
      <c r="M15" s="66"/>
      <c r="N15" s="66" t="s">
        <v>177</v>
      </c>
      <c r="P15" s="40"/>
      <c r="Q15" s="40"/>
      <c r="R15" s="40"/>
      <c r="S15" s="40"/>
      <c r="T15" s="40"/>
      <c r="U15" s="66"/>
      <c r="W15" s="63" t="s">
        <v>83</v>
      </c>
      <c r="X15" s="63"/>
      <c r="Y15" s="63"/>
      <c r="Z15" s="40" t="s">
        <v>180</v>
      </c>
      <c r="AA15" s="40"/>
      <c r="AB15" s="66" t="s">
        <v>177</v>
      </c>
    </row>
    <row r="16" customFormat="false" ht="198" hidden="false" customHeight="true" outlineLevel="0" collapsed="false">
      <c r="A16" s="63" t="s">
        <v>129</v>
      </c>
      <c r="B16" s="63"/>
      <c r="C16" s="63"/>
      <c r="D16" s="66" t="s">
        <v>197</v>
      </c>
      <c r="E16" s="66"/>
      <c r="F16" s="66" t="s">
        <v>177</v>
      </c>
      <c r="G16" s="66"/>
      <c r="I16" s="65" t="s">
        <v>139</v>
      </c>
      <c r="J16" s="65"/>
      <c r="K16" s="65"/>
      <c r="L16" s="40" t="s">
        <v>195</v>
      </c>
      <c r="M16" s="40"/>
      <c r="N16" s="66" t="s">
        <v>198</v>
      </c>
      <c r="P16" s="40"/>
      <c r="Q16" s="40"/>
      <c r="R16" s="40"/>
      <c r="S16" s="40"/>
      <c r="T16" s="40"/>
      <c r="U16" s="66"/>
      <c r="W16" s="63" t="s">
        <v>85</v>
      </c>
      <c r="X16" s="63"/>
      <c r="Y16" s="63"/>
      <c r="Z16" s="40" t="s">
        <v>181</v>
      </c>
      <c r="AA16" s="40"/>
      <c r="AB16" s="66" t="s">
        <v>177</v>
      </c>
    </row>
    <row r="17" customFormat="false" ht="116.25" hidden="false" customHeight="true" outlineLevel="0" collapsed="false">
      <c r="A17" s="63" t="s">
        <v>133</v>
      </c>
      <c r="B17" s="63"/>
      <c r="C17" s="63"/>
      <c r="D17" s="66" t="s">
        <v>197</v>
      </c>
      <c r="E17" s="66"/>
      <c r="F17" s="66" t="s">
        <v>177</v>
      </c>
      <c r="G17" s="66"/>
      <c r="I17" s="65" t="s">
        <v>199</v>
      </c>
      <c r="J17" s="65"/>
      <c r="K17" s="65"/>
      <c r="L17" s="66" t="s">
        <v>197</v>
      </c>
      <c r="M17" s="66"/>
      <c r="N17" s="68" t="s">
        <v>177</v>
      </c>
      <c r="P17" s="40"/>
      <c r="Q17" s="40"/>
      <c r="R17" s="40"/>
      <c r="S17" s="66"/>
      <c r="T17" s="66"/>
      <c r="U17" s="66"/>
      <c r="W17" s="63" t="s">
        <v>200</v>
      </c>
      <c r="X17" s="63"/>
      <c r="Y17" s="63"/>
      <c r="Z17" s="40" t="s">
        <v>179</v>
      </c>
      <c r="AA17" s="40"/>
      <c r="AB17" s="66" t="s">
        <v>177</v>
      </c>
    </row>
    <row r="18" customFormat="false" ht="78.75" hidden="false" customHeight="true" outlineLevel="0" collapsed="false">
      <c r="A18" s="63" t="s">
        <v>135</v>
      </c>
      <c r="B18" s="63"/>
      <c r="C18" s="63"/>
      <c r="D18" s="66" t="s">
        <v>197</v>
      </c>
      <c r="E18" s="66"/>
      <c r="F18" s="66" t="s">
        <v>177</v>
      </c>
      <c r="G18" s="66"/>
      <c r="I18" s="65" t="s">
        <v>201</v>
      </c>
      <c r="J18" s="65"/>
      <c r="K18" s="65"/>
      <c r="L18" s="40" t="s">
        <v>179</v>
      </c>
      <c r="M18" s="40"/>
      <c r="N18" s="68" t="n">
        <v>72500</v>
      </c>
      <c r="P18" s="40"/>
      <c r="Q18" s="40"/>
      <c r="R18" s="40"/>
      <c r="S18" s="40"/>
      <c r="T18" s="40"/>
      <c r="U18" s="66"/>
      <c r="W18" s="63" t="s">
        <v>93</v>
      </c>
      <c r="X18" s="63"/>
      <c r="Y18" s="63"/>
      <c r="Z18" s="40" t="s">
        <v>183</v>
      </c>
      <c r="AA18" s="40"/>
      <c r="AB18" s="66" t="s">
        <v>192</v>
      </c>
    </row>
    <row r="19" customFormat="false" ht="45.75" hidden="false" customHeight="true" outlineLevel="0" collapsed="false">
      <c r="A19" s="63" t="s">
        <v>145</v>
      </c>
      <c r="B19" s="63"/>
      <c r="C19" s="63"/>
      <c r="D19" s="40" t="s">
        <v>181</v>
      </c>
      <c r="E19" s="40"/>
      <c r="F19" s="68" t="n">
        <v>7500</v>
      </c>
      <c r="G19" s="68"/>
      <c r="I19" s="65" t="s">
        <v>202</v>
      </c>
      <c r="J19" s="65"/>
      <c r="K19" s="65"/>
      <c r="L19" s="40" t="s">
        <v>181</v>
      </c>
      <c r="M19" s="40"/>
      <c r="N19" s="66" t="s">
        <v>177</v>
      </c>
      <c r="P19" s="40"/>
      <c r="Q19" s="40"/>
      <c r="R19" s="40"/>
      <c r="S19" s="40"/>
      <c r="T19" s="40"/>
      <c r="U19" s="66"/>
      <c r="W19" s="63" t="s">
        <v>100</v>
      </c>
      <c r="X19" s="63"/>
      <c r="Y19" s="63"/>
      <c r="Z19" s="40" t="s">
        <v>181</v>
      </c>
      <c r="AA19" s="40"/>
      <c r="AB19" s="66" t="s">
        <v>177</v>
      </c>
    </row>
    <row r="20" customFormat="false" ht="55.5" hidden="false" customHeight="true" outlineLevel="0" collapsed="false">
      <c r="A20" s="63" t="s">
        <v>154</v>
      </c>
      <c r="B20" s="63"/>
      <c r="C20" s="63"/>
      <c r="D20" s="40" t="s">
        <v>181</v>
      </c>
      <c r="E20" s="40"/>
      <c r="F20" s="66" t="s">
        <v>177</v>
      </c>
      <c r="G20" s="66"/>
      <c r="I20" s="40"/>
      <c r="J20" s="40"/>
      <c r="K20" s="40"/>
      <c r="L20" s="70"/>
      <c r="M20" s="70"/>
      <c r="N20" s="71" t="n">
        <f aca="false">SUM(N18+N5+N12+N6+N8+N9)</f>
        <v>340000</v>
      </c>
      <c r="W20" s="63" t="s">
        <v>203</v>
      </c>
      <c r="X20" s="63"/>
      <c r="Y20" s="63"/>
      <c r="Z20" s="40" t="s">
        <v>181</v>
      </c>
      <c r="AA20" s="40"/>
      <c r="AB20" s="66" t="s">
        <v>177</v>
      </c>
    </row>
    <row r="21" customFormat="false" ht="76.5" hidden="false" customHeight="true" outlineLevel="0" collapsed="false">
      <c r="A21" s="63" t="s">
        <v>155</v>
      </c>
      <c r="B21" s="63"/>
      <c r="C21" s="63"/>
      <c r="D21" s="40" t="s">
        <v>183</v>
      </c>
      <c r="E21" s="40"/>
      <c r="F21" s="66" t="s">
        <v>177</v>
      </c>
      <c r="G21" s="66"/>
      <c r="I21" s="40"/>
      <c r="J21" s="40"/>
      <c r="K21" s="40"/>
      <c r="L21" s="70"/>
      <c r="M21" s="70"/>
      <c r="N21" s="72"/>
      <c r="W21" s="63" t="s">
        <v>204</v>
      </c>
      <c r="X21" s="63"/>
      <c r="Y21" s="63"/>
      <c r="Z21" s="40" t="s">
        <v>183</v>
      </c>
      <c r="AA21" s="40"/>
      <c r="AB21" s="68" t="n">
        <v>75000</v>
      </c>
    </row>
    <row r="22" customFormat="false" ht="36" hidden="false" customHeight="true" outlineLevel="0" collapsed="false">
      <c r="A22" s="73"/>
      <c r="B22" s="73"/>
      <c r="C22" s="73"/>
      <c r="D22" s="70"/>
      <c r="E22" s="70"/>
      <c r="F22" s="72"/>
      <c r="G22" s="72"/>
      <c r="W22" s="63" t="s">
        <v>114</v>
      </c>
      <c r="X22" s="63"/>
      <c r="Y22" s="63"/>
      <c r="Z22" s="66" t="s">
        <v>181</v>
      </c>
      <c r="AA22" s="66"/>
      <c r="AB22" s="66" t="s">
        <v>177</v>
      </c>
    </row>
    <row r="23" customFormat="false" ht="48.75" hidden="false" customHeight="true" outlineLevel="0" collapsed="false">
      <c r="W23" s="63"/>
      <c r="X23" s="63"/>
      <c r="Y23" s="63"/>
      <c r="Z23" s="66"/>
      <c r="AA23" s="66"/>
      <c r="AB23" s="66"/>
    </row>
    <row r="24" customFormat="false" ht="52.5" hidden="false" customHeight="true" outlineLevel="0" collapsed="false">
      <c r="W24" s="63"/>
      <c r="X24" s="63"/>
      <c r="Y24" s="63"/>
      <c r="Z24" s="66"/>
      <c r="AA24" s="66"/>
      <c r="AB24" s="66"/>
    </row>
    <row r="25" customFormat="false" ht="56.25" hidden="false" customHeight="true" outlineLevel="0" collapsed="false">
      <c r="W25" s="63" t="s">
        <v>205</v>
      </c>
      <c r="X25" s="63"/>
      <c r="Y25" s="63"/>
      <c r="Z25" s="40" t="s">
        <v>183</v>
      </c>
      <c r="AA25" s="40"/>
      <c r="AB25" s="66" t="s">
        <v>177</v>
      </c>
    </row>
    <row r="26" customFormat="false" ht="36.75" hidden="false" customHeight="true" outlineLevel="0" collapsed="false">
      <c r="W26" s="63"/>
      <c r="X26" s="63"/>
      <c r="Y26" s="63"/>
      <c r="Z26" s="40"/>
      <c r="AA26" s="40"/>
      <c r="AB26" s="66"/>
    </row>
    <row r="27" customFormat="false" ht="24.75" hidden="false" customHeight="true" outlineLevel="0" collapsed="false">
      <c r="W27" s="63"/>
      <c r="X27" s="63"/>
      <c r="Y27" s="63"/>
      <c r="Z27" s="40"/>
      <c r="AA27" s="40"/>
      <c r="AB27" s="66"/>
    </row>
    <row r="28" customFormat="false" ht="15.75" hidden="false" customHeight="true" outlineLevel="0" collapsed="false">
      <c r="W28" s="63" t="s">
        <v>121</v>
      </c>
      <c r="X28" s="63"/>
      <c r="Y28" s="63"/>
      <c r="Z28" s="66" t="s">
        <v>181</v>
      </c>
      <c r="AA28" s="66"/>
      <c r="AB28" s="66" t="s">
        <v>177</v>
      </c>
    </row>
    <row r="29" customFormat="false" ht="21.75" hidden="false" customHeight="true" outlineLevel="0" collapsed="false">
      <c r="W29" s="63"/>
      <c r="X29" s="63"/>
      <c r="Y29" s="63"/>
      <c r="Z29" s="66"/>
      <c r="AA29" s="66"/>
      <c r="AB29" s="66"/>
    </row>
    <row r="30" customFormat="false" ht="28.5" hidden="false" customHeight="true" outlineLevel="0" collapsed="false">
      <c r="W30" s="63"/>
      <c r="X30" s="63"/>
      <c r="Y30" s="63"/>
      <c r="Z30" s="66"/>
      <c r="AA30" s="66"/>
      <c r="AB30" s="66"/>
    </row>
    <row r="31" customFormat="false" ht="15.75" hidden="false" customHeight="true" outlineLevel="0" collapsed="false">
      <c r="W31" s="63" t="s">
        <v>122</v>
      </c>
      <c r="X31" s="63"/>
      <c r="Y31" s="63"/>
      <c r="Z31" s="66" t="s">
        <v>181</v>
      </c>
      <c r="AA31" s="66"/>
      <c r="AB31" s="66" t="s">
        <v>177</v>
      </c>
    </row>
    <row r="32" customFormat="false" ht="15.75" hidden="false" customHeight="true" outlineLevel="0" collapsed="false">
      <c r="W32" s="63"/>
      <c r="X32" s="63"/>
      <c r="Y32" s="63"/>
      <c r="Z32" s="66"/>
      <c r="AA32" s="66"/>
      <c r="AB32" s="66"/>
    </row>
    <row r="33" customFormat="false" ht="77.25" hidden="false" customHeight="true" outlineLevel="0" collapsed="false">
      <c r="W33" s="63"/>
      <c r="X33" s="63"/>
      <c r="Y33" s="63"/>
      <c r="Z33" s="66"/>
      <c r="AA33" s="66"/>
      <c r="AB33" s="66"/>
    </row>
    <row r="34" customFormat="false" ht="15.75" hidden="false" customHeight="true" outlineLevel="0" collapsed="false">
      <c r="W34" s="63" t="s">
        <v>206</v>
      </c>
      <c r="X34" s="63"/>
      <c r="Y34" s="63"/>
      <c r="Z34" s="66" t="s">
        <v>197</v>
      </c>
      <c r="AA34" s="66"/>
      <c r="AB34" s="66" t="s">
        <v>177</v>
      </c>
    </row>
    <row r="35" customFormat="false" ht="49.5" hidden="false" customHeight="true" outlineLevel="0" collapsed="false">
      <c r="W35" s="63"/>
      <c r="X35" s="63"/>
      <c r="Y35" s="63"/>
      <c r="Z35" s="66"/>
      <c r="AA35" s="66"/>
      <c r="AB35" s="66"/>
    </row>
    <row r="36" customFormat="false" ht="30.75" hidden="false" customHeight="true" outlineLevel="0" collapsed="false">
      <c r="W36" s="63"/>
      <c r="X36" s="63"/>
      <c r="Y36" s="63"/>
      <c r="Z36" s="66"/>
      <c r="AA36" s="66"/>
      <c r="AB36" s="66"/>
    </row>
    <row r="37" customFormat="false" ht="15.75" hidden="false" customHeight="true" outlineLevel="0" collapsed="false">
      <c r="W37" s="63" t="s">
        <v>126</v>
      </c>
      <c r="X37" s="63"/>
      <c r="Y37" s="63"/>
      <c r="Z37" s="66" t="s">
        <v>197</v>
      </c>
      <c r="AA37" s="66"/>
      <c r="AB37" s="66" t="s">
        <v>177</v>
      </c>
    </row>
    <row r="38" customFormat="false" ht="30.75" hidden="false" customHeight="true" outlineLevel="0" collapsed="false">
      <c r="W38" s="63"/>
      <c r="X38" s="63"/>
      <c r="Y38" s="63"/>
      <c r="Z38" s="66"/>
      <c r="AA38" s="66"/>
      <c r="AB38" s="66"/>
    </row>
    <row r="39" customFormat="false" ht="24.75" hidden="false" customHeight="true" outlineLevel="0" collapsed="false">
      <c r="W39" s="63"/>
      <c r="X39" s="63"/>
      <c r="Y39" s="63"/>
      <c r="Z39" s="66"/>
      <c r="AA39" s="66"/>
      <c r="AB39" s="66"/>
    </row>
    <row r="40" customFormat="false" ht="15.75" hidden="false" customHeight="true" outlineLevel="0" collapsed="false">
      <c r="W40" s="63" t="s">
        <v>207</v>
      </c>
      <c r="X40" s="63"/>
      <c r="Y40" s="63"/>
      <c r="Z40" s="66" t="s">
        <v>181</v>
      </c>
      <c r="AA40" s="66"/>
      <c r="AB40" s="66" t="s">
        <v>177</v>
      </c>
    </row>
    <row r="41" customFormat="false" ht="24" hidden="false" customHeight="true" outlineLevel="0" collapsed="false">
      <c r="W41" s="63"/>
      <c r="X41" s="63"/>
      <c r="Y41" s="63"/>
      <c r="Z41" s="66"/>
      <c r="AA41" s="66"/>
      <c r="AB41" s="66"/>
    </row>
    <row r="42" customFormat="false" ht="81" hidden="false" customHeight="true" outlineLevel="0" collapsed="false">
      <c r="W42" s="63"/>
      <c r="X42" s="63"/>
      <c r="Y42" s="63"/>
      <c r="Z42" s="66"/>
      <c r="AA42" s="66"/>
      <c r="AB42" s="66"/>
    </row>
    <row r="43" customFormat="false" ht="15.75" hidden="false" customHeight="true" outlineLevel="0" collapsed="false">
      <c r="W43" s="63" t="s">
        <v>208</v>
      </c>
      <c r="X43" s="63"/>
      <c r="Y43" s="63"/>
      <c r="Z43" s="40" t="s">
        <v>181</v>
      </c>
      <c r="AA43" s="40"/>
      <c r="AB43" s="66" t="s">
        <v>177</v>
      </c>
    </row>
    <row r="44" customFormat="false" ht="21" hidden="false" customHeight="true" outlineLevel="0" collapsed="false">
      <c r="W44" s="63"/>
      <c r="X44" s="63"/>
      <c r="Y44" s="63"/>
      <c r="Z44" s="40"/>
      <c r="AA44" s="40"/>
      <c r="AB44" s="66"/>
    </row>
    <row r="45" customFormat="false" ht="20.25" hidden="false" customHeight="true" outlineLevel="0" collapsed="false">
      <c r="W45" s="63"/>
      <c r="X45" s="63"/>
      <c r="Y45" s="63"/>
      <c r="Z45" s="40"/>
      <c r="AA45" s="40"/>
      <c r="AB45" s="66"/>
    </row>
    <row r="46" customFormat="false" ht="15.75" hidden="false" customHeight="true" outlineLevel="0" collapsed="false">
      <c r="W46" s="63" t="s">
        <v>209</v>
      </c>
      <c r="X46" s="63"/>
      <c r="Y46" s="63"/>
      <c r="Z46" s="40" t="s">
        <v>181</v>
      </c>
      <c r="AA46" s="40"/>
      <c r="AB46" s="66" t="s">
        <v>177</v>
      </c>
    </row>
    <row r="47" customFormat="false" ht="15.75" hidden="false" customHeight="true" outlineLevel="0" collapsed="false">
      <c r="W47" s="63"/>
      <c r="X47" s="63"/>
      <c r="Y47" s="63"/>
      <c r="Z47" s="40"/>
      <c r="AA47" s="40"/>
      <c r="AB47" s="66"/>
    </row>
    <row r="48" customFormat="false" ht="31.5" hidden="false" customHeight="true" outlineLevel="0" collapsed="false">
      <c r="W48" s="63"/>
      <c r="X48" s="63"/>
      <c r="Y48" s="63"/>
      <c r="Z48" s="40"/>
      <c r="AA48" s="40"/>
      <c r="AB48" s="66"/>
    </row>
    <row r="49" customFormat="false" ht="15.75" hidden="false" customHeight="true" outlineLevel="0" collapsed="false">
      <c r="W49" s="63" t="s">
        <v>210</v>
      </c>
      <c r="X49" s="63"/>
      <c r="Y49" s="63"/>
      <c r="Z49" s="40" t="s">
        <v>181</v>
      </c>
      <c r="AA49" s="40"/>
      <c r="AB49" s="66" t="s">
        <v>177</v>
      </c>
    </row>
    <row r="50" customFormat="false" ht="9" hidden="false" customHeight="true" outlineLevel="0" collapsed="false">
      <c r="W50" s="63"/>
      <c r="X50" s="63"/>
      <c r="Y50" s="63"/>
      <c r="Z50" s="40"/>
      <c r="AA50" s="40"/>
      <c r="AB50" s="66"/>
    </row>
    <row r="51" customFormat="false" ht="15.75" hidden="false" customHeight="true" outlineLevel="0" collapsed="false">
      <c r="W51" s="63"/>
      <c r="X51" s="63"/>
      <c r="Y51" s="63"/>
      <c r="Z51" s="40"/>
      <c r="AA51" s="40"/>
      <c r="AB51" s="66"/>
    </row>
    <row r="52" customFormat="false" ht="15.75" hidden="false" customHeight="true" outlineLevel="0" collapsed="false">
      <c r="W52" s="63" t="s">
        <v>211</v>
      </c>
      <c r="X52" s="63"/>
      <c r="Y52" s="63"/>
      <c r="Z52" s="40" t="s">
        <v>179</v>
      </c>
      <c r="AA52" s="40"/>
      <c r="AB52" s="66" t="s">
        <v>177</v>
      </c>
    </row>
    <row r="53" customFormat="false" ht="39" hidden="false" customHeight="true" outlineLevel="0" collapsed="false">
      <c r="W53" s="63"/>
      <c r="X53" s="63"/>
      <c r="Y53" s="63"/>
      <c r="Z53" s="40"/>
      <c r="AA53" s="40"/>
      <c r="AB53" s="66"/>
    </row>
    <row r="54" customFormat="false" ht="57" hidden="false" customHeight="true" outlineLevel="0" collapsed="false">
      <c r="W54" s="63"/>
      <c r="X54" s="63"/>
      <c r="Y54" s="63"/>
      <c r="Z54" s="40"/>
      <c r="AA54" s="40"/>
      <c r="AB54" s="66"/>
    </row>
    <row r="55" customFormat="false" ht="15.75" hidden="false" customHeight="true" outlineLevel="0" collapsed="false">
      <c r="W55" s="63" t="s">
        <v>212</v>
      </c>
      <c r="X55" s="63"/>
      <c r="Y55" s="63"/>
      <c r="Z55" s="40" t="s">
        <v>181</v>
      </c>
      <c r="AA55" s="40"/>
      <c r="AB55" s="66" t="s">
        <v>177</v>
      </c>
    </row>
    <row r="56" customFormat="false" ht="37.5" hidden="false" customHeight="true" outlineLevel="0" collapsed="false">
      <c r="W56" s="63"/>
      <c r="X56" s="63"/>
      <c r="Y56" s="63"/>
      <c r="Z56" s="40"/>
      <c r="AA56" s="40"/>
      <c r="AB56" s="66"/>
    </row>
    <row r="57" customFormat="false" ht="39.75" hidden="false" customHeight="true" outlineLevel="0" collapsed="false">
      <c r="W57" s="63"/>
      <c r="X57" s="63"/>
      <c r="Y57" s="63"/>
      <c r="Z57" s="40"/>
      <c r="AA57" s="40"/>
      <c r="AB57" s="66"/>
    </row>
    <row r="58" customFormat="false" ht="15.75" hidden="false" customHeight="true" outlineLevel="0" collapsed="false">
      <c r="W58" s="63" t="s">
        <v>213</v>
      </c>
      <c r="X58" s="63"/>
      <c r="Y58" s="63"/>
      <c r="Z58" s="40" t="s">
        <v>183</v>
      </c>
      <c r="AA58" s="40"/>
      <c r="AB58" s="66" t="s">
        <v>177</v>
      </c>
    </row>
    <row r="59" customFormat="false" ht="34.5" hidden="false" customHeight="true" outlineLevel="0" collapsed="false">
      <c r="W59" s="63"/>
      <c r="X59" s="63"/>
      <c r="Y59" s="63"/>
      <c r="Z59" s="40"/>
      <c r="AA59" s="40"/>
      <c r="AB59" s="66"/>
    </row>
    <row r="60" customFormat="false" ht="42.75" hidden="false" customHeight="true" outlineLevel="0" collapsed="false">
      <c r="W60" s="63"/>
      <c r="X60" s="63"/>
      <c r="Y60" s="63"/>
      <c r="Z60" s="40"/>
      <c r="AA60" s="40"/>
      <c r="AB60" s="66"/>
    </row>
    <row r="61" customFormat="false" ht="15.75" hidden="false" customHeight="true" outlineLevel="0" collapsed="false">
      <c r="W61" s="63" t="s">
        <v>214</v>
      </c>
      <c r="X61" s="63"/>
      <c r="Y61" s="63"/>
      <c r="Z61" s="66" t="s">
        <v>181</v>
      </c>
      <c r="AA61" s="66"/>
      <c r="AB61" s="66" t="s">
        <v>177</v>
      </c>
    </row>
    <row r="62" customFormat="false" ht="27.75" hidden="false" customHeight="true" outlineLevel="0" collapsed="false">
      <c r="W62" s="63"/>
      <c r="X62" s="63"/>
      <c r="Y62" s="63"/>
      <c r="Z62" s="66"/>
      <c r="AA62" s="66"/>
      <c r="AB62" s="66"/>
    </row>
    <row r="63" customFormat="false" ht="36.75" hidden="false" customHeight="true" outlineLevel="0" collapsed="false">
      <c r="W63" s="63"/>
      <c r="X63" s="63"/>
      <c r="Y63" s="63"/>
      <c r="Z63" s="66"/>
      <c r="AA63" s="66"/>
      <c r="AB63" s="66"/>
    </row>
    <row r="64" customFormat="false" ht="15.75" hidden="false" customHeight="true" outlineLevel="0" collapsed="false">
      <c r="W64" s="63" t="s">
        <v>215</v>
      </c>
      <c r="X64" s="63"/>
      <c r="Y64" s="63"/>
      <c r="Z64" s="66" t="s">
        <v>181</v>
      </c>
      <c r="AA64" s="66"/>
      <c r="AB64" s="66" t="s">
        <v>177</v>
      </c>
    </row>
    <row r="65" customFormat="false" ht="15.75" hidden="false" customHeight="true" outlineLevel="0" collapsed="false">
      <c r="W65" s="63"/>
      <c r="X65" s="63"/>
      <c r="Y65" s="63"/>
      <c r="Z65" s="66"/>
      <c r="AA65" s="66"/>
      <c r="AB65" s="66"/>
    </row>
    <row r="66" customFormat="false" ht="33" hidden="false" customHeight="true" outlineLevel="0" collapsed="false">
      <c r="W66" s="63"/>
      <c r="X66" s="63"/>
      <c r="Y66" s="63"/>
      <c r="Z66" s="66"/>
      <c r="AA66" s="66"/>
      <c r="AB66" s="66"/>
    </row>
    <row r="67" customFormat="false" ht="15.75" hidden="false" customHeight="true" outlineLevel="0" collapsed="false">
      <c r="AB67" s="74" t="n">
        <f aca="false">SUM(AB21,1200000,1200000)</f>
        <v>2475000</v>
      </c>
    </row>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28">
    <mergeCell ref="A1:G1"/>
    <mergeCell ref="I1:N1"/>
    <mergeCell ref="P1:U1"/>
    <mergeCell ref="W1:AB1"/>
    <mergeCell ref="A2:C2"/>
    <mergeCell ref="D2:E2"/>
    <mergeCell ref="F2:G2"/>
    <mergeCell ref="I2:K2"/>
    <mergeCell ref="L2:M2"/>
    <mergeCell ref="P2:R2"/>
    <mergeCell ref="S2:T2"/>
    <mergeCell ref="W2:Y2"/>
    <mergeCell ref="Z2:AA2"/>
    <mergeCell ref="A3:C3"/>
    <mergeCell ref="D3:E3"/>
    <mergeCell ref="F3:G3"/>
    <mergeCell ref="I3:K3"/>
    <mergeCell ref="L3:M3"/>
    <mergeCell ref="P3:R3"/>
    <mergeCell ref="S3:T3"/>
    <mergeCell ref="W3:Y3"/>
    <mergeCell ref="Z3:AA3"/>
    <mergeCell ref="A4:C4"/>
    <mergeCell ref="D4:E4"/>
    <mergeCell ref="F4:G4"/>
    <mergeCell ref="I4:K4"/>
    <mergeCell ref="L4:M4"/>
    <mergeCell ref="P4:R4"/>
    <mergeCell ref="S4:T4"/>
    <mergeCell ref="W4:Y4"/>
    <mergeCell ref="Z4:AA4"/>
    <mergeCell ref="A5:C5"/>
    <mergeCell ref="D5:E5"/>
    <mergeCell ref="F5:G5"/>
    <mergeCell ref="I5:K5"/>
    <mergeCell ref="L5:M5"/>
    <mergeCell ref="P5:R5"/>
    <mergeCell ref="S5:T5"/>
    <mergeCell ref="W5:Y5"/>
    <mergeCell ref="Z5:AA5"/>
    <mergeCell ref="A6:C6"/>
    <mergeCell ref="D6:E6"/>
    <mergeCell ref="F6:G6"/>
    <mergeCell ref="I6:K6"/>
    <mergeCell ref="L6:M6"/>
    <mergeCell ref="P6:R6"/>
    <mergeCell ref="S6:T6"/>
    <mergeCell ref="W6:Y6"/>
    <mergeCell ref="Z6:AA6"/>
    <mergeCell ref="A7:C7"/>
    <mergeCell ref="D7:E7"/>
    <mergeCell ref="F7:G7"/>
    <mergeCell ref="I7:K7"/>
    <mergeCell ref="L7:M7"/>
    <mergeCell ref="P7:R7"/>
    <mergeCell ref="S7:T7"/>
    <mergeCell ref="W7:Y7"/>
    <mergeCell ref="Z7:AA7"/>
    <mergeCell ref="A8:C8"/>
    <mergeCell ref="D8:E8"/>
    <mergeCell ref="F8:G8"/>
    <mergeCell ref="I8:K8"/>
    <mergeCell ref="L8:M8"/>
    <mergeCell ref="P8:R8"/>
    <mergeCell ref="S8:T8"/>
    <mergeCell ref="W8:Y8"/>
    <mergeCell ref="Z8:AA8"/>
    <mergeCell ref="A9:C9"/>
    <mergeCell ref="D9:E9"/>
    <mergeCell ref="F9:G9"/>
    <mergeCell ref="I9:K9"/>
    <mergeCell ref="L9:M9"/>
    <mergeCell ref="P9:R9"/>
    <mergeCell ref="S9:T9"/>
    <mergeCell ref="W9:Y9"/>
    <mergeCell ref="Z9:AA9"/>
    <mergeCell ref="A10:C10"/>
    <mergeCell ref="D10:E10"/>
    <mergeCell ref="F10:G10"/>
    <mergeCell ref="I10:K10"/>
    <mergeCell ref="L10:M10"/>
    <mergeCell ref="P10:R10"/>
    <mergeCell ref="S10:T10"/>
    <mergeCell ref="W10:Y10"/>
    <mergeCell ref="Z10:AA10"/>
    <mergeCell ref="A11:C11"/>
    <mergeCell ref="D11:E11"/>
    <mergeCell ref="F11:G11"/>
    <mergeCell ref="I11:K11"/>
    <mergeCell ref="L11:M11"/>
    <mergeCell ref="P11:R11"/>
    <mergeCell ref="S11:T11"/>
    <mergeCell ref="W11:Y11"/>
    <mergeCell ref="Z11:AA11"/>
    <mergeCell ref="A12:C12"/>
    <mergeCell ref="D12:E12"/>
    <mergeCell ref="F12:G12"/>
    <mergeCell ref="I12:K12"/>
    <mergeCell ref="L12:M12"/>
    <mergeCell ref="P12:R12"/>
    <mergeCell ref="S12:T12"/>
    <mergeCell ref="W12:Y12"/>
    <mergeCell ref="Z12:AA12"/>
    <mergeCell ref="A13:C13"/>
    <mergeCell ref="D13:E13"/>
    <mergeCell ref="F13:G13"/>
    <mergeCell ref="I13:K13"/>
    <mergeCell ref="L13:M13"/>
    <mergeCell ref="P13:R13"/>
    <mergeCell ref="S13:T13"/>
    <mergeCell ref="W13:Y13"/>
    <mergeCell ref="Z13:AA13"/>
    <mergeCell ref="A14:C14"/>
    <mergeCell ref="D14:E14"/>
    <mergeCell ref="F14:G14"/>
    <mergeCell ref="I14:K14"/>
    <mergeCell ref="L14:M14"/>
    <mergeCell ref="P14:R14"/>
    <mergeCell ref="S14:T14"/>
    <mergeCell ref="W14:Y14"/>
    <mergeCell ref="Z14:AA14"/>
    <mergeCell ref="A15:C15"/>
    <mergeCell ref="D15:E15"/>
    <mergeCell ref="F15:G15"/>
    <mergeCell ref="I15:K15"/>
    <mergeCell ref="L15:M15"/>
    <mergeCell ref="P15:R15"/>
    <mergeCell ref="S15:T15"/>
    <mergeCell ref="W15:Y15"/>
    <mergeCell ref="Z15:AA15"/>
    <mergeCell ref="A16:C16"/>
    <mergeCell ref="D16:E16"/>
    <mergeCell ref="F16:G16"/>
    <mergeCell ref="I16:K16"/>
    <mergeCell ref="L16:M16"/>
    <mergeCell ref="P16:R16"/>
    <mergeCell ref="S16:T16"/>
    <mergeCell ref="W16:Y16"/>
    <mergeCell ref="Z16:AA16"/>
    <mergeCell ref="A17:C17"/>
    <mergeCell ref="D17:E17"/>
    <mergeCell ref="F17:G17"/>
    <mergeCell ref="I17:K17"/>
    <mergeCell ref="L17:M17"/>
    <mergeCell ref="P17:R17"/>
    <mergeCell ref="S17:T17"/>
    <mergeCell ref="W17:Y17"/>
    <mergeCell ref="Z17:AA17"/>
    <mergeCell ref="A18:C18"/>
    <mergeCell ref="D18:E18"/>
    <mergeCell ref="F18:G18"/>
    <mergeCell ref="I18:K18"/>
    <mergeCell ref="L18:M18"/>
    <mergeCell ref="P18:R18"/>
    <mergeCell ref="S18:T18"/>
    <mergeCell ref="W18:Y18"/>
    <mergeCell ref="Z18:AA18"/>
    <mergeCell ref="A19:C19"/>
    <mergeCell ref="D19:E19"/>
    <mergeCell ref="F19:G19"/>
    <mergeCell ref="I19:K19"/>
    <mergeCell ref="L19:M19"/>
    <mergeCell ref="P19:R19"/>
    <mergeCell ref="S19:T19"/>
    <mergeCell ref="W19:Y19"/>
    <mergeCell ref="Z19:AA19"/>
    <mergeCell ref="A20:C20"/>
    <mergeCell ref="D20:E20"/>
    <mergeCell ref="F20:G20"/>
    <mergeCell ref="I20:K20"/>
    <mergeCell ref="L20:M20"/>
    <mergeCell ref="W20:Y20"/>
    <mergeCell ref="Z20:AA20"/>
    <mergeCell ref="A21:C21"/>
    <mergeCell ref="D21:E21"/>
    <mergeCell ref="F21:G21"/>
    <mergeCell ref="I21:K21"/>
    <mergeCell ref="L21:M21"/>
    <mergeCell ref="W21:Y21"/>
    <mergeCell ref="Z21:AA21"/>
    <mergeCell ref="A22:C22"/>
    <mergeCell ref="D22:E22"/>
    <mergeCell ref="F22:G22"/>
    <mergeCell ref="W22:Y24"/>
    <mergeCell ref="Z22:AA24"/>
    <mergeCell ref="AB22:AB24"/>
    <mergeCell ref="W25:Y27"/>
    <mergeCell ref="Z25:AA27"/>
    <mergeCell ref="AB25:AB27"/>
    <mergeCell ref="W28:Y30"/>
    <mergeCell ref="Z28:AA30"/>
    <mergeCell ref="AB28:AB30"/>
    <mergeCell ref="W31:Y33"/>
    <mergeCell ref="Z31:AA33"/>
    <mergeCell ref="AB31:AB33"/>
    <mergeCell ref="W34:Y36"/>
    <mergeCell ref="Z34:AA36"/>
    <mergeCell ref="AB34:AB36"/>
    <mergeCell ref="W37:Y39"/>
    <mergeCell ref="Z37:AA39"/>
    <mergeCell ref="AB37:AB39"/>
    <mergeCell ref="W40:Y42"/>
    <mergeCell ref="Z40:AA42"/>
    <mergeCell ref="AB40:AB42"/>
    <mergeCell ref="W43:Y45"/>
    <mergeCell ref="Z43:AA45"/>
    <mergeCell ref="AB43:AB45"/>
    <mergeCell ref="W46:Y48"/>
    <mergeCell ref="Z46:AA48"/>
    <mergeCell ref="AB46:AB48"/>
    <mergeCell ref="W49:Y51"/>
    <mergeCell ref="Z49:AA51"/>
    <mergeCell ref="AB49:AB51"/>
    <mergeCell ref="W52:Y54"/>
    <mergeCell ref="Z52:AA54"/>
    <mergeCell ref="AB52:AB54"/>
    <mergeCell ref="W55:Y57"/>
    <mergeCell ref="Z55:AA57"/>
    <mergeCell ref="AB55:AB57"/>
    <mergeCell ref="W58:Y60"/>
    <mergeCell ref="Z58:AA60"/>
    <mergeCell ref="AB58:AB60"/>
    <mergeCell ref="W61:Y63"/>
    <mergeCell ref="Z61:AA63"/>
    <mergeCell ref="AB61:AB63"/>
    <mergeCell ref="W64:Y66"/>
    <mergeCell ref="Z64:AA66"/>
    <mergeCell ref="AB64:AB6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48828125" defaultRowHeight="15" zeroHeight="false" outlineLevelRow="0" outlineLevelCol="0"/>
  <cols>
    <col collapsed="false" customWidth="true" hidden="false" outlineLevel="0" max="1" min="1" style="3" width="8.7"/>
    <col collapsed="false" customWidth="true" hidden="false" outlineLevel="0" max="2" min="2" style="3" width="12"/>
    <col collapsed="false" customWidth="true" hidden="false" outlineLevel="0" max="26" min="3" style="3" width="8.7"/>
  </cols>
  <sheetData>
    <row r="1" customFormat="false" ht="15" hidden="false" customHeight="true" outlineLevel="0" collapsed="false">
      <c r="A1" s="3" t="s">
        <v>216</v>
      </c>
      <c r="B1" s="3" t="s">
        <v>217</v>
      </c>
      <c r="F1" s="3" t="n">
        <v>3.5</v>
      </c>
      <c r="H1" s="3" t="s">
        <v>218</v>
      </c>
      <c r="I1" s="3" t="n">
        <f aca="false">((B5/B2)-1)*100</f>
        <v>-23.1712784627252</v>
      </c>
      <c r="K1" s="3" t="s">
        <v>219</v>
      </c>
      <c r="L1" s="3" t="n">
        <f aca="false">(((SUM(F6:H6)+SUM(F7:H7)+SUM(F8:H8))*H9)-(SUM(F10:H10))-23.17)/(SUM(F12:H12))</f>
        <v>4.57002253215259</v>
      </c>
    </row>
    <row r="2" customFormat="false" ht="15" hidden="false" customHeight="true" outlineLevel="0" collapsed="false">
      <c r="A2" s="3" t="s">
        <v>216</v>
      </c>
      <c r="B2" s="3" t="n">
        <f aca="false">1711114.26/(295.76*1000)</f>
        <v>5.7854823505545</v>
      </c>
      <c r="F2" s="3" t="n">
        <f aca="false">295.76*1000</f>
        <v>295760</v>
      </c>
      <c r="G2" s="3" t="n">
        <f aca="false">F2*F1</f>
        <v>1035160</v>
      </c>
    </row>
    <row r="4" customFormat="false" ht="15" hidden="false" customHeight="true" outlineLevel="0" collapsed="false">
      <c r="K4" s="3" t="s">
        <v>220</v>
      </c>
      <c r="L4" s="3" t="n">
        <f aca="false">((L1/B2)-1)*100</f>
        <v>-21.0087896696361</v>
      </c>
    </row>
    <row r="5" customFormat="false" ht="15" hidden="false" customHeight="true" outlineLevel="0" collapsed="false">
      <c r="A5" s="3" t="s">
        <v>221</v>
      </c>
      <c r="B5" s="3" t="n">
        <f aca="false">(((B6+B7+B8)*(B9))-B10-B11)/B12</f>
        <v>4.4449121246957</v>
      </c>
      <c r="D5" s="3" t="n">
        <v>2020</v>
      </c>
      <c r="E5" s="3" t="n">
        <v>2021</v>
      </c>
      <c r="F5" s="3" t="n">
        <v>2022</v>
      </c>
      <c r="G5" s="3" t="n">
        <v>2023</v>
      </c>
      <c r="H5" s="3" t="n">
        <v>2024</v>
      </c>
    </row>
    <row r="6" customFormat="false" ht="15" hidden="false" customHeight="true" outlineLevel="0" collapsed="false">
      <c r="A6" s="3" t="s">
        <v>222</v>
      </c>
      <c r="B6" s="3" t="n">
        <f aca="false">G2</f>
        <v>1035160</v>
      </c>
      <c r="C6" s="3" t="s">
        <v>223</v>
      </c>
      <c r="D6" s="3" t="n">
        <f aca="false">B6*1.03</f>
        <v>1066214.8</v>
      </c>
      <c r="E6" s="3" t="n">
        <f aca="false">D6*1.03</f>
        <v>1098201.244</v>
      </c>
      <c r="F6" s="3" t="n">
        <f aca="false">E6*1.03</f>
        <v>1131147.28132</v>
      </c>
      <c r="G6" s="3" t="n">
        <f aca="false">F6*1.03</f>
        <v>1165081.6997596</v>
      </c>
      <c r="H6" s="3" t="n">
        <f aca="false">G6*1.03</f>
        <v>1200034.15075239</v>
      </c>
    </row>
    <row r="7" customFormat="false" ht="15" hidden="false" customHeight="true" outlineLevel="0" collapsed="false">
      <c r="A7" s="3" t="s">
        <v>224</v>
      </c>
      <c r="B7" s="3" t="n">
        <v>99792.79</v>
      </c>
      <c r="C7" s="3" t="s">
        <v>223</v>
      </c>
      <c r="D7" s="3" t="n">
        <f aca="false">B7*1.03</f>
        <v>102786.5737</v>
      </c>
      <c r="E7" s="3" t="n">
        <f aca="false">D7*1.03</f>
        <v>105870.170911</v>
      </c>
      <c r="F7" s="3" t="n">
        <f aca="false">E7*1.03</f>
        <v>109046.27603833</v>
      </c>
      <c r="G7" s="3" t="n">
        <f aca="false">F7*1.03</f>
        <v>112317.66431948</v>
      </c>
      <c r="H7" s="3" t="n">
        <f aca="false">G7*1.03</f>
        <v>115687.194249064</v>
      </c>
    </row>
    <row r="8" customFormat="false" ht="15" hidden="false" customHeight="true" outlineLevel="0" collapsed="false">
      <c r="A8" s="3" t="s">
        <v>225</v>
      </c>
      <c r="B8" s="3" t="n">
        <v>296097</v>
      </c>
      <c r="D8" s="3" t="n">
        <f aca="false">B8*1.03</f>
        <v>304979.91</v>
      </c>
      <c r="E8" s="3" t="n">
        <f aca="false">D8*1.03</f>
        <v>314129.3073</v>
      </c>
      <c r="F8" s="3" t="n">
        <f aca="false">E8*1.03</f>
        <v>323553.186519</v>
      </c>
      <c r="G8" s="3" t="n">
        <f aca="false">F8*1.03</f>
        <v>333259.78211457</v>
      </c>
      <c r="H8" s="3" t="n">
        <f aca="false">(G8*1.03)+125000</f>
        <v>468257.575578007</v>
      </c>
      <c r="I8" s="3" t="s">
        <v>226</v>
      </c>
    </row>
    <row r="9" customFormat="false" ht="15" hidden="false" customHeight="true" outlineLevel="0" collapsed="false">
      <c r="A9" s="3" t="s">
        <v>227</v>
      </c>
      <c r="B9" s="3" t="n">
        <v>1</v>
      </c>
      <c r="D9" s="3" t="n">
        <v>1</v>
      </c>
      <c r="E9" s="3" t="n">
        <v>1</v>
      </c>
      <c r="F9" s="3" t="n">
        <v>1</v>
      </c>
      <c r="G9" s="3" t="n">
        <v>1</v>
      </c>
      <c r="H9" s="3" t="n">
        <v>1</v>
      </c>
    </row>
    <row r="10" customFormat="false" ht="15" hidden="false" customHeight="true" outlineLevel="0" collapsed="false">
      <c r="A10" s="3" t="s">
        <v>228</v>
      </c>
      <c r="B10" s="3" t="n">
        <v>116422.58</v>
      </c>
      <c r="D10" s="3" t="n">
        <f aca="false">B10*1.03</f>
        <v>119915.2574</v>
      </c>
      <c r="E10" s="3" t="n">
        <f aca="false">D10*1.03</f>
        <v>123512.715122</v>
      </c>
      <c r="F10" s="3" t="n">
        <f aca="false">E10*1.03</f>
        <v>127218.09657566</v>
      </c>
      <c r="G10" s="3" t="n">
        <f aca="false">F10*1.03</f>
        <v>131034.63947293</v>
      </c>
      <c r="H10" s="3" t="n">
        <f aca="false">G10*1.03</f>
        <v>134965.678657118</v>
      </c>
    </row>
    <row r="11" customFormat="false" ht="15" hidden="false" customHeight="true" outlineLevel="0" collapsed="false">
      <c r="A11" s="3" t="s">
        <v>229</v>
      </c>
      <c r="B11" s="3" t="n">
        <v>0</v>
      </c>
      <c r="D11" s="3" t="n">
        <f aca="false">B11*1.03</f>
        <v>0</v>
      </c>
      <c r="E11" s="3" t="n">
        <f aca="false">D11*1.06</f>
        <v>0</v>
      </c>
      <c r="F11" s="3" t="n">
        <f aca="false">E11*1.06</f>
        <v>0</v>
      </c>
      <c r="G11" s="3" t="n">
        <f aca="false">F11*1.06</f>
        <v>0</v>
      </c>
      <c r="H11" s="3" t="n">
        <f aca="false">G11*1.06</f>
        <v>0</v>
      </c>
    </row>
    <row r="12" customFormat="false" ht="15" hidden="false" customHeight="true" outlineLevel="0" collapsed="false">
      <c r="A12" s="3" t="s">
        <v>230</v>
      </c>
      <c r="B12" s="3" t="n">
        <f aca="false">F2</f>
        <v>295760</v>
      </c>
      <c r="D12" s="3" t="n">
        <f aca="false">B12*1.03</f>
        <v>304632.8</v>
      </c>
      <c r="E12" s="3" t="n">
        <f aca="false">D12*1.03</f>
        <v>313771.784</v>
      </c>
      <c r="F12" s="3" t="n">
        <f aca="false">E12*1.03</f>
        <v>323184.93752</v>
      </c>
      <c r="G12" s="3" t="n">
        <f aca="false">F12*1.03</f>
        <v>332880.4856456</v>
      </c>
      <c r="H12" s="3" t="n">
        <f aca="false">G12*1.03</f>
        <v>342866.900214968</v>
      </c>
    </row>
    <row r="14" customFormat="false" ht="15" hidden="false" customHeight="true" outlineLevel="0" collapsed="false">
      <c r="P14" s="3" t="n">
        <f aca="false">3/100</f>
        <v>0.03</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2021-05-25T11:41:23Z</dcterms:created>
  <dc:creator>Amplar Engenharia</dc:creator>
  <dc:description/>
  <dc:language>pt-BR</dc:language>
  <cp:lastModifiedBy/>
  <dcterms:modified xsi:type="dcterms:W3CDTF">2024-03-07T15:12:14Z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